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E:\2025\1. PNNC\5. FONAM\2024\IV Trimestre\Tasas - DTOR\Final\"/>
    </mc:Choice>
  </mc:AlternateContent>
  <xr:revisionPtr revIDLastSave="0" documentId="13_ncr:1_{21B509A5-17D5-44B6-A39D-E5AE5B6C19C7}" xr6:coauthVersionLast="47" xr6:coauthVersionMax="47" xr10:uidLastSave="{00000000-0000-0000-0000-000000000000}"/>
  <bookViews>
    <workbookView xWindow="-120" yWindow="-120" windowWidth="20730" windowHeight="11160" firstSheet="2" activeTab="2" xr2:uid="{00000000-000D-0000-FFFF-FFFF00000000}"/>
  </bookViews>
  <sheets>
    <sheet name="Instrucciones" sheetId="10" state="hidden" r:id="rId1"/>
    <sheet name="Estrategias y Metas PND " sheetId="11" state="hidden" r:id="rId2"/>
    <sheet name="F-E-GIP-31-V5" sheetId="9" r:id="rId3"/>
  </sheets>
  <definedNames>
    <definedName name="_xlnm.Print_Area" localSheetId="2">'F-E-GIP-31-V5'!$A$1:$X$37</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9" i="9" l="1"/>
  <c r="S27" i="9"/>
  <c r="S25" i="9"/>
  <c r="S21" i="9"/>
  <c r="S19" i="9"/>
  <c r="S16" i="9"/>
  <c r="S14" i="9"/>
  <c r="S10" i="9"/>
  <c r="S29" i="9" l="1"/>
  <c r="T29" i="9"/>
  <c r="U29" i="9"/>
  <c r="Q29" i="9"/>
  <c r="Q32" i="9" l="1"/>
  <c r="H38" i="1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Jekita</author>
  </authors>
  <commentList>
    <comment ref="E18" authorId="0" shapeId="0" xr:uid="{00000000-0006-0000-0100-00000100000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xr:uid="{00000000-0006-0000-0100-000002000000}">
      <text>
        <r>
          <rPr>
            <b/>
            <sz val="9"/>
            <color indexed="81"/>
            <rFont val="Tahoma"/>
            <family val="2"/>
          </rPr>
          <t>Jekita:</t>
        </r>
        <r>
          <rPr>
            <sz val="9"/>
            <color indexed="81"/>
            <rFont val="Tahoma"/>
            <family val="2"/>
          </rPr>
          <t xml:space="preserve">
Conservación
de la
biodiversidad y
sus servicios
ecosistémicos</t>
        </r>
      </text>
    </comment>
    <comment ref="E22" authorId="0" shapeId="0" xr:uid="{00000000-0006-0000-0100-000003000000}">
      <text>
        <r>
          <rPr>
            <b/>
            <sz val="9"/>
            <color indexed="81"/>
            <rFont val="Tahoma"/>
            <family val="2"/>
          </rPr>
          <t>Jekita:</t>
        </r>
        <r>
          <rPr>
            <sz val="9"/>
            <color indexed="81"/>
            <rFont val="Tahoma"/>
            <family val="2"/>
          </rPr>
          <t xml:space="preserve">
Gestión de la
información y
el
conocimiento
ambiental</t>
        </r>
      </text>
    </comment>
    <comment ref="E25" authorId="0" shapeId="0" xr:uid="{00000000-0006-0000-0100-00000400000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Jorge Enrique Jimenez Guacaneme</author>
    <author>Claudia Patricia Carvajal Diosa</author>
    <author>Juan Carlos Mojica Mejia</author>
    <author>cpcarvajal</author>
  </authors>
  <commentList>
    <comment ref="B6" authorId="0" shapeId="0" xr:uid="{00000000-0006-0000-0200-000001000000}">
      <text>
        <r>
          <rPr>
            <b/>
            <sz val="11"/>
            <color indexed="81"/>
            <rFont val="Tahoma"/>
            <family val="2"/>
          </rPr>
          <t>OAP-MADS: El nombre debe coincidir con el titulo del proyecto registrado.</t>
        </r>
      </text>
    </comment>
    <comment ref="B7" authorId="1" shapeId="0" xr:uid="{00000000-0006-0000-0200-00000200000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ir, ir).
 Ver guía de los 7 pasos 2014.
</t>
        </r>
      </text>
    </comment>
    <comment ref="B8" authorId="0" shapeId="0" xr:uid="{00000000-0006-0000-0200-00000300000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8" authorId="0" shapeId="0" xr:uid="{00000000-0006-0000-0200-000004000000}">
      <text>
        <r>
          <rPr>
            <b/>
            <sz val="11"/>
            <color indexed="81"/>
            <rFont val="Tahoma"/>
            <family val="2"/>
          </rPr>
          <t xml:space="preserve">OAP MADS: </t>
        </r>
        <r>
          <rPr>
            <sz val="11"/>
            <color indexed="81"/>
            <rFont val="Tahoma"/>
            <family val="2"/>
          </rPr>
          <t>Ver bases del PND</t>
        </r>
      </text>
    </comment>
    <comment ref="D8" authorId="2" shapeId="0" xr:uid="{00000000-0006-0000-0200-00000500000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8" authorId="2" shapeId="0" xr:uid="{DB84B185-CA0A-4B56-B528-28B24966A82D}">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8" authorId="3" shapeId="0" xr:uid="{00000000-0006-0000-0200-000006000000}">
      <text>
        <r>
          <rPr>
            <sz val="11"/>
            <color indexed="81"/>
            <rFont val="Tahoma"/>
            <family val="2"/>
          </rPr>
          <t>El indicador de la meta se constituye en la escala numérica para medir el cumplimiento de la meta propuesta.</t>
        </r>
      </text>
    </comment>
    <comment ref="G8" authorId="0" shapeId="0" xr:uid="{00000000-0006-0000-0200-000007000000}">
      <text>
        <r>
          <rPr>
            <b/>
            <sz val="11"/>
            <color indexed="81"/>
            <rFont val="Tahoma"/>
            <family val="2"/>
          </rPr>
          <t>OAP MADS: Enuncie la Meta:</t>
        </r>
        <r>
          <rPr>
            <sz val="11"/>
            <color indexed="81"/>
            <rFont val="Tahoma"/>
            <family val="2"/>
          </rPr>
          <t xml:space="preserve"> Ver bases del PND</t>
        </r>
      </text>
    </comment>
    <comment ref="H8" authorId="0" shapeId="0" xr:uid="{00000000-0006-0000-0200-00000800000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8" authorId="0" shapeId="0" xr:uid="{00000000-0006-0000-0200-000009000000}">
      <text>
        <r>
          <rPr>
            <b/>
            <sz val="11"/>
            <color indexed="81"/>
            <rFont val="Tahoma"/>
            <family val="2"/>
          </rPr>
          <t xml:space="preserve">OAP-MADS. </t>
        </r>
        <r>
          <rPr>
            <sz val="11"/>
            <color indexed="81"/>
            <rFont val="Tahoma"/>
            <family val="2"/>
          </rPr>
          <t>es la acción que contribuye a la transformación de insumos en productos</t>
        </r>
      </text>
    </comment>
    <comment ref="K8" authorId="3" shapeId="0" xr:uid="{00000000-0006-0000-0200-00000A000000}">
      <text>
        <r>
          <rPr>
            <b/>
            <sz val="11"/>
            <color indexed="81"/>
            <rFont val="Tahoma"/>
            <family val="2"/>
          </rPr>
          <t>OAP - MADS:</t>
        </r>
        <r>
          <rPr>
            <sz val="11"/>
            <color indexed="81"/>
            <rFont val="Tahoma"/>
            <family val="2"/>
          </rPr>
          <t xml:space="preserve">
Identifique cual es el producto que le permite alcanzar el objetivo específico.</t>
        </r>
      </text>
    </comment>
    <comment ref="L8" authorId="3" shapeId="0" xr:uid="{00000000-0006-0000-0200-00000B00000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8" authorId="3" shapeId="0" xr:uid="{00000000-0006-0000-0200-00000C000000}">
      <text>
        <r>
          <rPr>
            <b/>
            <sz val="11"/>
            <color indexed="81"/>
            <rFont val="Tahoma"/>
            <family val="2"/>
          </rPr>
          <t>OAP - MADS:</t>
        </r>
        <r>
          <rPr>
            <sz val="11"/>
            <color indexed="81"/>
            <rFont val="Tahoma"/>
            <family val="2"/>
          </rPr>
          <t xml:space="preserve">
Unidad de medida en la que está expresado el indicador de producto</t>
        </r>
      </text>
    </comment>
    <comment ref="P8" authorId="0" shapeId="0" xr:uid="{00000000-0006-0000-0200-00000D00000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8" authorId="0" shapeId="0" xr:uid="{00000000-0006-0000-0200-00000E000000}">
      <text>
        <r>
          <rPr>
            <b/>
            <sz val="9"/>
            <color indexed="81"/>
            <rFont val="Tahoma"/>
            <family val="2"/>
          </rPr>
          <t xml:space="preserve">OAP - MADS: </t>
        </r>
        <r>
          <rPr>
            <sz val="11"/>
            <color indexed="81"/>
            <rFont val="Tahoma"/>
            <family val="2"/>
          </rPr>
          <t>Describir avance semestral conforme al indicador del producto</t>
        </r>
      </text>
    </comment>
    <comment ref="W8" authorId="0" shapeId="0" xr:uid="{00000000-0006-0000-0200-00000F000000}">
      <text>
        <r>
          <rPr>
            <b/>
            <sz val="11"/>
            <color indexed="81"/>
            <rFont val="Tahoma"/>
            <family val="2"/>
          </rPr>
          <t xml:space="preserve">OAP - MADS: </t>
        </r>
        <r>
          <rPr>
            <sz val="11"/>
            <color indexed="81"/>
            <rFont val="Tahoma"/>
            <family val="2"/>
          </rPr>
          <t>Describir brevemente  el avance semestral referente al producto y los resultados.</t>
        </r>
      </text>
    </comment>
    <comment ref="Q9" authorId="0" shapeId="0" xr:uid="{00000000-0006-0000-0200-000010000000}">
      <text>
        <r>
          <rPr>
            <sz val="11"/>
            <color indexed="81"/>
            <rFont val="Tahoma"/>
            <family val="2"/>
          </rPr>
          <t>OAP-MADS: Se identifica el valor por cada una de las actividades.</t>
        </r>
      </text>
    </comment>
    <comment ref="R9" authorId="0" shapeId="0" xr:uid="{A97C4165-470D-40C5-9D55-464E30594F1E}">
      <text>
        <r>
          <rPr>
            <sz val="11"/>
            <color indexed="81"/>
            <rFont val="Tahoma"/>
            <family val="2"/>
          </rPr>
          <t>OAP-MADS: Se identifica el valor por cada una de las actividades.
Ajuste de costo de actividades de acuerdo con la distribución de recursos establecidos en Resolución 006 de enero de 2024 “Por medio de la cual se desagrega y distribuye el Presupuesto de Inversión asignado a la Subcuenta de Parques Nacionales Naturales del Fondo Nacional Ambiental - FONAM, para la vigencia fiscal de 2024”</t>
        </r>
      </text>
    </comment>
    <comment ref="S9" authorId="0" shapeId="0" xr:uid="{00000000-0006-0000-0200-000011000000}">
      <text>
        <r>
          <rPr>
            <sz val="11"/>
            <color indexed="81"/>
            <rFont val="Tahoma"/>
            <family val="2"/>
          </rPr>
          <t>OAP-MADS: Se identifica el valor por cada objetivo- sumatoria de los valores de cada una de las actividades que correspondan al objetivo.</t>
        </r>
      </text>
    </comment>
    <comment ref="T9" authorId="0" shapeId="0" xr:uid="{00000000-0006-0000-0200-000012000000}">
      <text>
        <r>
          <rPr>
            <sz val="11"/>
            <color indexed="81"/>
            <rFont val="Tahoma"/>
            <family val="2"/>
          </rPr>
          <t>OAP-MADS: escribir el valor de acuerdo a los contratos ya suscritos para la ejecución del proyecto</t>
        </r>
        <r>
          <rPr>
            <b/>
            <sz val="9"/>
            <color indexed="81"/>
            <rFont val="Tahoma"/>
            <family val="2"/>
          </rPr>
          <t>.</t>
        </r>
      </text>
    </comment>
    <comment ref="U9" authorId="0" shapeId="0" xr:uid="{00000000-0006-0000-0200-000013000000}">
      <text>
        <r>
          <rPr>
            <sz val="11"/>
            <color indexed="81"/>
            <rFont val="Tahoma"/>
            <family val="2"/>
          </rPr>
          <t>OPA-MADS: Escribir el valor realmente pagado por los anticipos, productos o servicios recibidos</t>
        </r>
        <r>
          <rPr>
            <sz val="9"/>
            <color indexed="81"/>
            <rFont val="Tahoma"/>
            <family val="2"/>
          </rPr>
          <t xml:space="preserve">
</t>
        </r>
      </text>
    </comment>
    <comment ref="B23" authorId="0" shapeId="0" xr:uid="{CB4AA780-DBB7-4320-A925-C2FFA084048C}">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3" authorId="0" shapeId="0" xr:uid="{0D3A70F8-04C2-4644-A3FA-FB1502EA2765}">
      <text>
        <r>
          <rPr>
            <b/>
            <sz val="11"/>
            <color indexed="81"/>
            <rFont val="Tahoma"/>
            <family val="2"/>
          </rPr>
          <t xml:space="preserve">OAP MADS: </t>
        </r>
        <r>
          <rPr>
            <sz val="11"/>
            <color indexed="81"/>
            <rFont val="Tahoma"/>
            <family val="2"/>
          </rPr>
          <t>Ver bases del PND</t>
        </r>
      </text>
    </comment>
    <comment ref="D23" authorId="2" shapeId="0" xr:uid="{F9DED15A-2E2D-46E2-8B3E-85C883E10639}">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3" authorId="2" shapeId="0" xr:uid="{10ADD197-32EE-4775-ACC3-15C663B2E1B7}">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23" authorId="3" shapeId="0" xr:uid="{1BAC59D9-C159-4879-BD91-21FCE730EA4E}">
      <text>
        <r>
          <rPr>
            <sz val="11"/>
            <color indexed="81"/>
            <rFont val="Tahoma"/>
            <family val="2"/>
          </rPr>
          <t>El indicador de la meta se constituye en la escala numérica para medir el cumplimiento de la meta propuesta.</t>
        </r>
      </text>
    </comment>
    <comment ref="G23" authorId="0" shapeId="0" xr:uid="{71CE15BA-85BD-43CC-A35D-305137EE544A}">
      <text>
        <r>
          <rPr>
            <b/>
            <sz val="11"/>
            <color indexed="81"/>
            <rFont val="Tahoma"/>
            <family val="2"/>
          </rPr>
          <t>OAP MADS: Enuncie la Meta:</t>
        </r>
        <r>
          <rPr>
            <sz val="11"/>
            <color indexed="81"/>
            <rFont val="Tahoma"/>
            <family val="2"/>
          </rPr>
          <t xml:space="preserve"> Ver bases del PND</t>
        </r>
      </text>
    </comment>
    <comment ref="H23" authorId="0" shapeId="0" xr:uid="{337975CD-2D0D-42A0-BD81-6C814C8C22CF}">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I23" authorId="0" shapeId="0" xr:uid="{5E42F1CE-19C5-4E01-A2EF-04276571746A}">
      <text>
        <r>
          <rPr>
            <b/>
            <sz val="11"/>
            <color indexed="81"/>
            <rFont val="Tahoma"/>
            <family val="2"/>
          </rPr>
          <t xml:space="preserve">OAP-MADS. </t>
        </r>
        <r>
          <rPr>
            <sz val="11"/>
            <color indexed="81"/>
            <rFont val="Tahoma"/>
            <family val="2"/>
          </rPr>
          <t>es la acción que contribuye a la transformación de insumos en productos</t>
        </r>
      </text>
    </comment>
    <comment ref="K23" authorId="3" shapeId="0" xr:uid="{63B60F76-CD7E-4971-BCB2-43062BBD8905}">
      <text>
        <r>
          <rPr>
            <b/>
            <sz val="11"/>
            <color indexed="81"/>
            <rFont val="Tahoma"/>
            <family val="2"/>
          </rPr>
          <t>OAP - MADS:</t>
        </r>
        <r>
          <rPr>
            <sz val="11"/>
            <color indexed="81"/>
            <rFont val="Tahoma"/>
            <family val="2"/>
          </rPr>
          <t xml:space="preserve">
Identifique cual es el producto que le permite alcanzar el objetivo específico.</t>
        </r>
      </text>
    </comment>
    <comment ref="L23" authorId="3" shapeId="0" xr:uid="{2A14D5F5-A17E-4FA3-8BE4-7C6DD67D083C}">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Eje: realizada(o), implementada(o), etc.).</t>
        </r>
        <r>
          <rPr>
            <sz val="9"/>
            <color indexed="81"/>
            <rFont val="Tahoma"/>
            <family val="2"/>
          </rPr>
          <t xml:space="preserve">
</t>
        </r>
      </text>
    </comment>
    <comment ref="M23" authorId="3" shapeId="0" xr:uid="{0EC85F88-F687-481B-A480-79BB148328D6}">
      <text>
        <r>
          <rPr>
            <b/>
            <sz val="11"/>
            <color indexed="81"/>
            <rFont val="Tahoma"/>
            <family val="2"/>
          </rPr>
          <t>OAP - MADS:</t>
        </r>
        <r>
          <rPr>
            <sz val="11"/>
            <color indexed="81"/>
            <rFont val="Tahoma"/>
            <family val="2"/>
          </rPr>
          <t xml:space="preserve">
Unidad de medida en la que está expresado el indicador de producto</t>
        </r>
      </text>
    </comment>
    <comment ref="P23" authorId="0" shapeId="0" xr:uid="{02F0BAB5-67B0-455E-AA09-3C05D5602AC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V23" authorId="0" shapeId="0" xr:uid="{BF9526B7-E5CA-4248-B882-1AEAAB9A46C6}">
      <text>
        <r>
          <rPr>
            <b/>
            <sz val="9"/>
            <color indexed="81"/>
            <rFont val="Tahoma"/>
            <family val="2"/>
          </rPr>
          <t xml:space="preserve">OAP - MADS: </t>
        </r>
        <r>
          <rPr>
            <sz val="11"/>
            <color indexed="81"/>
            <rFont val="Tahoma"/>
            <family val="2"/>
          </rPr>
          <t>Describir avance semestral conforme al indicador del producto</t>
        </r>
      </text>
    </comment>
    <comment ref="W23" authorId="0" shapeId="0" xr:uid="{9F967688-6A14-4F02-95C2-142D71B51866}">
      <text>
        <r>
          <rPr>
            <b/>
            <sz val="11"/>
            <color indexed="81"/>
            <rFont val="Tahoma"/>
            <family val="2"/>
          </rPr>
          <t xml:space="preserve">OAP - MADS: </t>
        </r>
        <r>
          <rPr>
            <sz val="11"/>
            <color indexed="81"/>
            <rFont val="Tahoma"/>
            <family val="2"/>
          </rPr>
          <t>Describir brevemente  el avance semestral referente al producto y los resultados.</t>
        </r>
      </text>
    </comment>
    <comment ref="Q24" authorId="0" shapeId="0" xr:uid="{E2E5E4FE-6664-4F5B-AA63-C71F3096AC6D}">
      <text>
        <r>
          <rPr>
            <sz val="11"/>
            <color indexed="81"/>
            <rFont val="Tahoma"/>
            <family val="2"/>
          </rPr>
          <t>OAP-MADS: Se identifica el valor por cada una de las actividades.</t>
        </r>
      </text>
    </comment>
    <comment ref="S24" authorId="0" shapeId="0" xr:uid="{9A7DCB8F-C27F-49E2-AB26-F48534A57850}">
      <text>
        <r>
          <rPr>
            <sz val="11"/>
            <color indexed="81"/>
            <rFont val="Tahoma"/>
            <family val="2"/>
          </rPr>
          <t>OAP-MADS: Se identifica el valor por cada objetivo- sumatoria de los valores de cada una de las actividades que correspondan al objetivo.</t>
        </r>
      </text>
    </comment>
    <comment ref="T24" authorId="0" shapeId="0" xr:uid="{19BBCD72-A251-4EA5-B03E-1375AB812B94}">
      <text>
        <r>
          <rPr>
            <sz val="11"/>
            <color indexed="81"/>
            <rFont val="Tahoma"/>
            <family val="2"/>
          </rPr>
          <t>OAP-MADS: escribir el valor de acuerdo a los contratos ya suscritos para la ejecución del proyecto</t>
        </r>
        <r>
          <rPr>
            <b/>
            <sz val="9"/>
            <color indexed="81"/>
            <rFont val="Tahoma"/>
            <family val="2"/>
          </rPr>
          <t>.</t>
        </r>
      </text>
    </comment>
    <comment ref="U24" authorId="0" shapeId="0" xr:uid="{F267D0E5-875C-419F-861F-5873FCA3F32B}">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sharedStrings.xml><?xml version="1.0" encoding="utf-8"?>
<sst xmlns="http://schemas.openxmlformats.org/spreadsheetml/2006/main" count="320" uniqueCount="213">
  <si>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</si>
  <si>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</si>
  <si>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</si>
  <si>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</si>
  <si>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</si>
  <si>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</si>
  <si>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</si>
  <si>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</si>
  <si>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</si>
  <si>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</si>
  <si>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</si>
  <si>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</si>
  <si>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</si>
  <si>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</si>
  <si>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</si>
  <si>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</si>
  <si>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</si>
  <si>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PRESUPUESTO APROPIACION INICIAL</t>
  </si>
  <si>
    <t xml:space="preserve">EJECUCION PRESUPUESTO </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</si>
  <si>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</si>
  <si>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</si>
  <si>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</si>
  <si>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</si>
  <si>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</si>
  <si>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</si>
  <si>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</si>
  <si>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</si>
  <si>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</si>
  <si>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</si>
  <si>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</si>
  <si>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</si>
  <si>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</si>
  <si>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</si>
  <si>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</si>
  <si>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</si>
  <si>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</si>
  <si>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</si>
  <si>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</si>
  <si>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</si>
  <si>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</si>
  <si>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</si>
  <si>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</si>
  <si>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</si>
  <si>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</si>
  <si>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</si>
  <si>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</si>
  <si>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</si>
  <si>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</si>
  <si>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</si>
  <si>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</si>
  <si>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</si>
  <si>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</si>
  <si>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</si>
  <si>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</si>
  <si>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</si>
  <si>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</si>
  <si>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</si>
  <si>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</si>
  <si>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</si>
  <si>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</si>
  <si>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</si>
  <si>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</si>
  <si>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</si>
  <si>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</si>
  <si>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</si>
  <si>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</si>
  <si>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</si>
  <si>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</si>
  <si>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</si>
  <si>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</si>
  <si>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</si>
  <si>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</si>
  <si>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</si>
  <si>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</si>
  <si>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</si>
  <si>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</si>
  <si>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</si>
  <si>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</si>
  <si>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</si>
  <si>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</si>
  <si>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</si>
  <si>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</si>
  <si>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</si>
  <si>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</si>
  <si>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</si>
  <si>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</si>
  <si>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</si>
  <si>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</si>
  <si>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</si>
  <si>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</si>
  <si>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</si>
  <si>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</si>
  <si>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</si>
  <si>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</si>
  <si>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</si>
  <si>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</si>
  <si>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</si>
  <si>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</si>
  <si>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</si>
  <si>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</si>
  <si>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</si>
  <si>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</si>
  <si>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</si>
  <si>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</si>
  <si>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</si>
  <si>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</si>
  <si>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</si>
  <si>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</si>
  <si>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</si>
  <si>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</si>
  <si>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</si>
  <si>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</si>
  <si>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</si>
  <si>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</si>
  <si>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Objetivo específico (2)</t>
  </si>
  <si>
    <t>Resultados Esperados</t>
  </si>
  <si>
    <t xml:space="preserve">MINISTERIO DE AMBIENTE 
Y DESARROLLO SOSTENIBLE </t>
  </si>
  <si>
    <r>
      <t xml:space="preserve">CODIGO: </t>
    </r>
    <r>
      <rPr>
        <sz val="11"/>
        <rFont val="Arial Narrow"/>
        <family val="2"/>
      </rPr>
      <t>F-E-GIP-31</t>
    </r>
  </si>
  <si>
    <r>
      <t>Versión :</t>
    </r>
    <r>
      <rPr>
        <sz val="12"/>
        <color indexed="8"/>
        <rFont val="Verdana"/>
        <family val="2"/>
      </rPr>
      <t>5</t>
    </r>
  </si>
  <si>
    <t>FONDO NACIONAL AMBIENTAL - FONAM
 PLAN OPERATIVO ANUAL</t>
  </si>
  <si>
    <r>
      <t xml:space="preserve">Vigencia: </t>
    </r>
    <r>
      <rPr>
        <sz val="12"/>
        <rFont val="Arial Narrow"/>
        <family val="2"/>
      </rPr>
      <t>09/11/2023</t>
    </r>
  </si>
  <si>
    <t>Proceso: Gestión Integrada del Portafolio de Planes, Programas y Proyectos</t>
  </si>
  <si>
    <t>Descripción de  actividad 
(Detallar las cantidades de actividad vs los recursos programados)</t>
  </si>
  <si>
    <t>ADMINISTRACIÓN DE LOS RECURSOS PROVENIENTES DE LA TASA POR USO DE AGUA PARA LA PROTECCIÓN Y RECUPERACIÓN DEL RECURSO HÍDRICO EN ÁREAS DEL SISTEMA DE PARQUES NACIONALES NATURALES DE COLOMBIA NACIONAL.</t>
  </si>
  <si>
    <t>Aumentar el grado de conservación in situó de las áreas protegidas para garantizar la sostenibilidad del recurso hídrico.</t>
  </si>
  <si>
    <t xml:space="preserve">AÑO: </t>
  </si>
  <si>
    <t>PERIODO REPORTE:</t>
  </si>
  <si>
    <t>2. Evaluar el estado y conocimiento de las presiones sobre el área protegida, mediante el ejercicio de la autoridad ambiental.</t>
  </si>
  <si>
    <t>3. Realizar seguimiento al proceso de planificación y ejecución de los recursos asignados para la implementación de las estrategias de manejo.</t>
  </si>
  <si>
    <t xml:space="preserve">4. Realizar estudios técnicos y jurídicos para el saneamiento predial de las áreas protegidas y adelantar su adquisición. </t>
  </si>
  <si>
    <t>5. Efectuar la caracterización de Uso, Ocupación  y Tenencia para la identificación del estado actual de los predios con algún tipo de presión.</t>
  </si>
  <si>
    <t>6. Realizar acuerdos de conservación con población que se encuentre afectando áreas del Sistema de Parques Nacionales Naturales.</t>
  </si>
  <si>
    <t xml:space="preserve">7. Implementar acciones de restauración en las áreas degradadas y/o alteradas de las áreas protegidas nacionales. </t>
  </si>
  <si>
    <t>8. Realizar mantenimiento a las áreas priorizadas en proceso de restauración ecológica.</t>
  </si>
  <si>
    <t>9. Realizar el monitoreo y seguimiento a los procesos de restauración en las áreas protegidas nacionales.</t>
  </si>
  <si>
    <t>10. Formular y/o actualizar el Plan o Programa de Ordenamiento de Ecoturismo en el área protegida.</t>
  </si>
  <si>
    <t>11. Implementar el plan de acción del Plan o Programa de Ordenamiento de Ecoturismo.</t>
  </si>
  <si>
    <t>12. Monitorear el comportamiento de la oferta y demanda del recurso hídrico.</t>
  </si>
  <si>
    <t>13. Formular, implementar y hacer seguimiento a los lineamientos para la administración del recurso hídrico.</t>
  </si>
  <si>
    <t>14. Diseñar protocolos y metodologías para la elaboración de la línea base de biodiversidad y sus servicios eco sistémicos.</t>
  </si>
  <si>
    <t>15. Implementar y hacer seguimiento al programa de monitoreo y los proyectos del portafolio investigación.</t>
  </si>
  <si>
    <t>16. Formular o actualizar la estrategia de educación y comunicación comunitaria en las áreas protegidas.</t>
  </si>
  <si>
    <t>17. Implementar la estrategia de educación y comunicación comunitaria en las áreas protegidas.</t>
  </si>
  <si>
    <t xml:space="preserve">1. Prevenir y mitigar riesgos u otras situaciones derivadas que afecten la gobernabilidad de las áreas protegidas. </t>
  </si>
  <si>
    <t>Incrementar la eficiencia en las estrategias de manejo para la administración de las áreas protegidas.</t>
  </si>
  <si>
    <t>Ampliar el conocimiento del estado de conservación de las áreas protegidas y sus bienes y servicios ambientales.</t>
  </si>
  <si>
    <r>
      <rPr>
        <b/>
        <sz val="12"/>
        <rFont val="Calibri"/>
        <family val="2"/>
        <scheme val="minor"/>
      </rPr>
      <t xml:space="preserve">Ordenamiento del territorio alrededor del agua y justicia ambiental 
</t>
    </r>
    <r>
      <rPr>
        <sz val="12"/>
        <rFont val="Calibri"/>
        <family val="2"/>
        <scheme val="minor"/>
      </rPr>
      <t xml:space="preserve">
Grupo Catalizadores
A. Fortalecimiento de la justicia ambiental e inclusiva.
B. Definición precisa, jerarquizada y armonizada de los determinantes del ordenamiento territorial, tanto en las áreas rurales, como en las zonas urbanas.
C. Actualización y armonización de los instrumentos de planificación con impacto territorial fundamentados en la función ecológica del agua y la participación vinculante de la población.
D. El mejoramiento de las capacidades técnicas e institucionales de las entidades territoriales.
</t>
    </r>
    <r>
      <rPr>
        <b/>
        <sz val="12"/>
        <rFont val="Calibri"/>
        <family val="2"/>
        <scheme val="minor"/>
      </rPr>
      <t>Internacionalización, transformación productiva para la vida y la acción climática</t>
    </r>
    <r>
      <rPr>
        <sz val="12"/>
        <rFont val="Calibri"/>
        <family val="2"/>
        <scheme val="minor"/>
      </rPr>
      <t xml:space="preserve">
Grupo Catalizadores
A. Naturaleza viva: regeneración con inclusión social.
C. Economía productiva a través de la reindustrialización y la bioeconomía.</t>
    </r>
  </si>
  <si>
    <r>
      <rPr>
        <b/>
        <sz val="12"/>
        <rFont val="Calibri"/>
        <family val="2"/>
        <scheme val="minor"/>
      </rPr>
      <t xml:space="preserve">Ordenamiento del territorio alrededor del agua y justicia ambiental </t>
    </r>
    <r>
      <rPr>
        <sz val="12"/>
        <rFont val="Calibri"/>
        <family val="2"/>
        <scheme val="minor"/>
      </rPr>
      <t xml:space="preserve">
A. Fortalecimiento de la justicia ambiental e inclusiva.
D. El mejoramiento de las capacidades técnicas e institucionales de las entidades territoriales.
</t>
    </r>
    <r>
      <rPr>
        <b/>
        <sz val="12"/>
        <rFont val="Calibri"/>
        <family val="2"/>
        <scheme val="minor"/>
      </rPr>
      <t xml:space="preserve">
Internacionalización, transformación productiva para la vida y la acción climática
</t>
    </r>
    <r>
      <rPr>
        <sz val="12"/>
        <rFont val="Calibri"/>
        <family val="2"/>
        <scheme val="minor"/>
      </rPr>
      <t xml:space="preserve">
A. Naturaleza viva: regeneración con inclusión social.</t>
    </r>
  </si>
  <si>
    <r>
      <rPr>
        <b/>
        <sz val="12"/>
        <rFont val="Calibri"/>
        <family val="2"/>
        <scheme val="minor"/>
      </rPr>
      <t xml:space="preserve">Catalizadores
</t>
    </r>
    <r>
      <rPr>
        <sz val="12"/>
        <rFont val="Calibri"/>
        <family val="2"/>
        <scheme val="minor"/>
      </rPr>
      <t xml:space="preserve">
O.A.1. Justicia ambiental y gobernanza inclusiva.
O.B.2. El agua y las personas como determinantes del ordenamiento territorial.
O.C.3. Coordinación de los instrumentos de planificación de territorios vitales.
O.D.4. Capacidades de los gobiernos locales y las comunidades para la toma de decisiones de ordenamiento y planificación territorial.
I.A.1. Programa de conservación de la naturaleza y su restauración.
I.C.3. Consolidar los modelos de bioeconomía y turismo incluyentes, basada en el conocimiento y la innovación</t>
    </r>
  </si>
  <si>
    <r>
      <rPr>
        <b/>
        <sz val="12"/>
        <rFont val="Calibri"/>
        <family val="2"/>
        <scheme val="minor"/>
      </rPr>
      <t>Catalizadores</t>
    </r>
    <r>
      <rPr>
        <sz val="12"/>
        <rFont val="Calibri"/>
        <family val="2"/>
        <scheme val="minor"/>
      </rPr>
      <t xml:space="preserve">
O.A.1. Justicia ambiental y gobernanza inclusiva.
O.A.4. Capacidades de los gobiernos locales y las comunidades para la toma de decisiones de ordenamiento y planificación territorial.
I.A.1. Programa de conservación de la naturaleza y su restauración.</t>
    </r>
  </si>
  <si>
    <t>Seguimientos mensuales e informes trimestrales que den a conocer los avances de las metas programadas en la vigencia.</t>
  </si>
  <si>
    <t>Fortalecimiento de la gobernanza en las áreas protegidas nacionales.
Reducir los conflictos socioambientales y culturales y entre sectores de la economía por la disminución de los recursos naturales.</t>
  </si>
  <si>
    <t>Áreas cubiertas con jornadas de vigilancia</t>
  </si>
  <si>
    <t>Predios saneados</t>
  </si>
  <si>
    <t>Hectáreas de áreas</t>
  </si>
  <si>
    <t>Número</t>
  </si>
  <si>
    <t>Servicio de prevención, vigilancia y control de las áreas protegidas</t>
  </si>
  <si>
    <t>Control y monitoreo de las presiones antrópicas que afectan la integridad y estado de conservación de las áreas protegidas de acuerdo a la meta programada.</t>
  </si>
  <si>
    <r>
      <rPr>
        <b/>
        <sz val="12"/>
        <rFont val="Calibri"/>
        <family val="2"/>
        <scheme val="minor"/>
      </rPr>
      <t>Plan Estratégico Institucional</t>
    </r>
    <r>
      <rPr>
        <sz val="12"/>
        <rFont val="Calibri"/>
        <family val="2"/>
        <scheme val="minor"/>
      </rPr>
      <t xml:space="preserve">
Objetivo: Garantizar la conservación, restauración ecológica y conectividad del SINAP.
Eje número uno: Proteger la belleza de la vida.</t>
    </r>
  </si>
  <si>
    <t>Número de predios saneados</t>
  </si>
  <si>
    <t>Número áreas cubiertas con jornadas de vigilancia</t>
  </si>
  <si>
    <t>Número de documentos de lineamientos técnicos con acuerdos de uso, ocupación y tenencia en las áreas protegidas</t>
  </si>
  <si>
    <t>Número de hectáreas en áreas en proceso de restauración</t>
  </si>
  <si>
    <t>Número de visitantes que ingresan a las áreas protegidas nacionales</t>
  </si>
  <si>
    <t>Número de documento de lineamientos técnicos para la administración del recurso hídrico</t>
  </si>
  <si>
    <t>Número de documentos de investigación realizados</t>
  </si>
  <si>
    <t>Número de personas capacitadas</t>
  </si>
  <si>
    <t>Disminución de las problemáticas socio-ambientales en las áreas protegidas nacionales asociadas a conflictos por uso, ocupación y tenencia.</t>
  </si>
  <si>
    <t>Documentos de lineamientos técnicos con acuerdos de uso, ocupación y tenencia en las áreas protegidas</t>
  </si>
  <si>
    <t xml:space="preserve">Documentos de lineamientos técnicos con acuerdos de uso, ocupación y tenencia en las áreas protegidas </t>
  </si>
  <si>
    <t>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t>
  </si>
  <si>
    <r>
      <rPr>
        <b/>
        <sz val="12"/>
        <rFont val="Calibri"/>
        <family val="2"/>
        <scheme val="minor"/>
      </rPr>
      <t>Plan Estratégico Institucional</t>
    </r>
    <r>
      <rPr>
        <sz val="12"/>
        <rFont val="Calibri"/>
        <family val="2"/>
        <scheme val="minor"/>
      </rPr>
      <t xml:space="preserve">
Objetivo: Promover los derechos y leyes de la naturaleza como un imperativo ético de nuestro tiempo. 
Eje número cuatro: Paz con la naturaleza.</t>
    </r>
  </si>
  <si>
    <t>Mitigar la pérdida de la biodiversidad  in situ, además de promover la mejora en la prestación de los servicios ambientales.</t>
  </si>
  <si>
    <t>Hectáreas</t>
  </si>
  <si>
    <t>Servicio de restauración de ecosistemas</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</si>
  <si>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Lo anterior de acuerdo a la meta programada. </t>
  </si>
  <si>
    <t>Apropiación efectiva de la sociedad colombiana frente a la importancia de las áreas protegidas.
Posicionar una imagen favorable de Colombia en los ámbitos nacional, regional, local e internacional frente a la conservación de las áreas protegidas.</t>
  </si>
  <si>
    <t>Contar con instrumentos para la valoración y reconocimiento de los beneficios ecosistémicos de la conservación de la biodiversidad.</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</si>
  <si>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</si>
  <si>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 xml:space="preserve">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</si>
  <si>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Número de Documentos</t>
  </si>
  <si>
    <t>Servicio de ecoturismo en las áreas protegidas</t>
  </si>
  <si>
    <t>Documentos de lineamientos técnicos para la conservación de la biodiversidad y sus servicios ecosistémicos</t>
  </si>
  <si>
    <t>Áreas en proceso de restauración</t>
  </si>
  <si>
    <t>Visitantes que ingresan a las áreas protegidas nacionales</t>
  </si>
  <si>
    <t>Documento de lineamientos técnicos para la administración del recurso hídrico</t>
  </si>
  <si>
    <t>Ampliar el conocimiento sobre los valores objeto de conservación  de las áreas protegidas.
Posicionar una imagen favorable de Colombia en los ámbitos nacional, regional, local e internacional frente a la conservación de las áreas protegidas.</t>
  </si>
  <si>
    <t>Fortalecimiento de la valoración social  de las áreas protegidas.</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</si>
  <si>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</si>
  <si>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 xml:space="preserve">Los servicios de educación informal en Parques Nacionales Naturales responden a las acciones y procesos educativos que promueven la valoración social de las áreas protegidas por parte de la ciudadanía, que se interesen y participen en la conservación de la biodiversidad y servicios ecosistémicos. </t>
  </si>
  <si>
    <t>Personas capacitadas</t>
  </si>
  <si>
    <t>Documentos de investigación realizados</t>
  </si>
  <si>
    <t>Documentos de investigación para la conservación de la biodiversidad y sus servicios eco sistémicos</t>
  </si>
  <si>
    <t>Servicio de educación informal en el marco de la conservación de la biodiversidad y los Servicio ecosistémicos</t>
  </si>
  <si>
    <r>
      <rPr>
        <b/>
        <sz val="12"/>
        <rFont val="Calibri"/>
        <family val="2"/>
        <scheme val="minor"/>
      </rPr>
      <t>Plan Estratégico Institucional</t>
    </r>
    <r>
      <rPr>
        <sz val="12"/>
        <rFont val="Calibri"/>
        <family val="2"/>
        <scheme val="minor"/>
      </rPr>
      <t xml:space="preserve">
Objetivo: Potenciar el desarrollo territorial sostenible e innovador para la conservación de la biodiversidad. 
Eje número dos: Territorios sostenible e innovadores.</t>
    </r>
  </si>
  <si>
    <r>
      <t xml:space="preserve">Meta de la Entidad </t>
    </r>
    <r>
      <rPr>
        <b/>
        <vertAlign val="superscript"/>
        <sz val="13"/>
        <rFont val="Calibri"/>
        <family val="2"/>
        <scheme val="minor"/>
      </rPr>
      <t>1</t>
    </r>
  </si>
  <si>
    <r>
      <t xml:space="preserve">Meta de la Entidad (Ajustada) </t>
    </r>
    <r>
      <rPr>
        <b/>
        <vertAlign val="superscript"/>
        <sz val="13"/>
        <rFont val="Calibri"/>
        <family val="2"/>
        <scheme val="minor"/>
      </rPr>
      <t>2</t>
    </r>
  </si>
  <si>
    <r>
      <t xml:space="preserve">Actividad </t>
    </r>
    <r>
      <rPr>
        <b/>
        <vertAlign val="superscript"/>
        <sz val="12"/>
        <rFont val="Calibri"/>
        <family val="2"/>
        <scheme val="minor"/>
      </rPr>
      <t>3</t>
    </r>
  </si>
  <si>
    <t>1. Meta Ajustada</t>
  </si>
  <si>
    <t>3  En rojo se elimina información que no corresponde a la programación de la vigencia (actividades)</t>
  </si>
  <si>
    <t>1. Meta Inicial</t>
  </si>
  <si>
    <t>4 Valor inicial</t>
  </si>
  <si>
    <r>
      <t xml:space="preserve">Total Ajustado </t>
    </r>
    <r>
      <rPr>
        <b/>
        <vertAlign val="superscript"/>
        <sz val="13"/>
        <rFont val="Calibri"/>
        <family val="2"/>
        <scheme val="minor"/>
      </rPr>
      <t>5</t>
    </r>
    <r>
      <rPr>
        <b/>
        <sz val="12"/>
        <rFont val="Calibri"/>
        <family val="2"/>
        <scheme val="minor"/>
      </rPr>
      <t xml:space="preserve"> (de acuerdo con Resolución 006 de enero de 2024 “Por medio de la cual se desagrega y distribuye el Presupuesto de Inversión asignado a la Subcuenta de Parques Nacionales Naturales del Fondo Nacional Ambiental - FONAM, para la vigencia fiscal de 2024" (el techo de fuentes no cambia, solo su distribución).</t>
    </r>
  </si>
  <si>
    <r>
      <t xml:space="preserve">Total Inicial </t>
    </r>
    <r>
      <rPr>
        <b/>
        <vertAlign val="superscript"/>
        <sz val="13"/>
        <rFont val="Calibri"/>
        <family val="2"/>
        <scheme val="minor"/>
      </rPr>
      <t>4</t>
    </r>
  </si>
  <si>
    <r>
      <t>5 Valor Ajustado.</t>
    </r>
    <r>
      <rPr>
        <sz val="10"/>
        <color theme="1"/>
        <rFont val="Calibri"/>
        <family val="2"/>
        <scheme val="minor"/>
      </rPr>
      <t xml:space="preserve"> Ajuste de costo de actividades de acuerdo con la distribución de recursos establecidos en Resolución 006 de enero de 2024 “Por medio de la cual se desagrega y distribuye el Presupuesto de Inversión asignado a la Subcuenta de Parques Nacionales Naturales del Fondo Nacional Ambiental - FONAM, para la vigencia fiscal de 2024”</t>
    </r>
  </si>
  <si>
    <t>Descripción de los avances y logros alcanzados: Durante la vigencia 2024 se avanzó con los procesos control
y manejo enmarcados en la operación ecoturística permitieron atender el compromiso técnico de visitantes
establecida para el área protegida de 20.000 visitantes con un reporte mensual así: enero 1556, febrero 1230,
marzo 2189, abril 1517 mayo 1415, junio 1761, julio 982, agosto 1617, septiembre 2188, octubre 2039,
noviembre 2393 y diciembre 1113.
Meta Vigencia 2024 20.000 visitantes 
Meta cumpliada al 100%</t>
  </si>
  <si>
    <t>Descripción de los avances y logros alcanzados: Durante el periodo de enero a diciembre, se realizó la
contratación de profesionales y técnicos para la realización de las diferentes actividades concernientes a la
implementación de los lineamientos de gestión integral del recurso hídrico programadas para la vigencia actual.
Adicionalmente, se adelantaron las siguientes acciones:
i. Se realizó el monitoreo de calidad y cantidad de agua en las fuentes hídricas priorizadas (río Negroquebrada Calostros, quebrada La Chucua – La Carolina, y quebrada Las Zunchas).
ii. Se realizó capacitación con el equipo interno de la línea para la operación y mantenimiento de las nuevas estaciones meteorológicas adquiridas por el PNN Chingaza.
iii. Se ejecutó el contrato DTOR-CS-FONAM-023-2024, cuyo objetivo es el Servicio de mantenimiento preventivo y mano de obra calificada para equipos de recurso hídrico del Parque Nacional Natural Chingaza.
iv. Se realizó la toma de muestras para calidad de agua mediante la ejecución del contrato de servicios DTOR-CS-FONAM-022-2024, que tiene como finalidad la contratación de servicios de laboratorio especializados en análisis de agua y suelo, enfocados en el Parque Nacional Natural Chingaza.
v. Se realizó ficha de línea base para el recurso hídrico del año en curso, siguiendo los nuevos lineamientos emitidos por la DTOR.
vi. Se realizó el informe de calidad de agua (ICA) que contiene el análisis de los resultados obtenidos del muestreo de agua superficial.
vii. Se ejecutó el contrato DTOR-CS-FONAM-025-2024 que tiene cuyo objeto principal Servicio de mantenimiento preventivo y correctivo de la Planta de Tratamiento de Aguas Residuales y la Planta de Tratamiento de Agua Potable del Puesto de control de Monterredondo y de los sistemas de potabilización de los Puestos de Control de Monterredondo, La Paila, Piedras Gordas, Siecha del Parque Nacional Natural Chingaza.
Se logró un avance del 100% en la implementación de los lineamientos técnicos para la administración del recurso hídrico en el PNN Chingaza.
Cumplimiento de meta 100% al cierrre de la vigencia 2024</t>
  </si>
  <si>
    <t>Durante el cuarto trimestre se logró cubrir con jornadas de vigilancia un total de 15.922,81 hectáreas del área protegida, con un total de 30 recorridos en los sectores Monterredondo (7), La Paila (10), Siecha (8), Palacio (4) y piedemonte (1).  Durante el trimestre se realizaron cinco (5) jornadas de vigilancia con participación de entidades territoriales y comunidad para detección de presiones en dos puntos estratégicos del parque.
NOTA: Avance acumulado a corte del mes diciembre de 57.000 hectáreas por la fuente de FONAM.  
Cumplimiento Meta: 100%</t>
  </si>
  <si>
    <t>Durante el periodo informado se formalizó la compra del predio Puente Rincón, ubicado en la zona rural del municipio de Junín, mediante la firma de la Escritura Pública No. 393 en la Notaría Única del Círculo de Gachetá. Este predio cuenta con una extensión de 23 hectáreas y 5.000 metros cuadrados y está identificado con el folio de matrícula inmobiliaria No. 160-11608.
Cumplimiento Meta: 100%</t>
  </si>
  <si>
    <t>El compromiso se cumplió en el tercer trimestre, periodo en el cual se formalizó la ruta de trabajo conjunta entre el Parque Nacional Natural Chingaza y diez familias campesinas de la vereda Colombia, en el corregimiento Chuscales del municipio de Junín. Como resultado de este proceso, se acordó avanzar en la implementación de Acuerdos de Conservación, con el propósito de fortalecer las iniciativas locales de conservación como estrategia de conectividad y mejorar la convivencia entre la comunidad y la fauna silvestre, en especial el oso andino.
En el marco de este acuerdo, se suscribieron diez (10) pactos para la implementación de sistemas sostenibles de conservación con familias campesinas que habitan en zonas colindantes al Parque Nacional Natural Chingaza. Estos acuerdos buscan contribuir al bienestar de las familias, mejorar la conectividad ecológica del área protegida y promover la conservación de los ecosistemas, así como del hábitat del oso andino y otras especies de flora y fauna silvestres.
Los acuerdos fueron establecidos con las diez familias del municipio de Junín, Cundinamarca, bajo el concepto técnico No. 20242000000216, emitido por la Subdirección de Gestión y Manejo de Parques Nacionales Naturales.
Cumplimiento Meta: 100%</t>
  </si>
  <si>
    <t>Durante el periodo infirmado se logró vincular 50 hectáreas en proceso de restauración, distribuidas así: activa (4,3 hectáreas) y pasiva (45,8 hectáreas) al interior del área protegida en predios que en vigencias anteriores se habían saneado, y que presentan coberturas dominadas por mosaicos de pastos con espacios naturales y pastos limpios, producto de actividades antrópicas como la ganadería y la agricultura. 
En cuanto a las 4,3 hectáreas de restauración activa, se realizó un proceso de enriquecimiento con 974 individuos de 11 especies en el predio El Recuerdo (2,5 ha), mediante un ejercicio de enriquecimiento en bosque. Adicionalmente, en el sector San José (1,75 ha), el enriquecimiento, conexión y ampliación del bosque, utilizando un total de 309 individuos de dos especies.
Cumplimiento Meta: 100%</t>
  </si>
  <si>
    <t>Durante el periodo informado se presentó un avance cuantitativo de dos (5) investigaciones, que se detallan a continuación:
•	Informe final de la investigación “Ecología espacial de oso andino (Tremarctos ornatus, F.G. Cuvier 1825) en el Parque Nacional Natural Chingaza”, en articulación con la Universidad de Arizona.
•	Informe final de la investigación “Fenología y productividad de Vaccinium floribundum y Thibaudia grantii (Ericaceae) en el Parque Nacional Natural Chingaza”, en articulación con la Pontificia Universidad Javeriana.
Al cierre de la vigencia se cumplió el 100% de la meta correspondiente a la (5) investigaciones relacionadas a continuación.
	Artículo científico titulado “Tracking small animals in complex landscapes: a comparison of localisation workflows for automated radio telemetry systems”, resultado de la colaboración en radio telemetría y ecología del movimiento en colibríes con la Universidad de Aberdeen, Escocia.
	Informe final de la investigación “Diversidad funcional asociada a biomasa aérea en fragmentos de bosque y/o arbustos de la ronda de la Quebrada Río Blanco en el PNN Chingaza”, desarrollado en conjunto con la línea de Investigación de Servicios Ecosistémicos del Jardín Botánico de Bogotá (JCM).
	 Documento de tesis de pregrado titulado “Diversidad taxonómica y funcional de la artropofauna asociada a Espeletia grandiflora y Espeletia argentea en el valle de frailejones del PNN Chingaza, Colombia”, en el marco del aval “Diversidad de artrópodos en áreas silvestres y en proceso de restauración del Parque Nacional Natural Chingaza”, en articulación con la Pontificia Universidad Javeriana.
	Informe final de la investigación “Ecología espacial de oso andino (Tremarctos ornatus, F.G. Cuvier 1825) en el Parque Nacional Natural Chingaza”, en articulación con la Universidad de Arizona.
	Informe final de la investigación “Fenología y productividad de Vaccinium floribundum y Thibaudia grantii (Ericaceae) en el Parque Nacional Natural Chingaza”, en articulación con la Pontificia Universidad Javeriana.
Cumplimiento Meta: 100%</t>
  </si>
  <si>
    <t>Durante la vigencia del 2024, se logró capacitar a un total de 400 personas mediante la realización de 16 talleres que abordaron las siguientes temáticas: pesca de control, generalidades del área protegida, servicios ecosistémicos del parque y la relación
entre restauración y gestión del riesgo de desastres. Estos espacios de capacitación estuvieron dirigidos tanto a la población colindante del área protegida como a estudiantes de colegios ubicados en municipios bajo su jurisdicción.
De la estrategia de espacios de educación formal, se realizaron los siguientes talleres:
i. Taller con 30 estudiantes del grado 6° de la Institución Educativa Técnica Agropecuaria Ferralarada del municipio de Choachí.
ii. Taller con 30 estudiantes del grado 604° de la Institución Educativa Departamental Monseñor Agustín Gutiérrez del municipio de Fomeque.
iii. Taller a 18 estudiantes del grado 10° con el módulo de Restauración ecológica en el Colegio Ferralarada de Choachí.
iv. Taller a 27 estudiantes del grado 604° con el módulo de servicios ecosistémicos en el IDEMAG de Fómeque.
v. En el colegio Alonso Ronquillo de Medina se capacitó a 57 estudiantes (32 del grado del 601° y 25 del grado 602°) en el módulo de servicios ecosistémicos.
vi. Se avanzó en la realización de una (1) sensibilización con 71 estudiantes de 9° del Colegio IDEMAG, en el municipio de Fómeque, Cundinamarca. Durante la visita a los senderos de Suasie y Plantas del Camino.
vii. Capacitación a 22 alumnos de 7° del colegio Ferralarada, del municipio de Choachí donde se les impartió un módulo de formación de Turismo regulado y su importancia en la conservación.
Además, se llevaron a cabo 9 capacitaciones que involucraron a 90 personas, como parte de la estrategia
“Fortalecimiento de capacidades en sistemas sostenibles para la conservación y participación social en el marco de la actualización del Plan de Manejo del PNN Chingaza”, con la siguiente distribución:
	7 representantes de familias campesinas del municipio de Fómeque.
	22 representantes de familias campesinas del municipio de Choachí - vereda. La Caja.
	18 representantes de familias campesinas del municipio de El Calvario.
	43 representantes de familias campesinas del municipio de Choachí - vereda. El Rosario
Cumplimiento Meta: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</si>
</sst>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 #,##0_-;\-&quot;$&quot;\ * #,##0_-;_-&quot;$&quot;\ * &quot;-&quot;_-;_-@_-"/>
    <numFmt numFmtId="165" formatCode="_-&quot;$&quot;\ * #,##0.00_-;\-&quot;$&quot;\ * #,##0.00_-;_-&quot;$&quot;\ * &quot;-&quot;??_-;_-@_-"/>
    <numFmt numFmtId="166" formatCode="_(&quot;$&quot;\ * #,##0_);_(&quot;$&quot;\ * \(#,##0\);_(&quot;$&quot;\ * &quot;-&quot;_);_(@_)"/>
    <numFmt numFmtId="167" formatCode="_(&quot;$&quot;\ * #,##0.00_);_(&quot;$&quot;\ * \(#,##0.00\);_(&quot;$&quot;\ * &quot;-&quot;??_);_(@_)"/>
    <numFmt numFmtId="168" formatCode="_-* #,##0_-;\-* #,##0_-;_-* &quot;-&quot;??_-;_-@_-"/>
    <numFmt numFmtId="169" formatCode="_(&quot;$&quot;\ * #,##0_);_(&quot;$&quot;\ * \(#,##0\);_(&quot;$&quot;\ * &quot;-&quot;??_);_(@_)"/>
    <numFmt numFmtId="172" formatCode="_(&quot;$&quot;\ * #,##0.00_);_(&quot;$&quot;\ * \(#,##0.00\);_(&quot;$&quot;\ * &quot;-&quot;_);_(@_)"/>
  </numFmts>
  <fonts count="33"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sz val="10"/>
      <name val="Arial"/>
      <family val="2"/>
    </font>
    <font>
      <b/>
      <sz val="11"/>
      <name val="Arial Narrow"/>
      <family val="2"/>
    </font>
    <font>
      <sz val="11"/>
      <name val="Arial Narrow"/>
      <family val="2"/>
    </font>
    <font>
      <sz val="12"/>
      <color indexed="8"/>
      <name val="Verdana"/>
      <family val="2"/>
    </font>
    <font>
      <b/>
      <sz val="12"/>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sz val="14"/>
      <color theme="1"/>
      <name val="Verdana"/>
      <family val="2"/>
    </font>
    <font>
      <b/>
      <sz val="18"/>
      <color theme="1"/>
      <name val="Verdana"/>
      <family val="2"/>
    </font>
    <font>
      <b/>
      <sz val="12"/>
      <color theme="0"/>
      <name val="Verdana"/>
      <family val="2"/>
    </font>
    <font>
      <b/>
      <sz val="12"/>
      <color theme="1"/>
      <name val="Verdana"/>
      <family val="2"/>
    </font>
    <font>
      <b/>
      <sz val="11"/>
      <color rgb="FFFF0000"/>
      <name val="Arial Narrow"/>
      <family val="2"/>
    </font>
    <font>
      <b/>
      <sz val="12"/>
      <name val="Calibri"/>
      <family val="2"/>
      <scheme val="minor"/>
    </font>
    <font>
      <u val="singleAccounting"/>
      <sz val="12"/>
      <name val="Calibri"/>
      <family val="2"/>
      <scheme val="minor"/>
    </font>
    <font>
      <sz val="12"/>
      <name val="Calibri"/>
      <family val="2"/>
      <scheme val="minor"/>
    </font>
    <font>
      <b/>
      <sz val="12"/>
      <color theme="1"/>
      <name val="Calibri"/>
      <family val="2"/>
      <scheme val="minor"/>
    </font>
    <font>
      <sz val="12"/>
      <color theme="1"/>
      <name val="Calibri"/>
      <family val="2"/>
      <scheme val="minor"/>
    </font>
    <font>
      <sz val="12"/>
      <color rgb="FFFF0000"/>
      <name val="Calibri"/>
      <family val="2"/>
      <scheme val="minor"/>
    </font>
    <font>
      <b/>
      <u/>
      <sz val="12"/>
      <name val="Calibri"/>
      <family val="2"/>
      <scheme val="minor"/>
    </font>
    <font>
      <b/>
      <vertAlign val="superscript"/>
      <sz val="12"/>
      <name val="Calibri"/>
      <family val="2"/>
      <scheme val="minor"/>
    </font>
    <font>
      <b/>
      <vertAlign val="superscript"/>
      <sz val="13"/>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E1E1E1"/>
        <bgColor indexed="64"/>
      </patternFill>
    </fill>
    <fill>
      <patternFill patternType="solid">
        <fgColor rgb="FF96BE55"/>
        <bgColor indexed="64"/>
      </patternFill>
    </fill>
    <fill>
      <patternFill patternType="solid">
        <fgColor rgb="FF594F4E"/>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7" fontId="11" fillId="0" borderId="0" applyFont="0" applyFill="0" applyBorder="0" applyAlignment="0" applyProtection="0"/>
    <xf numFmtId="166" fontId="11" fillId="0" borderId="0" applyFont="0" applyFill="0" applyBorder="0" applyAlignment="0" applyProtection="0"/>
    <xf numFmtId="0" fontId="11" fillId="0" borderId="0"/>
    <xf numFmtId="0" fontId="5" fillId="0" borderId="0"/>
    <xf numFmtId="9" fontId="11" fillId="0" borderId="0" applyFont="0" applyFill="0" applyBorder="0" applyAlignment="0" applyProtection="0"/>
  </cellStyleXfs>
  <cellXfs count="194">
    <xf numFmtId="0" fontId="0" fillId="0" borderId="0" xfId="0"/>
    <xf numFmtId="0" fontId="12" fillId="2" borderId="0" xfId="0" applyFont="1" applyFill="1" applyAlignment="1">
      <alignment horizontal="center" vertical="center" wrapText="1"/>
    </xf>
    <xf numFmtId="0" fontId="13" fillId="2" borderId="0" xfId="0" applyFont="1" applyFill="1"/>
    <xf numFmtId="168" fontId="13" fillId="2" borderId="0" xfId="0" applyNumberFormat="1" applyFont="1" applyFill="1"/>
    <xf numFmtId="169" fontId="13" fillId="2" borderId="0" xfId="0" applyNumberFormat="1" applyFont="1" applyFill="1"/>
    <xf numFmtId="168" fontId="13" fillId="2" borderId="0" xfId="0" applyNumberFormat="1" applyFont="1" applyFill="1" applyAlignment="1">
      <alignment vertical="center"/>
    </xf>
    <xf numFmtId="0" fontId="13" fillId="2" borderId="3" xfId="0" applyFont="1" applyFill="1" applyBorder="1"/>
    <xf numFmtId="0" fontId="0" fillId="2" borderId="0" xfId="0" applyFill="1"/>
    <xf numFmtId="0" fontId="15" fillId="2" borderId="0" xfId="0" applyFont="1" applyFill="1" applyAlignment="1">
      <alignment vertical="center"/>
    </xf>
    <xf numFmtId="0" fontId="0" fillId="2" borderId="0" xfId="0" applyFill="1" applyAlignment="1">
      <alignment vertical="center" wrapText="1"/>
    </xf>
    <xf numFmtId="0" fontId="16" fillId="2" borderId="0" xfId="0" applyFont="1" applyFill="1" applyAlignment="1">
      <alignment horizontal="center" vertical="center" wrapText="1"/>
    </xf>
    <xf numFmtId="0" fontId="0" fillId="2" borderId="0" xfId="0" applyFill="1" applyAlignment="1">
      <alignment horizontal="center" vertical="center" wrapText="1"/>
    </xf>
    <xf numFmtId="0" fontId="17"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8" fillId="3" borderId="7" xfId="4" applyFont="1" applyFill="1" applyBorder="1" applyAlignment="1" applyProtection="1">
      <alignment horizontal="left" vertical="center" wrapText="1"/>
      <protection locked="0"/>
    </xf>
    <xf numFmtId="0" fontId="18" fillId="3" borderId="2" xfId="4" applyFont="1" applyFill="1" applyBorder="1" applyAlignment="1" applyProtection="1">
      <alignment horizontal="left" vertical="center" wrapText="1"/>
      <protection locked="0"/>
    </xf>
    <xf numFmtId="9" fontId="18" fillId="3" borderId="2" xfId="5" applyFont="1" applyFill="1" applyBorder="1" applyAlignment="1" applyProtection="1">
      <alignment horizontal="center" vertical="center" wrapText="1"/>
      <protection locked="0"/>
    </xf>
    <xf numFmtId="9" fontId="18" fillId="3" borderId="8" xfId="5" applyFont="1" applyFill="1" applyBorder="1" applyAlignment="1" applyProtection="1">
      <alignment horizontal="center" vertical="center" wrapText="1"/>
      <protection locked="0"/>
    </xf>
    <xf numFmtId="0" fontId="18" fillId="3" borderId="9" xfId="4" applyFont="1" applyFill="1" applyBorder="1" applyAlignment="1" applyProtection="1">
      <alignment horizontal="left" vertical="center" wrapText="1"/>
      <protection locked="0"/>
    </xf>
    <xf numFmtId="0" fontId="18" fillId="3" borderId="1" xfId="4" applyFont="1" applyFill="1" applyBorder="1" applyAlignment="1" applyProtection="1">
      <alignment horizontal="left" vertical="center" wrapText="1"/>
      <protection locked="0"/>
    </xf>
    <xf numFmtId="0" fontId="18" fillId="3" borderId="1" xfId="4" applyFont="1" applyFill="1" applyBorder="1" applyAlignment="1" applyProtection="1">
      <alignment horizontal="center" vertical="center" wrapText="1"/>
      <protection locked="0"/>
    </xf>
    <xf numFmtId="0" fontId="18" fillId="3" borderId="10" xfId="4" applyFont="1" applyFill="1" applyBorder="1" applyAlignment="1" applyProtection="1">
      <alignment horizontal="center" vertical="center" wrapText="1"/>
      <protection locked="0"/>
    </xf>
    <xf numFmtId="9" fontId="18" fillId="3" borderId="1" xfId="5" applyFont="1" applyFill="1" applyBorder="1" applyAlignment="1" applyProtection="1">
      <alignment horizontal="center" vertical="center" wrapText="1"/>
      <protection locked="0"/>
    </xf>
    <xf numFmtId="9" fontId="18" fillId="3" borderId="10" xfId="5" applyFont="1" applyFill="1" applyBorder="1" applyAlignment="1" applyProtection="1">
      <alignment horizontal="center" vertical="center" wrapText="1"/>
      <protection locked="0"/>
    </xf>
    <xf numFmtId="0" fontId="18" fillId="4" borderId="9" xfId="4" applyFont="1" applyFill="1" applyBorder="1" applyAlignment="1" applyProtection="1">
      <alignment horizontal="left" vertical="center" wrapText="1"/>
      <protection locked="0"/>
    </xf>
    <xf numFmtId="0" fontId="18" fillId="4" borderId="1" xfId="4" applyFont="1" applyFill="1" applyBorder="1" applyAlignment="1" applyProtection="1">
      <alignment horizontal="left" vertical="center" wrapText="1"/>
      <protection locked="0"/>
    </xf>
    <xf numFmtId="0" fontId="18" fillId="4" borderId="1" xfId="4" applyFont="1" applyFill="1" applyBorder="1" applyAlignment="1" applyProtection="1">
      <alignment horizontal="center" vertical="center" wrapText="1"/>
      <protection locked="0"/>
    </xf>
    <xf numFmtId="0" fontId="18" fillId="4" borderId="10" xfId="4" applyFont="1" applyFill="1" applyBorder="1" applyAlignment="1" applyProtection="1">
      <alignment horizontal="center" vertical="center" wrapText="1"/>
      <protection locked="0"/>
    </xf>
    <xf numFmtId="9" fontId="18" fillId="4" borderId="1" xfId="5" applyFont="1" applyFill="1" applyBorder="1" applyAlignment="1" applyProtection="1">
      <alignment horizontal="center" vertical="center" wrapText="1"/>
      <protection locked="0"/>
    </xf>
    <xf numFmtId="9" fontId="18" fillId="4" borderId="10" xfId="5" applyFont="1" applyFill="1" applyBorder="1" applyAlignment="1" applyProtection="1">
      <alignment horizontal="center" vertical="center" wrapText="1"/>
      <protection locked="0"/>
    </xf>
    <xf numFmtId="0" fontId="18" fillId="5" borderId="9" xfId="4" applyFont="1" applyFill="1" applyBorder="1" applyAlignment="1" applyProtection="1">
      <alignment horizontal="left" vertical="center" wrapText="1"/>
      <protection locked="0"/>
    </xf>
    <xf numFmtId="0" fontId="18" fillId="5" borderId="1" xfId="4" applyFont="1" applyFill="1" applyBorder="1" applyAlignment="1" applyProtection="1">
      <alignment horizontal="left" vertical="center" wrapText="1"/>
      <protection locked="0"/>
    </xf>
    <xf numFmtId="0" fontId="18" fillId="5" borderId="1" xfId="4" applyFont="1" applyFill="1" applyBorder="1" applyAlignment="1" applyProtection="1">
      <alignment horizontal="center" vertical="center" wrapText="1"/>
      <protection locked="0"/>
    </xf>
    <xf numFmtId="0" fontId="18" fillId="5" borderId="10" xfId="4" applyFont="1" applyFill="1" applyBorder="1" applyAlignment="1" applyProtection="1">
      <alignment horizontal="center" vertical="center" wrapText="1"/>
      <protection locked="0"/>
    </xf>
    <xf numFmtId="9" fontId="18" fillId="5" borderId="1" xfId="5" applyFont="1" applyFill="1" applyBorder="1" applyAlignment="1" applyProtection="1">
      <alignment horizontal="center" vertical="center" wrapText="1"/>
      <protection locked="0"/>
    </xf>
    <xf numFmtId="9" fontId="18" fillId="5" borderId="10" xfId="5" applyFont="1" applyFill="1" applyBorder="1" applyAlignment="1" applyProtection="1">
      <alignment horizontal="center" vertical="center" wrapText="1"/>
      <protection locked="0"/>
    </xf>
    <xf numFmtId="0" fontId="18" fillId="6" borderId="9" xfId="4" applyFont="1" applyFill="1" applyBorder="1" applyAlignment="1" applyProtection="1">
      <alignment horizontal="left" vertical="center" wrapText="1"/>
      <protection locked="0"/>
    </xf>
    <xf numFmtId="0" fontId="18" fillId="6" borderId="1" xfId="4" applyFont="1" applyFill="1" applyBorder="1" applyAlignment="1" applyProtection="1">
      <alignment horizontal="left" vertical="center" wrapText="1"/>
      <protection locked="0"/>
    </xf>
    <xf numFmtId="9" fontId="18" fillId="6" borderId="1" xfId="5" applyFont="1" applyFill="1" applyBorder="1" applyAlignment="1" applyProtection="1">
      <alignment horizontal="center" vertical="center" wrapText="1"/>
      <protection locked="0"/>
    </xf>
    <xf numFmtId="9" fontId="18" fillId="6" borderId="10" xfId="5" applyFont="1" applyFill="1" applyBorder="1" applyAlignment="1" applyProtection="1">
      <alignment horizontal="center" vertical="center" wrapText="1"/>
      <protection locked="0"/>
    </xf>
    <xf numFmtId="0" fontId="18" fillId="6" borderId="1" xfId="4" applyFont="1" applyFill="1" applyBorder="1" applyAlignment="1" applyProtection="1">
      <alignment horizontal="center" vertical="center" wrapText="1"/>
      <protection locked="0"/>
    </xf>
    <xf numFmtId="0" fontId="18" fillId="6" borderId="10" xfId="4" applyFont="1" applyFill="1" applyBorder="1" applyAlignment="1" applyProtection="1">
      <alignment horizontal="center" vertical="center" wrapText="1"/>
      <protection locked="0"/>
    </xf>
    <xf numFmtId="0" fontId="18" fillId="2" borderId="9" xfId="4" applyFont="1" applyFill="1" applyBorder="1" applyAlignment="1" applyProtection="1">
      <alignment horizontal="left" vertical="center" wrapText="1"/>
      <protection locked="0"/>
    </xf>
    <xf numFmtId="0" fontId="18" fillId="2" borderId="1" xfId="4" applyFont="1" applyFill="1" applyBorder="1" applyAlignment="1" applyProtection="1">
      <alignment horizontal="left" vertical="center" wrapText="1"/>
      <protection locked="0"/>
    </xf>
    <xf numFmtId="0" fontId="18" fillId="2" borderId="1" xfId="4" applyFont="1" applyFill="1" applyBorder="1" applyAlignment="1" applyProtection="1">
      <alignment horizontal="center" vertical="center" wrapText="1"/>
      <protection locked="0"/>
    </xf>
    <xf numFmtId="0" fontId="18" fillId="2" borderId="10" xfId="4" applyFont="1" applyFill="1" applyBorder="1" applyAlignment="1" applyProtection="1">
      <alignment horizontal="center" vertical="center" wrapText="1"/>
      <protection locked="0"/>
    </xf>
    <xf numFmtId="0" fontId="18" fillId="7" borderId="9" xfId="4" applyFont="1" applyFill="1" applyBorder="1" applyAlignment="1" applyProtection="1">
      <alignment horizontal="left" vertical="center" wrapText="1"/>
      <protection locked="0"/>
    </xf>
    <xf numFmtId="0" fontId="18" fillId="7" borderId="1" xfId="4" applyFont="1" applyFill="1" applyBorder="1" applyAlignment="1" applyProtection="1">
      <alignment horizontal="left" vertical="center" wrapText="1"/>
      <protection locked="0"/>
    </xf>
    <xf numFmtId="0" fontId="18" fillId="7" borderId="1" xfId="4" applyFont="1" applyFill="1" applyBorder="1" applyAlignment="1" applyProtection="1">
      <alignment horizontal="center" vertical="center" wrapText="1"/>
      <protection locked="0"/>
    </xf>
    <xf numFmtId="0" fontId="18" fillId="7" borderId="10" xfId="4" applyFont="1" applyFill="1" applyBorder="1" applyAlignment="1" applyProtection="1">
      <alignment horizontal="center" vertical="center" wrapText="1"/>
      <protection locked="0"/>
    </xf>
    <xf numFmtId="9" fontId="18" fillId="7" borderId="1" xfId="5" applyFont="1" applyFill="1" applyBorder="1" applyAlignment="1" applyProtection="1">
      <alignment horizontal="center" vertical="center" wrapText="1"/>
      <protection locked="0"/>
    </xf>
    <xf numFmtId="9" fontId="18" fillId="7" borderId="10" xfId="5" applyFont="1" applyFill="1" applyBorder="1" applyAlignment="1" applyProtection="1">
      <alignment horizontal="center" vertical="center" wrapText="1"/>
      <protection locked="0"/>
    </xf>
    <xf numFmtId="0" fontId="18" fillId="7" borderId="11" xfId="4" applyFont="1" applyFill="1" applyBorder="1" applyAlignment="1" applyProtection="1">
      <alignment horizontal="left" vertical="center" wrapText="1"/>
      <protection locked="0"/>
    </xf>
    <xf numFmtId="0" fontId="18" fillId="7" borderId="12" xfId="4" applyFont="1" applyFill="1" applyBorder="1" applyAlignment="1" applyProtection="1">
      <alignment horizontal="left" vertical="center" wrapText="1"/>
      <protection locked="0"/>
    </xf>
    <xf numFmtId="0" fontId="18" fillId="7" borderId="12" xfId="4" applyFont="1" applyFill="1" applyBorder="1" applyAlignment="1" applyProtection="1">
      <alignment horizontal="center" vertical="center" wrapText="1"/>
      <protection locked="0"/>
    </xf>
    <xf numFmtId="0" fontId="18"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12" fillId="2" borderId="0" xfId="0" applyFont="1" applyFill="1"/>
    <xf numFmtId="0" fontId="24" fillId="10" borderId="20" xfId="0" applyFont="1" applyFill="1" applyBorder="1" applyAlignment="1">
      <alignment horizontal="center" vertical="center"/>
    </xf>
    <xf numFmtId="0" fontId="24" fillId="10" borderId="15" xfId="0" applyFont="1" applyFill="1" applyBorder="1" applyAlignment="1">
      <alignment horizontal="center" vertical="center" wrapText="1"/>
    </xf>
    <xf numFmtId="166" fontId="25" fillId="0" borderId="17" xfId="2" applyFont="1" applyFill="1" applyBorder="1" applyAlignment="1">
      <alignment horizontal="center" vertical="center"/>
    </xf>
    <xf numFmtId="0" fontId="24" fillId="9" borderId="19" xfId="0" applyFont="1" applyFill="1" applyBorder="1" applyAlignment="1">
      <alignment horizontal="center" vertical="center" wrapText="1"/>
    </xf>
    <xf numFmtId="0" fontId="24" fillId="9" borderId="18" xfId="0" applyFont="1" applyFill="1" applyBorder="1" applyAlignment="1">
      <alignment horizontal="center" vertical="center" wrapText="1"/>
    </xf>
    <xf numFmtId="0" fontId="26" fillId="2" borderId="1" xfId="0" applyFont="1" applyFill="1" applyBorder="1" applyAlignment="1">
      <alignment vertical="center" wrapText="1"/>
    </xf>
    <xf numFmtId="0" fontId="26" fillId="9" borderId="1" xfId="0" applyFont="1" applyFill="1" applyBorder="1" applyAlignment="1">
      <alignment horizontal="center" vertical="center" wrapText="1"/>
    </xf>
    <xf numFmtId="0" fontId="26" fillId="2" borderId="12" xfId="0" applyFont="1" applyFill="1" applyBorder="1" applyAlignment="1">
      <alignment vertical="center" wrapText="1"/>
    </xf>
    <xf numFmtId="0" fontId="26" fillId="9" borderId="12" xfId="0" applyFont="1" applyFill="1" applyBorder="1" applyAlignment="1">
      <alignment horizontal="center" vertical="center" wrapText="1"/>
    </xf>
    <xf numFmtId="0" fontId="14" fillId="2" borderId="0" xfId="0" applyFont="1" applyFill="1"/>
    <xf numFmtId="169" fontId="14" fillId="2" borderId="0" xfId="1" applyNumberFormat="1" applyFont="1" applyFill="1" applyBorder="1"/>
    <xf numFmtId="0" fontId="24" fillId="2" borderId="14" xfId="0" applyFont="1" applyFill="1" applyBorder="1" applyAlignment="1">
      <alignment horizontal="left" vertical="center" wrapText="1" indent="1"/>
    </xf>
    <xf numFmtId="1" fontId="26" fillId="0" borderId="16" xfId="2" applyNumberFormat="1" applyFont="1" applyFill="1" applyBorder="1" applyAlignment="1">
      <alignment horizontal="center" vertical="center"/>
    </xf>
    <xf numFmtId="0" fontId="24" fillId="2" borderId="15" xfId="0" applyFont="1" applyFill="1" applyBorder="1" applyAlignment="1">
      <alignment horizontal="left" vertical="center" wrapText="1" indent="1"/>
    </xf>
    <xf numFmtId="0" fontId="28" fillId="0" borderId="1" xfId="0" applyFont="1" applyBorder="1" applyAlignment="1" applyProtection="1">
      <alignment horizontal="center" vertical="center" wrapText="1"/>
      <protection locked="0"/>
    </xf>
    <xf numFmtId="169" fontId="14" fillId="2" borderId="0" xfId="0" applyNumberFormat="1" applyFont="1" applyFill="1" applyAlignment="1">
      <alignment vertical="center"/>
    </xf>
    <xf numFmtId="168" fontId="28" fillId="2" borderId="0" xfId="0" applyNumberFormat="1" applyFont="1" applyFill="1"/>
    <xf numFmtId="168" fontId="28" fillId="2" borderId="0" xfId="0" applyNumberFormat="1" applyFont="1" applyFill="1" applyAlignment="1">
      <alignment vertical="center"/>
    </xf>
    <xf numFmtId="0" fontId="29" fillId="2" borderId="1" xfId="0" applyFont="1" applyFill="1" applyBorder="1" applyAlignment="1">
      <alignment vertical="center" wrapText="1"/>
    </xf>
    <xf numFmtId="0" fontId="24" fillId="9" borderId="18" xfId="0" applyFont="1" applyFill="1" applyBorder="1" applyAlignment="1">
      <alignment horizontal="center" vertical="center"/>
    </xf>
    <xf numFmtId="166" fontId="26" fillId="0" borderId="1" xfId="2" applyFont="1" applyFill="1" applyBorder="1" applyAlignment="1">
      <alignment horizontal="center" vertical="center"/>
    </xf>
    <xf numFmtId="167" fontId="26" fillId="0" borderId="1" xfId="1" applyFont="1" applyFill="1" applyBorder="1" applyAlignment="1">
      <alignment vertical="center"/>
    </xf>
    <xf numFmtId="165" fontId="13" fillId="2" borderId="0" xfId="0" applyNumberFormat="1" applyFont="1" applyFill="1"/>
    <xf numFmtId="166" fontId="26" fillId="0" borderId="18" xfId="2" applyFont="1" applyFill="1" applyBorder="1" applyAlignment="1">
      <alignment horizontal="center" vertical="center"/>
    </xf>
    <xf numFmtId="0" fontId="13" fillId="2" borderId="0" xfId="0" applyFont="1" applyFill="1" applyAlignment="1">
      <alignment vertical="center"/>
    </xf>
    <xf numFmtId="169" fontId="26" fillId="0" borderId="1" xfId="1" applyNumberFormat="1" applyFont="1" applyFill="1" applyBorder="1" applyAlignment="1">
      <alignment vertical="center"/>
    </xf>
    <xf numFmtId="164" fontId="7" fillId="0" borderId="1" xfId="2" applyNumberFormat="1" applyFont="1" applyFill="1" applyBorder="1" applyAlignment="1">
      <alignment vertical="center"/>
    </xf>
    <xf numFmtId="169" fontId="27" fillId="2" borderId="4" xfId="0" applyNumberFormat="1" applyFont="1" applyFill="1" applyBorder="1" applyAlignment="1">
      <alignment vertical="center"/>
    </xf>
    <xf numFmtId="169" fontId="27" fillId="2" borderId="5" xfId="0" applyNumberFormat="1" applyFont="1" applyFill="1" applyBorder="1" applyAlignment="1">
      <alignment vertical="center"/>
    </xf>
    <xf numFmtId="169" fontId="24" fillId="0" borderId="1" xfId="0" applyNumberFormat="1" applyFont="1" applyBorder="1" applyAlignment="1">
      <alignment vertical="center"/>
    </xf>
    <xf numFmtId="169" fontId="27" fillId="0" borderId="1" xfId="0" applyNumberFormat="1" applyFont="1" applyBorder="1" applyAlignment="1">
      <alignment vertical="center"/>
    </xf>
    <xf numFmtId="169" fontId="27" fillId="0" borderId="0" xfId="0" applyNumberFormat="1" applyFont="1" applyAlignment="1">
      <alignment vertical="center"/>
    </xf>
    <xf numFmtId="169" fontId="24" fillId="0" borderId="0" xfId="0" applyNumberFormat="1" applyFont="1" applyAlignment="1">
      <alignment vertical="center"/>
    </xf>
    <xf numFmtId="0" fontId="17" fillId="2" borderId="0" xfId="0" applyFont="1" applyFill="1" applyAlignment="1">
      <alignment horizontal="center" vertical="center" wrapText="1"/>
    </xf>
    <xf numFmtId="9" fontId="26" fillId="2" borderId="18" xfId="0" applyNumberFormat="1" applyFont="1" applyFill="1" applyBorder="1" applyAlignment="1">
      <alignment horizontal="center" vertical="center" wrapText="1"/>
    </xf>
    <xf numFmtId="9" fontId="26" fillId="2" borderId="2" xfId="0" applyNumberFormat="1" applyFont="1" applyFill="1" applyBorder="1" applyAlignment="1">
      <alignment horizontal="center" vertical="center" wrapText="1"/>
    </xf>
    <xf numFmtId="9" fontId="26" fillId="2" borderId="36" xfId="0" applyNumberFormat="1" applyFont="1" applyFill="1" applyBorder="1" applyAlignment="1">
      <alignment horizontal="center" vertical="center" wrapText="1"/>
    </xf>
    <xf numFmtId="0" fontId="28" fillId="0" borderId="18"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36" xfId="0" applyFont="1" applyBorder="1" applyAlignment="1" applyProtection="1">
      <alignment horizontal="center" vertical="center" wrapText="1"/>
      <protection locked="0"/>
    </xf>
    <xf numFmtId="0" fontId="28" fillId="0" borderId="19" xfId="0" applyFont="1" applyBorder="1" applyAlignment="1" applyProtection="1">
      <alignment horizontal="center" vertical="center" wrapText="1"/>
      <protection locked="0"/>
    </xf>
    <xf numFmtId="0" fontId="26" fillId="2" borderId="18"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6" xfId="0" applyFont="1" applyFill="1" applyBorder="1" applyAlignment="1">
      <alignment horizontal="center" vertical="center" wrapText="1"/>
    </xf>
    <xf numFmtId="0" fontId="24" fillId="9" borderId="27" xfId="0" applyFont="1" applyFill="1" applyBorder="1" applyAlignment="1">
      <alignment horizontal="center" vertical="center" wrapText="1"/>
    </xf>
    <xf numFmtId="0" fontId="26" fillId="0" borderId="18" xfId="0" applyFont="1" applyBorder="1" applyAlignment="1">
      <alignment horizontal="left" vertical="center" wrapText="1"/>
    </xf>
    <xf numFmtId="0" fontId="26" fillId="0" borderId="2" xfId="0" applyFont="1" applyBorder="1" applyAlignment="1">
      <alignment horizontal="left" vertical="center" wrapText="1"/>
    </xf>
    <xf numFmtId="0" fontId="26" fillId="0" borderId="19" xfId="0" applyFont="1" applyBorder="1" applyAlignment="1">
      <alignment horizontal="left" vertical="center" wrapText="1"/>
    </xf>
    <xf numFmtId="0" fontId="26" fillId="0" borderId="36" xfId="0" applyFont="1" applyBorder="1" applyAlignment="1">
      <alignment horizontal="left" vertical="center" wrapText="1"/>
    </xf>
    <xf numFmtId="0" fontId="26" fillId="2" borderId="18"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6" fillId="2" borderId="9" xfId="0" applyFont="1" applyFill="1" applyBorder="1" applyAlignment="1">
      <alignment horizontal="left" vertical="center" wrapText="1"/>
    </xf>
    <xf numFmtId="0" fontId="26" fillId="2" borderId="11"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12" xfId="0" applyFont="1" applyBorder="1" applyAlignment="1">
      <alignment horizontal="left" vertical="center" wrapText="1"/>
    </xf>
    <xf numFmtId="0" fontId="24" fillId="2" borderId="18"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6" fillId="2" borderId="19" xfId="0" applyFont="1" applyFill="1" applyBorder="1" applyAlignment="1">
      <alignment horizontal="left" vertical="center" wrapText="1"/>
    </xf>
    <xf numFmtId="3" fontId="28" fillId="0" borderId="18" xfId="0" applyNumberFormat="1" applyFont="1" applyBorder="1" applyAlignment="1" applyProtection="1">
      <alignment horizontal="center" vertical="center" wrapText="1"/>
      <protection locked="0"/>
    </xf>
    <xf numFmtId="0" fontId="24" fillId="9" borderId="7" xfId="0" applyFont="1" applyFill="1" applyBorder="1" applyAlignment="1">
      <alignment horizontal="center" vertical="center"/>
    </xf>
    <xf numFmtId="0" fontId="24" fillId="9" borderId="30" xfId="0" applyFont="1" applyFill="1" applyBorder="1" applyAlignment="1">
      <alignment horizontal="center" vertical="center"/>
    </xf>
    <xf numFmtId="0" fontId="24" fillId="9" borderId="2" xfId="0" applyFont="1" applyFill="1" applyBorder="1" applyAlignment="1">
      <alignment horizontal="center" vertical="center" wrapText="1"/>
    </xf>
    <xf numFmtId="0" fontId="24" fillId="9" borderId="18" xfId="0" applyFont="1" applyFill="1" applyBorder="1" applyAlignment="1">
      <alignment horizontal="center" vertical="center" wrapText="1"/>
    </xf>
    <xf numFmtId="0" fontId="30" fillId="9" borderId="19" xfId="0" applyFont="1" applyFill="1" applyBorder="1" applyAlignment="1">
      <alignment horizontal="center" vertical="center" wrapText="1"/>
    </xf>
    <xf numFmtId="0" fontId="30" fillId="9" borderId="27" xfId="0" applyFont="1" applyFill="1" applyBorder="1" applyAlignment="1">
      <alignment horizontal="center" vertical="center" wrapText="1"/>
    </xf>
    <xf numFmtId="0" fontId="22" fillId="2" borderId="21" xfId="0" applyFont="1" applyFill="1" applyBorder="1" applyAlignment="1">
      <alignment horizontal="center" vertical="center"/>
    </xf>
    <xf numFmtId="0" fontId="22" fillId="2" borderId="31" xfId="0" applyFont="1" applyFill="1" applyBorder="1" applyAlignment="1">
      <alignment horizontal="center" vertical="center"/>
    </xf>
    <xf numFmtId="0" fontId="9" fillId="12" borderId="21" xfId="0" applyFont="1" applyFill="1" applyBorder="1" applyAlignment="1">
      <alignment horizontal="center" vertical="center" wrapText="1"/>
    </xf>
    <xf numFmtId="0" fontId="9" fillId="12" borderId="31" xfId="0" applyFont="1" applyFill="1" applyBorder="1" applyAlignment="1">
      <alignment horizontal="center" vertical="center" wrapText="1"/>
    </xf>
    <xf numFmtId="0" fontId="9" fillId="12" borderId="22" xfId="0" applyFont="1" applyFill="1" applyBorder="1" applyAlignment="1">
      <alignment horizontal="center" vertical="center" wrapText="1"/>
    </xf>
    <xf numFmtId="0" fontId="24" fillId="2" borderId="32" xfId="0" applyFont="1" applyFill="1" applyBorder="1" applyAlignment="1">
      <alignment horizontal="left" vertical="center" wrapText="1" indent="3"/>
    </xf>
    <xf numFmtId="0" fontId="24" fillId="2" borderId="33" xfId="0" applyFont="1" applyFill="1" applyBorder="1" applyAlignment="1">
      <alignment horizontal="left" vertical="center" wrapText="1" indent="3"/>
    </xf>
    <xf numFmtId="0" fontId="26" fillId="2" borderId="34" xfId="0" applyFont="1" applyFill="1" applyBorder="1" applyAlignment="1">
      <alignment horizontal="left" vertical="center" wrapText="1" indent="3"/>
    </xf>
    <xf numFmtId="0" fontId="26" fillId="2" borderId="35" xfId="0" applyFont="1" applyFill="1" applyBorder="1" applyAlignment="1">
      <alignment horizontal="left" vertical="center" wrapText="1" indent="3"/>
    </xf>
    <xf numFmtId="0" fontId="24" fillId="9" borderId="19" xfId="0" applyFont="1" applyFill="1" applyBorder="1" applyAlignment="1">
      <alignment horizontal="center" vertical="center" wrapText="1"/>
    </xf>
    <xf numFmtId="0" fontId="24" fillId="9" borderId="19" xfId="0" applyFont="1" applyFill="1" applyBorder="1" applyAlignment="1">
      <alignment horizontal="center" vertical="center"/>
    </xf>
    <xf numFmtId="0" fontId="13" fillId="2" borderId="21" xfId="0" applyFont="1" applyFill="1" applyBorder="1" applyAlignment="1">
      <alignment horizontal="center"/>
    </xf>
    <xf numFmtId="0" fontId="13" fillId="2" borderId="22" xfId="0" applyFont="1" applyFill="1" applyBorder="1" applyAlignment="1">
      <alignment horizontal="center"/>
    </xf>
    <xf numFmtId="0" fontId="13" fillId="2" borderId="23" xfId="0" applyFont="1" applyFill="1" applyBorder="1" applyAlignment="1">
      <alignment horizontal="center"/>
    </xf>
    <xf numFmtId="0" fontId="13" fillId="2" borderId="24" xfId="0" applyFont="1" applyFill="1" applyBorder="1" applyAlignment="1">
      <alignment horizontal="center"/>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0" fontId="20" fillId="10" borderId="25" xfId="0" applyFont="1" applyFill="1" applyBorder="1" applyAlignment="1">
      <alignment horizontal="center" vertical="center" wrapText="1"/>
    </xf>
    <xf numFmtId="0" fontId="20" fillId="10" borderId="3" xfId="0" applyFont="1" applyFill="1" applyBorder="1" applyAlignment="1">
      <alignment horizontal="center" vertical="center" wrapText="1"/>
    </xf>
    <xf numFmtId="0" fontId="20" fillId="10" borderId="3" xfId="0" applyFont="1" applyFill="1" applyBorder="1" applyAlignment="1">
      <alignment horizontal="center" vertical="center"/>
    </xf>
    <xf numFmtId="0" fontId="20" fillId="10" borderId="26" xfId="0" applyFont="1" applyFill="1" applyBorder="1" applyAlignment="1">
      <alignment horizontal="center" vertical="center"/>
    </xf>
    <xf numFmtId="0" fontId="21" fillId="11" borderId="25" xfId="0" applyFont="1" applyFill="1" applyBorder="1" applyAlignment="1">
      <alignment horizontal="center" vertical="center" wrapText="1"/>
    </xf>
    <xf numFmtId="0" fontId="21" fillId="11" borderId="3"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2" fillId="11" borderId="26" xfId="0" applyFont="1" applyFill="1" applyBorder="1" applyAlignment="1">
      <alignment horizontal="center" vertical="center" wrapText="1"/>
    </xf>
    <xf numFmtId="0" fontId="24" fillId="9" borderId="2" xfId="0" applyFont="1" applyFill="1" applyBorder="1" applyAlignment="1">
      <alignment horizontal="center" vertical="center"/>
    </xf>
    <xf numFmtId="0" fontId="24" fillId="9" borderId="18" xfId="0" applyFont="1" applyFill="1" applyBorder="1" applyAlignment="1">
      <alignment horizontal="center" vertical="center"/>
    </xf>
    <xf numFmtId="0" fontId="24" fillId="9" borderId="28" xfId="0" applyFont="1" applyFill="1" applyBorder="1" applyAlignment="1">
      <alignment horizontal="center" vertical="center"/>
    </xf>
    <xf numFmtId="0" fontId="24" fillId="9" borderId="37" xfId="0" applyFont="1" applyFill="1" applyBorder="1" applyAlignment="1">
      <alignment horizontal="center" vertical="center"/>
    </xf>
    <xf numFmtId="0" fontId="24" fillId="9" borderId="29" xfId="0" applyFont="1" applyFill="1" applyBorder="1" applyAlignment="1">
      <alignment horizontal="center" vertical="center"/>
    </xf>
    <xf numFmtId="0" fontId="24" fillId="9" borderId="38" xfId="0" applyFont="1" applyFill="1" applyBorder="1" applyAlignment="1">
      <alignment horizontal="center" vertical="center"/>
    </xf>
    <xf numFmtId="0" fontId="24" fillId="9" borderId="39" xfId="0" applyFont="1" applyFill="1" applyBorder="1" applyAlignment="1">
      <alignment horizontal="center" vertical="center"/>
    </xf>
    <xf numFmtId="9" fontId="26" fillId="2" borderId="18" xfId="0" applyNumberFormat="1" applyFont="1" applyFill="1" applyBorder="1" applyAlignment="1">
      <alignment horizontal="left" vertical="center" wrapText="1"/>
    </xf>
    <xf numFmtId="9" fontId="26" fillId="2" borderId="19" xfId="0" applyNumberFormat="1" applyFont="1" applyFill="1" applyBorder="1" applyAlignment="1">
      <alignment horizontal="left" vertical="center" wrapText="1"/>
    </xf>
    <xf numFmtId="9" fontId="26" fillId="2" borderId="2" xfId="0" applyNumberFormat="1" applyFont="1" applyFill="1" applyBorder="1" applyAlignment="1">
      <alignment horizontal="left" vertical="center" wrapText="1"/>
    </xf>
    <xf numFmtId="0" fontId="30" fillId="9" borderId="28" xfId="0" applyFont="1" applyFill="1" applyBorder="1" applyAlignment="1">
      <alignment horizontal="center" vertical="center"/>
    </xf>
    <xf numFmtId="0" fontId="30" fillId="9" borderId="29" xfId="0" applyFont="1" applyFill="1" applyBorder="1" applyAlignment="1">
      <alignment horizontal="center" vertical="center"/>
    </xf>
    <xf numFmtId="0" fontId="6" fillId="2" borderId="21" xfId="0" applyFont="1" applyFill="1" applyBorder="1" applyAlignment="1">
      <alignment horizontal="center" vertical="center"/>
    </xf>
    <xf numFmtId="0" fontId="23" fillId="2" borderId="22" xfId="0" applyFont="1" applyFill="1" applyBorder="1" applyAlignment="1">
      <alignment horizontal="center" vertical="center"/>
    </xf>
    <xf numFmtId="0" fontId="26" fillId="2" borderId="36" xfId="0" applyFont="1" applyFill="1" applyBorder="1" applyAlignment="1">
      <alignment horizontal="left" vertical="center" wrapText="1"/>
    </xf>
    <xf numFmtId="166" fontId="26" fillId="0" borderId="18" xfId="2" applyFont="1" applyFill="1" applyBorder="1" applyAlignment="1">
      <alignment vertical="center"/>
    </xf>
    <xf numFmtId="166" fontId="26" fillId="0" borderId="19" xfId="2" applyFont="1" applyFill="1" applyBorder="1" applyAlignment="1">
      <alignment vertical="center"/>
    </xf>
    <xf numFmtId="166" fontId="26" fillId="0" borderId="2" xfId="2" applyFont="1" applyFill="1" applyBorder="1" applyAlignment="1">
      <alignment vertical="center"/>
    </xf>
    <xf numFmtId="166" fontId="26" fillId="0" borderId="18" xfId="2" applyFont="1" applyFill="1" applyBorder="1" applyAlignment="1">
      <alignment horizontal="center" vertical="center"/>
    </xf>
    <xf numFmtId="166" fontId="26" fillId="0" borderId="2" xfId="2" applyFont="1" applyFill="1" applyBorder="1" applyAlignment="1">
      <alignment horizontal="center" vertical="center"/>
    </xf>
    <xf numFmtId="166" fontId="26" fillId="0" borderId="19" xfId="2" applyFont="1" applyFill="1" applyBorder="1" applyAlignment="1">
      <alignment horizontal="center" vertical="center"/>
    </xf>
    <xf numFmtId="9" fontId="24" fillId="2" borderId="18" xfId="0" applyNumberFormat="1" applyFont="1" applyFill="1" applyBorder="1" applyAlignment="1">
      <alignment horizontal="center" vertical="center" wrapText="1"/>
    </xf>
    <xf numFmtId="9" fontId="24" fillId="2" borderId="2" xfId="0" applyNumberFormat="1" applyFont="1" applyFill="1" applyBorder="1" applyAlignment="1">
      <alignment horizontal="center" vertical="center" wrapText="1"/>
    </xf>
    <xf numFmtId="9" fontId="26" fillId="2" borderId="36" xfId="0" applyNumberFormat="1" applyFont="1" applyFill="1" applyBorder="1" applyAlignment="1">
      <alignment horizontal="left" vertical="center" wrapText="1"/>
    </xf>
    <xf numFmtId="9" fontId="24" fillId="2" borderId="36" xfId="0" applyNumberFormat="1" applyFont="1" applyFill="1" applyBorder="1" applyAlignment="1">
      <alignment horizontal="center" vertical="center" wrapText="1"/>
    </xf>
    <xf numFmtId="9" fontId="26" fillId="2" borderId="18" xfId="0" applyNumberFormat="1" applyFont="1" applyFill="1" applyBorder="1" applyAlignment="1">
      <alignment horizontal="center" vertical="top" wrapText="1"/>
    </xf>
    <xf numFmtId="9" fontId="26" fillId="2" borderId="36" xfId="0" applyNumberFormat="1" applyFont="1" applyFill="1" applyBorder="1" applyAlignment="1">
      <alignment horizontal="center" vertical="top" wrapText="1"/>
    </xf>
    <xf numFmtId="9" fontId="26" fillId="2" borderId="19" xfId="0" applyNumberFormat="1" applyFont="1" applyFill="1" applyBorder="1" applyAlignment="1">
      <alignment horizontal="center" vertical="top" wrapText="1"/>
    </xf>
    <xf numFmtId="9" fontId="26" fillId="2" borderId="2" xfId="0" applyNumberFormat="1" applyFont="1" applyFill="1" applyBorder="1" applyAlignment="1">
      <alignment horizontal="center" vertical="top" wrapText="1"/>
    </xf>
    <xf numFmtId="0" fontId="28" fillId="2" borderId="18" xfId="0" applyFont="1" applyFill="1" applyBorder="1" applyAlignment="1" applyProtection="1">
      <alignment horizontal="center" vertical="center" wrapText="1"/>
      <protection locked="0"/>
    </xf>
    <xf numFmtId="0" fontId="28" fillId="2" borderId="2" xfId="0" applyFont="1" applyFill="1" applyBorder="1" applyAlignment="1" applyProtection="1">
      <alignment horizontal="center" vertical="center" wrapText="1"/>
      <protection locked="0"/>
    </xf>
    <xf numFmtId="0" fontId="28" fillId="2" borderId="18" xfId="0" applyFont="1" applyFill="1" applyBorder="1" applyAlignment="1" applyProtection="1">
      <alignment horizontal="center" vertical="top" wrapText="1"/>
      <protection locked="0"/>
    </xf>
    <xf numFmtId="0" fontId="28" fillId="2" borderId="2" xfId="0" applyFont="1" applyFill="1" applyBorder="1" applyAlignment="1" applyProtection="1">
      <alignment horizontal="center" vertical="top" wrapText="1"/>
      <protection locked="0"/>
    </xf>
    <xf numFmtId="0" fontId="28" fillId="2" borderId="1" xfId="0" applyFont="1" applyFill="1" applyBorder="1" applyAlignment="1" applyProtection="1">
      <alignment horizontal="center" vertical="top" wrapText="1"/>
      <protection locked="0"/>
    </xf>
    <xf numFmtId="0" fontId="28" fillId="2" borderId="19" xfId="0" applyFont="1" applyFill="1" applyBorder="1" applyAlignment="1" applyProtection="1">
      <alignment horizontal="center" vertical="center" wrapText="1"/>
      <protection locked="0"/>
    </xf>
    <xf numFmtId="172" fontId="26" fillId="0" borderId="1" xfId="2" applyNumberFormat="1" applyFont="1" applyFill="1" applyBorder="1" applyAlignment="1">
      <alignment horizontal="center" vertical="center"/>
    </xf>
    <xf numFmtId="167" fontId="27" fillId="2" borderId="6" xfId="0" applyNumberFormat="1" applyFont="1" applyFill="1" applyBorder="1" applyAlignment="1">
      <alignment vertical="center"/>
    </xf>
    <xf numFmtId="167" fontId="27" fillId="2" borderId="5" xfId="0" applyNumberFormat="1" applyFont="1" applyFill="1" applyBorder="1" applyAlignment="1">
      <alignment vertical="center"/>
    </xf>
    <xf numFmtId="0" fontId="12" fillId="0" borderId="0" xfId="0" applyFont="1" applyFill="1"/>
    <xf numFmtId="0" fontId="12" fillId="0" borderId="2" xfId="0" applyFont="1" applyFill="1" applyBorder="1"/>
    <xf numFmtId="0" fontId="12" fillId="0" borderId="1" xfId="0" applyFont="1" applyFill="1" applyBorder="1"/>
  </cellXfs>
  <cellStyles count="6">
    <cellStyle name="Moneda" xfId="1" builtinId="4"/>
    <cellStyle name="Moneda [0]" xfId="2" builtinId="7"/>
    <cellStyle name="Normal" xfId="0" builtinId="0"/>
    <cellStyle name="Normal 2 5 2" xfId="3" xr:uid="{00000000-0005-0000-0000-000003000000}"/>
    <cellStyle name="Normal 7" xfId="4" xr:uid="{00000000-0005-0000-0000-000004000000}"/>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opLeftCell="A10" workbookViewId="0">
      <selection activeCell="C23" sqref="C23"/>
    </sheetView>
  </sheetViews>
  <sheetFormatPr baseColWidth="10" defaultColWidth="11.42578125" defaultRowHeight="12" customHeight="1" x14ac:dyDescent="0.25"/>
  <cols>
    <col min="1" max="1" width="10.7109375" style="7" customWidth="1"/>
    <col min="2" max="9" width="11.42578125" style="7"/>
    <col min="10" max="15" width="11.42578125" style="7" customWidth="1"/>
    <col min="16" max="16384" width="11.42578125" style="7"/>
  </cols>
  <sheetData>
    <row r="2" spans="2:2" ht="21" customHeight="1" x14ac:dyDescent="0.25">
      <c r="B2" s="8" t="s">
        <v>23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9"/>
  <sheetViews>
    <sheetView workbookViewId="0">
      <pane ySplit="4" topLeftCell="A5" activePane="bottomLeft" state="frozen"/>
      <selection activeCell="C23" sqref="C23"/>
      <selection pane="bottomLeft" activeCell="C23" sqref="C23"/>
    </sheetView>
  </sheetViews>
  <sheetFormatPr baseColWidth="10" defaultColWidth="11.42578125" defaultRowHeight="15" x14ac:dyDescent="0.25"/>
  <cols>
    <col min="1" max="1" width="11.42578125" style="9"/>
    <col min="2" max="2" width="29.42578125" style="9" customWidth="1"/>
    <col min="3" max="3" width="31.28515625" style="9" customWidth="1"/>
    <col min="4" max="4" width="28.7109375" style="9" customWidth="1"/>
    <col min="5" max="5" width="55.7109375" style="9" bestFit="1" customWidth="1"/>
    <col min="6" max="6" width="16" style="11" bestFit="1" customWidth="1"/>
    <col min="7" max="7" width="32.28515625" style="11" customWidth="1"/>
    <col min="8" max="8" width="23.5703125" style="11" customWidth="1"/>
    <col min="9" max="16384" width="11.42578125" style="9"/>
  </cols>
  <sheetData>
    <row r="1" spans="2:8" ht="60" customHeight="1" x14ac:dyDescent="0.25">
      <c r="B1" s="93" t="s">
        <v>27</v>
      </c>
      <c r="C1" s="93"/>
      <c r="D1" s="93"/>
      <c r="E1" s="93"/>
      <c r="F1" s="93"/>
      <c r="G1" s="93"/>
      <c r="H1" s="93"/>
    </row>
    <row r="2" spans="2:8" x14ac:dyDescent="0.25">
      <c r="B2" s="93"/>
      <c r="C2" s="93"/>
      <c r="D2" s="93"/>
      <c r="E2" s="93"/>
      <c r="F2" s="93"/>
      <c r="G2" s="93"/>
      <c r="H2" s="93"/>
    </row>
    <row r="3" spans="2:8" ht="27" thickBot="1" x14ac:dyDescent="0.3">
      <c r="B3" s="12"/>
      <c r="C3" s="12"/>
      <c r="D3" s="12"/>
      <c r="E3" s="12"/>
      <c r="F3" s="12"/>
      <c r="G3" s="12"/>
      <c r="H3" s="12"/>
    </row>
    <row r="4" spans="2:8" s="10" customFormat="1" ht="44.25" customHeight="1" thickBot="1" x14ac:dyDescent="0.3">
      <c r="B4" s="13" t="s">
        <v>28</v>
      </c>
      <c r="C4" s="14" t="s">
        <v>29</v>
      </c>
      <c r="D4" s="14" t="s">
        <v>30</v>
      </c>
      <c r="E4" s="14" t="s">
        <v>31</v>
      </c>
      <c r="F4" s="14" t="s">
        <v>32</v>
      </c>
      <c r="G4" s="14" t="s">
        <v>33</v>
      </c>
      <c r="H4" s="15" t="s">
        <v>34</v>
      </c>
    </row>
    <row r="5" spans="2:8" ht="42.75" x14ac:dyDescent="0.25">
      <c r="B5" s="16" t="s">
        <v>35</v>
      </c>
      <c r="C5" s="17" t="s">
        <v>36</v>
      </c>
      <c r="D5" s="17" t="s">
        <v>37</v>
      </c>
      <c r="E5" s="17" t="s">
        <v>38</v>
      </c>
      <c r="F5" s="18">
        <v>8.6999999999999994E-2</v>
      </c>
      <c r="G5" s="18">
        <v>0.12</v>
      </c>
      <c r="H5" s="19">
        <f>+G5-F5</f>
        <v>3.3000000000000002E-2</v>
      </c>
    </row>
    <row r="6" spans="2:8" ht="42.75" x14ac:dyDescent="0.25">
      <c r="B6" s="20" t="s">
        <v>35</v>
      </c>
      <c r="C6" s="21" t="s">
        <v>36</v>
      </c>
      <c r="D6" s="21" t="s">
        <v>37</v>
      </c>
      <c r="E6" s="21" t="s">
        <v>39</v>
      </c>
      <c r="F6" s="22" t="s">
        <v>40</v>
      </c>
      <c r="G6" s="22" t="s">
        <v>41</v>
      </c>
      <c r="H6" s="23">
        <f>565995-218427</f>
        <v>347568</v>
      </c>
    </row>
    <row r="7" spans="2:8" ht="42.75" x14ac:dyDescent="0.25">
      <c r="B7" s="20" t="s">
        <v>35</v>
      </c>
      <c r="C7" s="21" t="s">
        <v>36</v>
      </c>
      <c r="D7" s="21" t="s">
        <v>37</v>
      </c>
      <c r="E7" s="21" t="s">
        <v>42</v>
      </c>
      <c r="F7" s="22" t="s">
        <v>43</v>
      </c>
      <c r="G7" s="22" t="s">
        <v>44</v>
      </c>
      <c r="H7" s="23" t="s">
        <v>44</v>
      </c>
    </row>
    <row r="8" spans="2:8" ht="42.75" x14ac:dyDescent="0.25">
      <c r="B8" s="20" t="s">
        <v>35</v>
      </c>
      <c r="C8" s="21" t="s">
        <v>36</v>
      </c>
      <c r="D8" s="21" t="s">
        <v>45</v>
      </c>
      <c r="E8" s="21" t="s">
        <v>46</v>
      </c>
      <c r="F8" s="24">
        <v>0</v>
      </c>
      <c r="G8" s="24">
        <v>1</v>
      </c>
      <c r="H8" s="25">
        <v>1</v>
      </c>
    </row>
    <row r="9" spans="2:8" ht="42.75" x14ac:dyDescent="0.25">
      <c r="B9" s="20" t="s">
        <v>35</v>
      </c>
      <c r="C9" s="21" t="s">
        <v>36</v>
      </c>
      <c r="D9" s="21" t="s">
        <v>37</v>
      </c>
      <c r="E9" s="21" t="s">
        <v>47</v>
      </c>
      <c r="F9" s="22">
        <v>29</v>
      </c>
      <c r="G9" s="22">
        <v>20</v>
      </c>
      <c r="H9" s="23">
        <v>9</v>
      </c>
    </row>
    <row r="10" spans="2:8" ht="42.75" x14ac:dyDescent="0.25">
      <c r="B10" s="20" t="s">
        <v>35</v>
      </c>
      <c r="C10" s="21" t="s">
        <v>36</v>
      </c>
      <c r="D10" s="21" t="s">
        <v>37</v>
      </c>
      <c r="E10" s="21" t="s">
        <v>48</v>
      </c>
      <c r="F10" s="22">
        <v>0.22</v>
      </c>
      <c r="G10" s="22">
        <v>0.35</v>
      </c>
      <c r="H10" s="23">
        <f>G10-F10</f>
        <v>0.12999999999999998</v>
      </c>
    </row>
    <row r="11" spans="2:8" ht="42.75" x14ac:dyDescent="0.25">
      <c r="B11" s="20" t="s">
        <v>35</v>
      </c>
      <c r="C11" s="21" t="s">
        <v>36</v>
      </c>
      <c r="D11" s="21" t="s">
        <v>45</v>
      </c>
      <c r="E11" s="21" t="s">
        <v>49</v>
      </c>
      <c r="F11" s="24">
        <v>0</v>
      </c>
      <c r="G11" s="24">
        <v>1</v>
      </c>
      <c r="H11" s="25">
        <v>1</v>
      </c>
    </row>
    <row r="12" spans="2:8" ht="42.75" x14ac:dyDescent="0.25">
      <c r="B12" s="26" t="s">
        <v>35</v>
      </c>
      <c r="C12" s="27" t="s">
        <v>50</v>
      </c>
      <c r="D12" s="27" t="s">
        <v>37</v>
      </c>
      <c r="E12" s="27" t="s">
        <v>51</v>
      </c>
      <c r="F12" s="28" t="s">
        <v>52</v>
      </c>
      <c r="G12" s="28" t="s">
        <v>53</v>
      </c>
      <c r="H12" s="29">
        <f>260000-65000</f>
        <v>195000</v>
      </c>
    </row>
    <row r="13" spans="2:8" ht="42.75" x14ac:dyDescent="0.25">
      <c r="B13" s="26" t="s">
        <v>35</v>
      </c>
      <c r="C13" s="27" t="s">
        <v>50</v>
      </c>
      <c r="D13" s="27" t="s">
        <v>37</v>
      </c>
      <c r="E13" s="27" t="s">
        <v>54</v>
      </c>
      <c r="F13" s="30">
        <v>0</v>
      </c>
      <c r="G13" s="30">
        <v>0.15</v>
      </c>
      <c r="H13" s="31">
        <f>G13-F13</f>
        <v>0.15</v>
      </c>
    </row>
    <row r="14" spans="2:8" ht="42.75" x14ac:dyDescent="0.25">
      <c r="B14" s="26" t="s">
        <v>35</v>
      </c>
      <c r="C14" s="27" t="s">
        <v>50</v>
      </c>
      <c r="D14" s="27" t="s">
        <v>37</v>
      </c>
      <c r="E14" s="27" t="s">
        <v>55</v>
      </c>
      <c r="F14" s="28">
        <v>429</v>
      </c>
      <c r="G14" s="28">
        <v>1865</v>
      </c>
      <c r="H14" s="29">
        <f>+G14-F14</f>
        <v>1436</v>
      </c>
    </row>
    <row r="15" spans="2:8" ht="42.75" x14ac:dyDescent="0.25">
      <c r="B15" s="26" t="s">
        <v>35</v>
      </c>
      <c r="C15" s="27" t="s">
        <v>50</v>
      </c>
      <c r="D15" s="27" t="s">
        <v>37</v>
      </c>
      <c r="E15" s="27" t="s">
        <v>56</v>
      </c>
      <c r="F15" s="28" t="s">
        <v>57</v>
      </c>
      <c r="G15" s="28" t="s">
        <v>58</v>
      </c>
      <c r="H15" s="29">
        <f>1402900-701000</f>
        <v>701900</v>
      </c>
    </row>
    <row r="16" spans="2:8" ht="42.75" x14ac:dyDescent="0.25">
      <c r="B16" s="26" t="s">
        <v>35</v>
      </c>
      <c r="C16" s="27" t="s">
        <v>50</v>
      </c>
      <c r="D16" s="27" t="s">
        <v>37</v>
      </c>
      <c r="E16" s="27" t="s">
        <v>59</v>
      </c>
      <c r="F16" s="30">
        <v>0</v>
      </c>
      <c r="G16" s="30">
        <v>0.2</v>
      </c>
      <c r="H16" s="31">
        <f>G16-F16</f>
        <v>0.2</v>
      </c>
    </row>
    <row r="17" spans="2:9" ht="42.75" x14ac:dyDescent="0.25">
      <c r="B17" s="26" t="s">
        <v>35</v>
      </c>
      <c r="C17" s="27" t="s">
        <v>50</v>
      </c>
      <c r="D17" s="27" t="s">
        <v>37</v>
      </c>
      <c r="E17" s="27" t="s">
        <v>60</v>
      </c>
      <c r="F17" s="30">
        <v>0</v>
      </c>
      <c r="G17" s="30">
        <v>0.3</v>
      </c>
      <c r="H17" s="31">
        <v>0.3</v>
      </c>
    </row>
    <row r="18" spans="2:9" ht="42.75" x14ac:dyDescent="0.25">
      <c r="B18" s="26" t="s">
        <v>35</v>
      </c>
      <c r="C18" s="27" t="s">
        <v>50</v>
      </c>
      <c r="D18" s="27" t="s">
        <v>61</v>
      </c>
      <c r="E18" s="27" t="s">
        <v>62</v>
      </c>
      <c r="F18" s="28">
        <v>2</v>
      </c>
      <c r="G18" s="28">
        <v>5</v>
      </c>
      <c r="H18" s="29">
        <f>+G18-F18</f>
        <v>3</v>
      </c>
    </row>
    <row r="19" spans="2:9" ht="42.75" x14ac:dyDescent="0.25">
      <c r="B19" s="26" t="s">
        <v>35</v>
      </c>
      <c r="C19" s="27" t="s">
        <v>50</v>
      </c>
      <c r="D19" s="27" t="s">
        <v>61</v>
      </c>
      <c r="E19" s="27" t="s">
        <v>63</v>
      </c>
      <c r="F19" s="28">
        <v>0</v>
      </c>
      <c r="G19" s="28">
        <v>8</v>
      </c>
      <c r="H19" s="29">
        <f>+G19-F19</f>
        <v>8</v>
      </c>
    </row>
    <row r="20" spans="2:9" ht="71.25" x14ac:dyDescent="0.25">
      <c r="B20" s="32" t="s">
        <v>35</v>
      </c>
      <c r="C20" s="33" t="s">
        <v>64</v>
      </c>
      <c r="D20" s="33" t="s">
        <v>37</v>
      </c>
      <c r="E20" s="33" t="s">
        <v>65</v>
      </c>
      <c r="F20" s="34">
        <v>0</v>
      </c>
      <c r="G20" s="34">
        <v>8</v>
      </c>
      <c r="H20" s="35">
        <v>8</v>
      </c>
    </row>
    <row r="21" spans="2:9" ht="71.25" x14ac:dyDescent="0.25">
      <c r="B21" s="32" t="s">
        <v>35</v>
      </c>
      <c r="C21" s="33" t="s">
        <v>64</v>
      </c>
      <c r="D21" s="33" t="s">
        <v>37</v>
      </c>
      <c r="E21" s="33" t="s">
        <v>66</v>
      </c>
      <c r="F21" s="36">
        <v>0</v>
      </c>
      <c r="G21" s="36">
        <v>1</v>
      </c>
      <c r="H21" s="37">
        <v>1</v>
      </c>
    </row>
    <row r="22" spans="2:9" ht="71.25" x14ac:dyDescent="0.25">
      <c r="B22" s="32" t="s">
        <v>35</v>
      </c>
      <c r="C22" s="33" t="s">
        <v>64</v>
      </c>
      <c r="D22" s="33" t="s">
        <v>61</v>
      </c>
      <c r="E22" s="33" t="s">
        <v>67</v>
      </c>
      <c r="F22" s="36">
        <v>0</v>
      </c>
      <c r="G22" s="36">
        <v>1</v>
      </c>
      <c r="H22" s="37">
        <v>1</v>
      </c>
    </row>
    <row r="23" spans="2:9" ht="71.25" x14ac:dyDescent="0.25">
      <c r="B23" s="38" t="s">
        <v>35</v>
      </c>
      <c r="C23" s="39" t="s">
        <v>68</v>
      </c>
      <c r="D23" s="39" t="s">
        <v>37</v>
      </c>
      <c r="E23" s="39" t="s">
        <v>69</v>
      </c>
      <c r="F23" s="40">
        <v>0.84</v>
      </c>
      <c r="G23" s="40">
        <v>0.9</v>
      </c>
      <c r="H23" s="41">
        <f>+G23-F23</f>
        <v>6.0000000000000053E-2</v>
      </c>
    </row>
    <row r="24" spans="2:9" ht="71.25" x14ac:dyDescent="0.25">
      <c r="B24" s="38" t="s">
        <v>35</v>
      </c>
      <c r="C24" s="39" t="s">
        <v>68</v>
      </c>
      <c r="D24" s="39" t="s">
        <v>37</v>
      </c>
      <c r="E24" s="39" t="s">
        <v>70</v>
      </c>
      <c r="F24" s="42">
        <v>0</v>
      </c>
      <c r="G24" s="42">
        <v>8</v>
      </c>
      <c r="H24" s="43">
        <f>+G24-F24</f>
        <v>8</v>
      </c>
    </row>
    <row r="25" spans="2:9" ht="71.25" x14ac:dyDescent="0.25">
      <c r="B25" s="38" t="s">
        <v>35</v>
      </c>
      <c r="C25" s="39" t="s">
        <v>68</v>
      </c>
      <c r="D25" s="39" t="s">
        <v>61</v>
      </c>
      <c r="E25" s="39" t="s">
        <v>71</v>
      </c>
      <c r="F25" s="40">
        <v>0.75</v>
      </c>
      <c r="G25" s="40">
        <v>0.95</v>
      </c>
      <c r="H25" s="41">
        <f>+G25-F25</f>
        <v>0.19999999999999996</v>
      </c>
      <c r="I25" s="58"/>
    </row>
    <row r="26" spans="2:9" ht="57" x14ac:dyDescent="0.25">
      <c r="B26" s="44" t="s">
        <v>72</v>
      </c>
      <c r="C26" s="45"/>
      <c r="D26" s="45" t="s">
        <v>73</v>
      </c>
      <c r="E26" s="45" t="s">
        <v>74</v>
      </c>
      <c r="F26" s="46" t="s">
        <v>75</v>
      </c>
      <c r="G26" s="46" t="s">
        <v>76</v>
      </c>
      <c r="H26" s="47" t="s">
        <v>77</v>
      </c>
    </row>
    <row r="27" spans="2:9" ht="57" x14ac:dyDescent="0.25">
      <c r="B27" s="48" t="s">
        <v>72</v>
      </c>
      <c r="C27" s="49"/>
      <c r="D27" s="49" t="s">
        <v>73</v>
      </c>
      <c r="E27" s="49" t="s">
        <v>78</v>
      </c>
      <c r="F27" s="50" t="s">
        <v>75</v>
      </c>
      <c r="G27" s="50" t="s">
        <v>79</v>
      </c>
      <c r="H27" s="51" t="s">
        <v>79</v>
      </c>
    </row>
    <row r="28" spans="2:9" ht="57" x14ac:dyDescent="0.25">
      <c r="B28" s="48" t="s">
        <v>80</v>
      </c>
      <c r="C28" s="49"/>
      <c r="D28" s="49" t="s">
        <v>81</v>
      </c>
      <c r="E28" s="49" t="s">
        <v>82</v>
      </c>
      <c r="F28" s="50">
        <v>1</v>
      </c>
      <c r="G28" s="50">
        <v>6</v>
      </c>
      <c r="H28" s="51">
        <f>+G28-F28</f>
        <v>5</v>
      </c>
    </row>
    <row r="29" spans="2:9" ht="57" x14ac:dyDescent="0.25">
      <c r="B29" s="48" t="s">
        <v>80</v>
      </c>
      <c r="C29" s="49"/>
      <c r="D29" s="49" t="s">
        <v>81</v>
      </c>
      <c r="E29" s="49" t="s">
        <v>78</v>
      </c>
      <c r="F29" s="50" t="s">
        <v>83</v>
      </c>
      <c r="G29" s="50" t="s">
        <v>84</v>
      </c>
      <c r="H29" s="51" t="s">
        <v>85</v>
      </c>
    </row>
    <row r="30" spans="2:9" ht="57" x14ac:dyDescent="0.25">
      <c r="B30" s="48" t="s">
        <v>86</v>
      </c>
      <c r="C30" s="49"/>
      <c r="D30" s="49" t="s">
        <v>87</v>
      </c>
      <c r="E30" s="49" t="s">
        <v>88</v>
      </c>
      <c r="F30" s="50">
        <v>0</v>
      </c>
      <c r="G30" s="50">
        <v>1</v>
      </c>
      <c r="H30" s="51">
        <v>1</v>
      </c>
    </row>
    <row r="31" spans="2:9" ht="71.25" x14ac:dyDescent="0.25">
      <c r="B31" s="48" t="s">
        <v>89</v>
      </c>
      <c r="C31" s="49"/>
      <c r="D31" s="49" t="s">
        <v>90</v>
      </c>
      <c r="E31" s="49" t="s">
        <v>91</v>
      </c>
      <c r="F31" s="50">
        <v>6</v>
      </c>
      <c r="G31" s="50">
        <v>0</v>
      </c>
      <c r="H31" s="51">
        <v>0</v>
      </c>
    </row>
    <row r="32" spans="2:9" ht="57" x14ac:dyDescent="0.25">
      <c r="B32" s="48" t="s">
        <v>92</v>
      </c>
      <c r="C32" s="49"/>
      <c r="D32" s="49" t="s">
        <v>93</v>
      </c>
      <c r="E32" s="49" t="s">
        <v>94</v>
      </c>
      <c r="F32" s="50">
        <v>3</v>
      </c>
      <c r="G32" s="50">
        <v>0</v>
      </c>
      <c r="H32" s="51">
        <v>0</v>
      </c>
    </row>
    <row r="33" spans="2:8" ht="57" x14ac:dyDescent="0.25">
      <c r="B33" s="48" t="s">
        <v>92</v>
      </c>
      <c r="C33" s="49"/>
      <c r="D33" s="49" t="s">
        <v>93</v>
      </c>
      <c r="E33" s="49" t="s">
        <v>95</v>
      </c>
      <c r="F33" s="50">
        <v>0</v>
      </c>
      <c r="G33" s="50" t="s">
        <v>96</v>
      </c>
      <c r="H33" s="51" t="s">
        <v>96</v>
      </c>
    </row>
    <row r="34" spans="2:8" ht="42.75" x14ac:dyDescent="0.25">
      <c r="B34" s="48" t="s">
        <v>97</v>
      </c>
      <c r="C34" s="49"/>
      <c r="D34" s="49" t="s">
        <v>98</v>
      </c>
      <c r="E34" s="49" t="s">
        <v>99</v>
      </c>
      <c r="F34" s="50">
        <v>0</v>
      </c>
      <c r="G34" s="50">
        <v>12000</v>
      </c>
      <c r="H34" s="51">
        <v>12000</v>
      </c>
    </row>
    <row r="35" spans="2:8" ht="57" x14ac:dyDescent="0.25">
      <c r="B35" s="48" t="s">
        <v>97</v>
      </c>
      <c r="C35" s="49"/>
      <c r="D35" s="49" t="s">
        <v>98</v>
      </c>
      <c r="E35" s="49" t="s">
        <v>95</v>
      </c>
      <c r="F35" s="50" t="s">
        <v>75</v>
      </c>
      <c r="G35" s="50" t="s">
        <v>100</v>
      </c>
      <c r="H35" s="51" t="s">
        <v>100</v>
      </c>
    </row>
    <row r="36" spans="2:8" ht="57" x14ac:dyDescent="0.25">
      <c r="B36" s="48" t="s">
        <v>101</v>
      </c>
      <c r="C36" s="49"/>
      <c r="D36" s="49" t="s">
        <v>102</v>
      </c>
      <c r="E36" s="49" t="s">
        <v>103</v>
      </c>
      <c r="F36" s="50">
        <v>0</v>
      </c>
      <c r="G36" s="50">
        <v>3100</v>
      </c>
      <c r="H36" s="51">
        <v>3100</v>
      </c>
    </row>
    <row r="37" spans="2:8" ht="71.25" x14ac:dyDescent="0.25">
      <c r="B37" s="48" t="s">
        <v>104</v>
      </c>
      <c r="C37" s="49"/>
      <c r="D37" s="49" t="s">
        <v>105</v>
      </c>
      <c r="E37" s="49" t="s">
        <v>95</v>
      </c>
      <c r="F37" s="50" t="s">
        <v>106</v>
      </c>
      <c r="G37" s="50" t="s">
        <v>107</v>
      </c>
      <c r="H37" s="51">
        <f>300000-4000</f>
        <v>296000</v>
      </c>
    </row>
    <row r="38" spans="2:8" ht="42.75" x14ac:dyDescent="0.25">
      <c r="B38" s="48" t="s">
        <v>108</v>
      </c>
      <c r="C38" s="49"/>
      <c r="D38" s="49" t="s">
        <v>109</v>
      </c>
      <c r="E38" s="49" t="s">
        <v>110</v>
      </c>
      <c r="F38" s="52">
        <v>0.3</v>
      </c>
      <c r="G38" s="52">
        <v>0.34699999999999998</v>
      </c>
      <c r="H38" s="53">
        <f>+G38-F38</f>
        <v>4.6999999999999986E-2</v>
      </c>
    </row>
    <row r="39" spans="2:8" ht="57.75" thickBot="1" x14ac:dyDescent="0.3">
      <c r="B39" s="54" t="s">
        <v>108</v>
      </c>
      <c r="C39" s="55"/>
      <c r="D39" s="55" t="s">
        <v>109</v>
      </c>
      <c r="E39" s="55" t="s">
        <v>111</v>
      </c>
      <c r="F39" s="56" t="s">
        <v>112</v>
      </c>
      <c r="G39" s="56">
        <v>10</v>
      </c>
      <c r="H39" s="57">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42"/>
  <sheetViews>
    <sheetView tabSelected="1" topLeftCell="N3" zoomScale="62" zoomScaleNormal="62" workbookViewId="0">
      <pane ySplit="7" topLeftCell="A23" activePane="bottomLeft" state="frozen"/>
      <selection activeCell="A8" sqref="A8"/>
      <selection pane="bottomLeft" activeCell="V27" sqref="V27:V28"/>
    </sheetView>
  </sheetViews>
  <sheetFormatPr baseColWidth="10" defaultColWidth="0" defaultRowHeight="12.75" zeroHeight="1" x14ac:dyDescent="0.2"/>
  <cols>
    <col min="1" max="1" width="2.140625" style="2" customWidth="1"/>
    <col min="2" max="2" width="33.140625" style="2" customWidth="1"/>
    <col min="3" max="3" width="36.28515625" style="2" customWidth="1"/>
    <col min="4" max="5" width="23.7109375" style="2" customWidth="1"/>
    <col min="6" max="6" width="26.7109375" style="2" customWidth="1"/>
    <col min="7" max="7" width="29.7109375" style="2" customWidth="1"/>
    <col min="8" max="8" width="38.5703125" style="2" customWidth="1"/>
    <col min="9" max="9" width="49.7109375" style="2" customWidth="1"/>
    <col min="10" max="10" width="32.28515625" style="2" customWidth="1"/>
    <col min="11" max="11" width="22" style="2" customWidth="1"/>
    <col min="12" max="12" width="25.42578125" style="2" customWidth="1"/>
    <col min="13" max="13" width="20.140625" style="2" customWidth="1"/>
    <col min="14" max="14" width="26.5703125" style="2" customWidth="1"/>
    <col min="15" max="15" width="6.140625" style="2" customWidth="1"/>
    <col min="16" max="16" width="32.5703125" style="2" customWidth="1"/>
    <col min="17" max="18" width="25.28515625" style="2" customWidth="1"/>
    <col min="19" max="19" width="28" style="2" customWidth="1"/>
    <col min="20" max="20" width="29.85546875" style="2" customWidth="1"/>
    <col min="21" max="21" width="30.28515625" style="2" customWidth="1"/>
    <col min="22" max="22" width="21.7109375" style="2" customWidth="1"/>
    <col min="23" max="23" width="76.5703125" style="2" customWidth="1"/>
    <col min="24" max="24" width="6.28515625" style="2" customWidth="1"/>
    <col min="25" max="119" width="0" style="2" hidden="1" customWidth="1"/>
    <col min="120" max="16384" width="10.85546875" style="2" hidden="1"/>
  </cols>
  <sheetData>
    <row r="1" spans="1:118" hidden="1" x14ac:dyDescent="0.2">
      <c r="X1" s="2">
        <v>57000</v>
      </c>
    </row>
    <row r="3" spans="1:118" ht="62.45" hidden="1" customHeight="1" thickBot="1" x14ac:dyDescent="0.25">
      <c r="B3" s="141" t="s">
        <v>116</v>
      </c>
      <c r="C3" s="142"/>
      <c r="D3" s="145" t="s">
        <v>119</v>
      </c>
      <c r="E3" s="146"/>
      <c r="F3" s="147"/>
      <c r="G3" s="147"/>
      <c r="H3" s="147"/>
      <c r="I3" s="147"/>
      <c r="J3" s="147"/>
      <c r="K3" s="147"/>
      <c r="L3" s="147"/>
      <c r="M3" s="147"/>
      <c r="N3" s="147"/>
      <c r="O3" s="147"/>
      <c r="P3" s="147"/>
      <c r="Q3" s="147"/>
      <c r="R3" s="147"/>
      <c r="S3" s="147"/>
      <c r="T3" s="147"/>
      <c r="U3" s="148"/>
      <c r="V3" s="137"/>
      <c r="W3" s="138"/>
    </row>
    <row r="4" spans="1:118" ht="14.45" hidden="1" customHeight="1" thickBot="1" x14ac:dyDescent="0.25">
      <c r="B4" s="143"/>
      <c r="C4" s="144"/>
      <c r="D4" s="149" t="s">
        <v>121</v>
      </c>
      <c r="E4" s="150"/>
      <c r="F4" s="151"/>
      <c r="G4" s="151"/>
      <c r="H4" s="151"/>
      <c r="I4" s="151"/>
      <c r="J4" s="151"/>
      <c r="K4" s="151"/>
      <c r="L4" s="151"/>
      <c r="M4" s="151"/>
      <c r="N4" s="151"/>
      <c r="O4" s="151"/>
      <c r="P4" s="151"/>
      <c r="Q4" s="151"/>
      <c r="R4" s="151"/>
      <c r="S4" s="151"/>
      <c r="T4" s="151"/>
      <c r="U4" s="152"/>
      <c r="V4" s="139"/>
      <c r="W4" s="140"/>
    </row>
    <row r="5" spans="1:118" ht="29.25" hidden="1" customHeight="1" thickBot="1" x14ac:dyDescent="0.25">
      <c r="B5" s="126" t="s">
        <v>118</v>
      </c>
      <c r="C5" s="127"/>
      <c r="D5" s="128" t="s">
        <v>120</v>
      </c>
      <c r="E5" s="129"/>
      <c r="F5" s="129"/>
      <c r="G5" s="129"/>
      <c r="H5" s="129"/>
      <c r="I5" s="129"/>
      <c r="J5" s="129"/>
      <c r="K5" s="129"/>
      <c r="L5" s="129"/>
      <c r="M5" s="129"/>
      <c r="N5" s="129"/>
      <c r="O5" s="129"/>
      <c r="P5" s="129"/>
      <c r="Q5" s="129"/>
      <c r="R5" s="129"/>
      <c r="S5" s="129"/>
      <c r="T5" s="129"/>
      <c r="U5" s="130"/>
      <c r="V5" s="165" t="s">
        <v>117</v>
      </c>
      <c r="W5" s="166"/>
    </row>
    <row r="6" spans="1:118" s="6" customFormat="1" ht="49.5" hidden="1" customHeight="1" thickBot="1" x14ac:dyDescent="0.25">
      <c r="A6" s="2"/>
      <c r="B6" s="60" t="s">
        <v>0</v>
      </c>
      <c r="C6" s="131" t="s">
        <v>123</v>
      </c>
      <c r="D6" s="132"/>
      <c r="E6" s="132"/>
      <c r="F6" s="132"/>
      <c r="G6" s="132"/>
      <c r="H6" s="132"/>
      <c r="I6" s="132"/>
      <c r="J6" s="132"/>
      <c r="K6" s="132"/>
      <c r="L6" s="132"/>
      <c r="M6" s="132"/>
      <c r="N6" s="132"/>
      <c r="O6" s="132"/>
      <c r="P6" s="132"/>
      <c r="Q6" s="132"/>
      <c r="R6" s="132"/>
      <c r="S6" s="132"/>
      <c r="T6" s="132"/>
      <c r="U6" s="132"/>
      <c r="V6" s="71" t="s">
        <v>125</v>
      </c>
      <c r="W6" s="72">
        <v>2024</v>
      </c>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row>
    <row r="7" spans="1:118" ht="40.5" hidden="1" customHeight="1" x14ac:dyDescent="0.2">
      <c r="B7" s="61" t="s">
        <v>1</v>
      </c>
      <c r="C7" s="133" t="s">
        <v>124</v>
      </c>
      <c r="D7" s="134"/>
      <c r="E7" s="134"/>
      <c r="F7" s="134"/>
      <c r="G7" s="134"/>
      <c r="H7" s="134"/>
      <c r="I7" s="134"/>
      <c r="J7" s="134"/>
      <c r="K7" s="134"/>
      <c r="L7" s="134"/>
      <c r="M7" s="134"/>
      <c r="N7" s="134"/>
      <c r="O7" s="134"/>
      <c r="P7" s="134"/>
      <c r="Q7" s="134"/>
      <c r="R7" s="134"/>
      <c r="S7" s="134"/>
      <c r="T7" s="134"/>
      <c r="U7" s="134"/>
      <c r="V7" s="73" t="s">
        <v>126</v>
      </c>
      <c r="W7" s="62"/>
    </row>
    <row r="8" spans="1:118" ht="37.5" customHeight="1" x14ac:dyDescent="0.2">
      <c r="B8" s="120" t="s">
        <v>2</v>
      </c>
      <c r="C8" s="122" t="s">
        <v>10</v>
      </c>
      <c r="D8" s="122" t="s">
        <v>195</v>
      </c>
      <c r="E8" s="122" t="s">
        <v>196</v>
      </c>
      <c r="F8" s="122" t="s">
        <v>26</v>
      </c>
      <c r="G8" s="122" t="s">
        <v>11</v>
      </c>
      <c r="H8" s="122" t="s">
        <v>24</v>
      </c>
      <c r="I8" s="122" t="s">
        <v>197</v>
      </c>
      <c r="J8" s="135" t="s">
        <v>122</v>
      </c>
      <c r="K8" s="153" t="s">
        <v>3</v>
      </c>
      <c r="L8" s="135" t="s">
        <v>6</v>
      </c>
      <c r="M8" s="122" t="s">
        <v>4</v>
      </c>
      <c r="N8" s="135" t="s">
        <v>113</v>
      </c>
      <c r="O8" s="122" t="s">
        <v>7</v>
      </c>
      <c r="P8" s="153" t="s">
        <v>115</v>
      </c>
      <c r="Q8" s="155" t="s">
        <v>17</v>
      </c>
      <c r="R8" s="156"/>
      <c r="S8" s="157"/>
      <c r="T8" s="163" t="s">
        <v>18</v>
      </c>
      <c r="U8" s="164"/>
      <c r="V8" s="124" t="s">
        <v>12</v>
      </c>
      <c r="W8" s="125" t="s">
        <v>13</v>
      </c>
    </row>
    <row r="9" spans="1:118" ht="33.75" customHeight="1" x14ac:dyDescent="0.2">
      <c r="B9" s="121"/>
      <c r="C9" s="123"/>
      <c r="D9" s="123"/>
      <c r="E9" s="123"/>
      <c r="F9" s="123"/>
      <c r="G9" s="123"/>
      <c r="H9" s="123"/>
      <c r="I9" s="123"/>
      <c r="J9" s="135"/>
      <c r="K9" s="154"/>
      <c r="L9" s="135"/>
      <c r="M9" s="123"/>
      <c r="N9" s="136"/>
      <c r="O9" s="123"/>
      <c r="P9" s="154"/>
      <c r="Q9" s="63" t="s">
        <v>203</v>
      </c>
      <c r="R9" s="63" t="s">
        <v>202</v>
      </c>
      <c r="S9" s="63" t="s">
        <v>9</v>
      </c>
      <c r="T9" s="63" t="s">
        <v>15</v>
      </c>
      <c r="U9" s="63" t="s">
        <v>16</v>
      </c>
      <c r="V9" s="124"/>
      <c r="W9" s="125"/>
    </row>
    <row r="10" spans="1:118" ht="54" customHeight="1" x14ac:dyDescent="0.2">
      <c r="B10" s="111" t="s">
        <v>144</v>
      </c>
      <c r="C10" s="113" t="s">
        <v>146</v>
      </c>
      <c r="D10" s="119">
        <v>42764</v>
      </c>
      <c r="E10" s="119">
        <v>57000</v>
      </c>
      <c r="F10" s="97" t="s">
        <v>160</v>
      </c>
      <c r="G10" s="105" t="s">
        <v>148</v>
      </c>
      <c r="H10" s="109" t="s">
        <v>158</v>
      </c>
      <c r="I10" s="65" t="s">
        <v>143</v>
      </c>
      <c r="J10" s="109" t="s">
        <v>157</v>
      </c>
      <c r="K10" s="115" t="s">
        <v>156</v>
      </c>
      <c r="L10" s="97" t="s">
        <v>152</v>
      </c>
      <c r="M10" s="97" t="s">
        <v>154</v>
      </c>
      <c r="N10" s="160" t="s">
        <v>150</v>
      </c>
      <c r="O10" s="66"/>
      <c r="P10" s="105" t="s">
        <v>151</v>
      </c>
      <c r="Q10" s="80">
        <v>917206790</v>
      </c>
      <c r="R10" s="86">
        <v>917206790</v>
      </c>
      <c r="S10" s="168">
        <f>SUM(R10:R13)</f>
        <v>1805727625</v>
      </c>
      <c r="T10" s="188">
        <v>747732469.84000003</v>
      </c>
      <c r="U10" s="188">
        <v>723315418.29000008</v>
      </c>
      <c r="V10" s="97">
        <v>57000</v>
      </c>
      <c r="W10" s="182" t="s">
        <v>207</v>
      </c>
    </row>
    <row r="11" spans="1:118" ht="54" customHeight="1" x14ac:dyDescent="0.2">
      <c r="B11" s="111"/>
      <c r="C11" s="113"/>
      <c r="D11" s="100"/>
      <c r="E11" s="100"/>
      <c r="F11" s="100"/>
      <c r="G11" s="107"/>
      <c r="H11" s="118"/>
      <c r="I11" s="65" t="s">
        <v>127</v>
      </c>
      <c r="J11" s="118"/>
      <c r="K11" s="116"/>
      <c r="L11" s="100"/>
      <c r="M11" s="100"/>
      <c r="N11" s="161"/>
      <c r="O11" s="66"/>
      <c r="P11" s="107"/>
      <c r="Q11" s="80">
        <v>191710966</v>
      </c>
      <c r="R11" s="80">
        <v>191710966</v>
      </c>
      <c r="S11" s="169"/>
      <c r="T11" s="80">
        <v>55722950</v>
      </c>
      <c r="U11" s="80">
        <v>51098037</v>
      </c>
      <c r="V11" s="100"/>
      <c r="W11" s="187"/>
    </row>
    <row r="12" spans="1:118" ht="54" customHeight="1" x14ac:dyDescent="0.2">
      <c r="B12" s="111"/>
      <c r="C12" s="113"/>
      <c r="D12" s="98"/>
      <c r="E12" s="98"/>
      <c r="F12" s="98"/>
      <c r="G12" s="107"/>
      <c r="H12" s="118"/>
      <c r="I12" s="65" t="s">
        <v>128</v>
      </c>
      <c r="J12" s="118"/>
      <c r="K12" s="116"/>
      <c r="L12" s="98"/>
      <c r="M12" s="98"/>
      <c r="N12" s="161"/>
      <c r="O12" s="66"/>
      <c r="P12" s="107"/>
      <c r="Q12" s="81">
        <v>434184722</v>
      </c>
      <c r="R12" s="81">
        <v>434184722</v>
      </c>
      <c r="S12" s="169"/>
      <c r="T12" s="188">
        <v>330318038.89999998</v>
      </c>
      <c r="U12" s="188">
        <v>317696002.89999998</v>
      </c>
      <c r="V12" s="98"/>
      <c r="W12" s="183"/>
    </row>
    <row r="13" spans="1:118" ht="54" customHeight="1" x14ac:dyDescent="0.2">
      <c r="B13" s="111"/>
      <c r="C13" s="113"/>
      <c r="D13" s="74">
        <v>2</v>
      </c>
      <c r="E13" s="74">
        <v>1</v>
      </c>
      <c r="F13" s="74" t="s">
        <v>159</v>
      </c>
      <c r="G13" s="107"/>
      <c r="H13" s="110"/>
      <c r="I13" s="65" t="s">
        <v>129</v>
      </c>
      <c r="J13" s="110"/>
      <c r="K13" s="117"/>
      <c r="L13" s="74" t="s">
        <v>153</v>
      </c>
      <c r="M13" s="74" t="s">
        <v>155</v>
      </c>
      <c r="N13" s="162"/>
      <c r="O13" s="66"/>
      <c r="P13" s="106"/>
      <c r="Q13" s="81">
        <v>262625147</v>
      </c>
      <c r="R13" s="81">
        <v>262625147</v>
      </c>
      <c r="S13" s="170"/>
      <c r="T13" s="80">
        <v>185031624</v>
      </c>
      <c r="U13" s="80">
        <v>30933027</v>
      </c>
      <c r="V13" s="74">
        <v>1</v>
      </c>
      <c r="W13" s="186" t="s">
        <v>208</v>
      </c>
    </row>
    <row r="14" spans="1:118" ht="76.5" customHeight="1" x14ac:dyDescent="0.2">
      <c r="B14" s="111"/>
      <c r="C14" s="113"/>
      <c r="D14" s="97">
        <v>23</v>
      </c>
      <c r="E14" s="97">
        <v>10</v>
      </c>
      <c r="F14" s="97" t="s">
        <v>161</v>
      </c>
      <c r="G14" s="107"/>
      <c r="H14" s="109" t="s">
        <v>171</v>
      </c>
      <c r="I14" s="78" t="s">
        <v>130</v>
      </c>
      <c r="J14" s="109" t="s">
        <v>170</v>
      </c>
      <c r="K14" s="115" t="s">
        <v>169</v>
      </c>
      <c r="L14" s="97" t="s">
        <v>168</v>
      </c>
      <c r="M14" s="97" t="s">
        <v>155</v>
      </c>
      <c r="N14" s="160" t="s">
        <v>150</v>
      </c>
      <c r="O14" s="66"/>
      <c r="P14" s="105" t="s">
        <v>167</v>
      </c>
      <c r="Q14" s="81"/>
      <c r="R14" s="191"/>
      <c r="S14" s="168">
        <f>SUM(R14:R15)</f>
        <v>1354500000</v>
      </c>
      <c r="T14" s="80"/>
      <c r="U14" s="80"/>
      <c r="V14" s="97">
        <v>10</v>
      </c>
      <c r="W14" s="184" t="s">
        <v>209</v>
      </c>
    </row>
    <row r="15" spans="1:118" ht="76.5" customHeight="1" x14ac:dyDescent="0.2">
      <c r="B15" s="111"/>
      <c r="C15" s="113"/>
      <c r="D15" s="98"/>
      <c r="E15" s="98"/>
      <c r="F15" s="98"/>
      <c r="G15" s="107"/>
      <c r="H15" s="110"/>
      <c r="I15" s="65" t="s">
        <v>131</v>
      </c>
      <c r="J15" s="110"/>
      <c r="K15" s="117"/>
      <c r="L15" s="98"/>
      <c r="M15" s="98"/>
      <c r="N15" s="162"/>
      <c r="O15" s="66"/>
      <c r="P15" s="106"/>
      <c r="Q15" s="81">
        <v>1354500000</v>
      </c>
      <c r="R15" s="81">
        <v>1354500000</v>
      </c>
      <c r="S15" s="170"/>
      <c r="T15" s="188">
        <v>1069257734.6700001</v>
      </c>
      <c r="U15" s="80">
        <v>250499366</v>
      </c>
      <c r="V15" s="98"/>
      <c r="W15" s="185"/>
    </row>
    <row r="16" spans="1:118" ht="54" customHeight="1" x14ac:dyDescent="0.2">
      <c r="B16" s="111"/>
      <c r="C16" s="113"/>
      <c r="D16" s="97">
        <v>38</v>
      </c>
      <c r="E16" s="97">
        <v>50</v>
      </c>
      <c r="F16" s="97" t="s">
        <v>162</v>
      </c>
      <c r="G16" s="107"/>
      <c r="H16" s="109" t="s">
        <v>158</v>
      </c>
      <c r="I16" s="65" t="s">
        <v>132</v>
      </c>
      <c r="J16" s="109" t="s">
        <v>175</v>
      </c>
      <c r="K16" s="115" t="s">
        <v>174</v>
      </c>
      <c r="L16" s="97" t="s">
        <v>183</v>
      </c>
      <c r="M16" s="97" t="s">
        <v>173</v>
      </c>
      <c r="N16" s="160" t="s">
        <v>150</v>
      </c>
      <c r="O16" s="66"/>
      <c r="P16" s="105" t="s">
        <v>172</v>
      </c>
      <c r="Q16" s="81">
        <v>477269571</v>
      </c>
      <c r="R16" s="81">
        <v>477269571</v>
      </c>
      <c r="S16" s="168">
        <f>SUM(R16:R18)</f>
        <v>477269571</v>
      </c>
      <c r="T16" s="80">
        <v>403092106</v>
      </c>
      <c r="U16" s="80">
        <v>350206981</v>
      </c>
      <c r="V16" s="97">
        <v>50</v>
      </c>
      <c r="W16" s="178" t="s">
        <v>210</v>
      </c>
      <c r="X16" s="82"/>
    </row>
    <row r="17" spans="2:23" ht="54" customHeight="1" x14ac:dyDescent="0.2">
      <c r="B17" s="111"/>
      <c r="C17" s="113"/>
      <c r="D17" s="100"/>
      <c r="E17" s="100"/>
      <c r="F17" s="100"/>
      <c r="G17" s="107"/>
      <c r="H17" s="118"/>
      <c r="I17" s="78" t="s">
        <v>133</v>
      </c>
      <c r="J17" s="118"/>
      <c r="K17" s="116"/>
      <c r="L17" s="100"/>
      <c r="M17" s="100"/>
      <c r="N17" s="161"/>
      <c r="O17" s="66"/>
      <c r="P17" s="107"/>
      <c r="Q17" s="81"/>
      <c r="R17" s="191"/>
      <c r="S17" s="169"/>
      <c r="T17" s="80"/>
      <c r="U17" s="80"/>
      <c r="V17" s="100"/>
      <c r="W17" s="180"/>
    </row>
    <row r="18" spans="2:23" ht="54" customHeight="1" x14ac:dyDescent="0.2">
      <c r="B18" s="111"/>
      <c r="C18" s="113"/>
      <c r="D18" s="98"/>
      <c r="E18" s="98"/>
      <c r="F18" s="98"/>
      <c r="G18" s="107"/>
      <c r="H18" s="110"/>
      <c r="I18" s="78" t="s">
        <v>134</v>
      </c>
      <c r="J18" s="110"/>
      <c r="K18" s="117"/>
      <c r="L18" s="98"/>
      <c r="M18" s="98"/>
      <c r="N18" s="162"/>
      <c r="O18" s="66"/>
      <c r="P18" s="106"/>
      <c r="Q18" s="81"/>
      <c r="R18" s="191"/>
      <c r="S18" s="170"/>
      <c r="T18" s="80"/>
      <c r="U18" s="80"/>
      <c r="V18" s="98"/>
      <c r="W18" s="181"/>
    </row>
    <row r="19" spans="2:23" ht="74.25" customHeight="1" x14ac:dyDescent="0.2">
      <c r="B19" s="111"/>
      <c r="C19" s="113"/>
      <c r="D19" s="119">
        <v>13161</v>
      </c>
      <c r="E19" s="119">
        <v>20000</v>
      </c>
      <c r="F19" s="97" t="s">
        <v>163</v>
      </c>
      <c r="G19" s="107"/>
      <c r="H19" s="109" t="s">
        <v>194</v>
      </c>
      <c r="I19" s="78" t="s">
        <v>135</v>
      </c>
      <c r="J19" s="109" t="s">
        <v>178</v>
      </c>
      <c r="K19" s="115" t="s">
        <v>181</v>
      </c>
      <c r="L19" s="97" t="s">
        <v>184</v>
      </c>
      <c r="M19" s="97" t="s">
        <v>155</v>
      </c>
      <c r="N19" s="160" t="s">
        <v>150</v>
      </c>
      <c r="O19" s="66"/>
      <c r="P19" s="105" t="s">
        <v>176</v>
      </c>
      <c r="Q19" s="80"/>
      <c r="R19" s="192"/>
      <c r="S19" s="168">
        <f>SUM(R19:R20)</f>
        <v>6225810102</v>
      </c>
      <c r="T19" s="80"/>
      <c r="U19" s="80"/>
      <c r="V19" s="97">
        <v>20000</v>
      </c>
      <c r="W19" s="178" t="s">
        <v>205</v>
      </c>
    </row>
    <row r="20" spans="2:23" ht="74.25" customHeight="1" thickBot="1" x14ac:dyDescent="0.25">
      <c r="B20" s="111"/>
      <c r="C20" s="113"/>
      <c r="D20" s="98"/>
      <c r="E20" s="98"/>
      <c r="F20" s="98"/>
      <c r="G20" s="107"/>
      <c r="H20" s="110"/>
      <c r="I20" s="65" t="s">
        <v>136</v>
      </c>
      <c r="J20" s="110"/>
      <c r="K20" s="117"/>
      <c r="L20" s="98"/>
      <c r="M20" s="98"/>
      <c r="N20" s="162"/>
      <c r="O20" s="66"/>
      <c r="P20" s="106"/>
      <c r="Q20" s="81">
        <v>6225810102</v>
      </c>
      <c r="R20" s="81">
        <v>6225810102</v>
      </c>
      <c r="S20" s="170"/>
      <c r="T20" s="80">
        <v>3345366107.98</v>
      </c>
      <c r="U20" s="80">
        <v>2838725447.48</v>
      </c>
      <c r="V20" s="98"/>
      <c r="W20" s="179"/>
    </row>
    <row r="21" spans="2:23" ht="84" customHeight="1" x14ac:dyDescent="0.2">
      <c r="B21" s="111"/>
      <c r="C21" s="113"/>
      <c r="D21" s="97">
        <v>1</v>
      </c>
      <c r="E21" s="97">
        <v>1</v>
      </c>
      <c r="F21" s="97" t="s">
        <v>164</v>
      </c>
      <c r="G21" s="107"/>
      <c r="H21" s="109" t="s">
        <v>171</v>
      </c>
      <c r="I21" s="65" t="s">
        <v>137</v>
      </c>
      <c r="J21" s="109" t="s">
        <v>179</v>
      </c>
      <c r="K21" s="115" t="s">
        <v>182</v>
      </c>
      <c r="L21" s="97" t="s">
        <v>185</v>
      </c>
      <c r="M21" s="97" t="s">
        <v>180</v>
      </c>
      <c r="N21" s="160" t="s">
        <v>150</v>
      </c>
      <c r="O21" s="66"/>
      <c r="P21" s="105" t="s">
        <v>177</v>
      </c>
      <c r="Q21" s="81">
        <v>1535712841</v>
      </c>
      <c r="R21" s="81">
        <v>1535712841</v>
      </c>
      <c r="S21" s="168">
        <f>SUM(R21:R22)</f>
        <v>1535712841</v>
      </c>
      <c r="T21" s="188">
        <v>374193617.03999996</v>
      </c>
      <c r="U21" s="80">
        <v>293160010</v>
      </c>
      <c r="V21" s="97">
        <v>1</v>
      </c>
      <c r="W21" s="178" t="s">
        <v>206</v>
      </c>
    </row>
    <row r="22" spans="2:23" ht="84" customHeight="1" thickBot="1" x14ac:dyDescent="0.25">
      <c r="B22" s="111"/>
      <c r="C22" s="113"/>
      <c r="D22" s="98"/>
      <c r="E22" s="98"/>
      <c r="F22" s="98"/>
      <c r="G22" s="106"/>
      <c r="H22" s="110"/>
      <c r="I22" s="78" t="s">
        <v>138</v>
      </c>
      <c r="J22" s="110"/>
      <c r="K22" s="117"/>
      <c r="L22" s="98"/>
      <c r="M22" s="98"/>
      <c r="N22" s="162"/>
      <c r="O22" s="66"/>
      <c r="P22" s="106"/>
      <c r="Q22" s="85"/>
      <c r="R22" s="193"/>
      <c r="S22" s="170"/>
      <c r="T22" s="80"/>
      <c r="U22" s="80"/>
      <c r="V22" s="98"/>
      <c r="W22" s="179"/>
    </row>
    <row r="23" spans="2:23" ht="37.5" customHeight="1" x14ac:dyDescent="0.2">
      <c r="B23" s="120" t="s">
        <v>114</v>
      </c>
      <c r="C23" s="122" t="s">
        <v>10</v>
      </c>
      <c r="D23" s="122" t="s">
        <v>25</v>
      </c>
      <c r="E23" s="122" t="s">
        <v>25</v>
      </c>
      <c r="F23" s="122" t="s">
        <v>26</v>
      </c>
      <c r="G23" s="122" t="s">
        <v>11</v>
      </c>
      <c r="H23" s="122" t="s">
        <v>24</v>
      </c>
      <c r="I23" s="154" t="s">
        <v>5</v>
      </c>
      <c r="J23" s="135" t="s">
        <v>122</v>
      </c>
      <c r="K23" s="153" t="s">
        <v>3</v>
      </c>
      <c r="L23" s="135" t="s">
        <v>6</v>
      </c>
      <c r="M23" s="122" t="s">
        <v>4</v>
      </c>
      <c r="N23" s="135" t="s">
        <v>113</v>
      </c>
      <c r="O23" s="122" t="s">
        <v>7</v>
      </c>
      <c r="P23" s="153" t="s">
        <v>115</v>
      </c>
      <c r="Q23" s="155" t="s">
        <v>17</v>
      </c>
      <c r="R23" s="156"/>
      <c r="S23" s="157"/>
      <c r="T23" s="158" t="s">
        <v>18</v>
      </c>
      <c r="U23" s="159"/>
      <c r="V23" s="135" t="s">
        <v>12</v>
      </c>
      <c r="W23" s="104" t="s">
        <v>13</v>
      </c>
    </row>
    <row r="24" spans="2:23" ht="33.75" customHeight="1" x14ac:dyDescent="0.2">
      <c r="B24" s="121"/>
      <c r="C24" s="123"/>
      <c r="D24" s="123"/>
      <c r="E24" s="123"/>
      <c r="F24" s="123"/>
      <c r="G24" s="123"/>
      <c r="H24" s="123"/>
      <c r="I24" s="153"/>
      <c r="J24" s="135"/>
      <c r="K24" s="154"/>
      <c r="L24" s="135"/>
      <c r="M24" s="123"/>
      <c r="N24" s="136"/>
      <c r="O24" s="123"/>
      <c r="P24" s="154"/>
      <c r="Q24" s="79" t="s">
        <v>8</v>
      </c>
      <c r="R24" s="79"/>
      <c r="S24" s="64" t="s">
        <v>9</v>
      </c>
      <c r="T24" s="63" t="s">
        <v>15</v>
      </c>
      <c r="U24" s="63" t="s">
        <v>16</v>
      </c>
      <c r="V24" s="135"/>
      <c r="W24" s="104"/>
    </row>
    <row r="25" spans="2:23" ht="69" customHeight="1" x14ac:dyDescent="0.2">
      <c r="B25" s="111" t="s">
        <v>145</v>
      </c>
      <c r="C25" s="113" t="s">
        <v>147</v>
      </c>
      <c r="D25" s="97">
        <v>4</v>
      </c>
      <c r="E25" s="97">
        <v>5</v>
      </c>
      <c r="F25" s="97" t="s">
        <v>165</v>
      </c>
      <c r="G25" s="105" t="s">
        <v>149</v>
      </c>
      <c r="H25" s="109" t="s">
        <v>171</v>
      </c>
      <c r="I25" s="78" t="s">
        <v>139</v>
      </c>
      <c r="J25" s="160" t="s">
        <v>188</v>
      </c>
      <c r="K25" s="174" t="s">
        <v>192</v>
      </c>
      <c r="L25" s="94" t="s">
        <v>191</v>
      </c>
      <c r="M25" s="94" t="s">
        <v>155</v>
      </c>
      <c r="N25" s="160" t="s">
        <v>150</v>
      </c>
      <c r="O25" s="66"/>
      <c r="P25" s="105" t="s">
        <v>186</v>
      </c>
      <c r="Q25" s="80"/>
      <c r="R25" s="83"/>
      <c r="S25" s="171">
        <f>SUM(R25:R26)</f>
        <v>288601715</v>
      </c>
      <c r="T25" s="80"/>
      <c r="U25" s="80"/>
      <c r="V25" s="101">
        <v>5</v>
      </c>
      <c r="W25" s="178" t="s">
        <v>211</v>
      </c>
    </row>
    <row r="26" spans="2:23" ht="69" customHeight="1" thickBot="1" x14ac:dyDescent="0.25">
      <c r="B26" s="111"/>
      <c r="C26" s="113"/>
      <c r="D26" s="98"/>
      <c r="E26" s="98"/>
      <c r="F26" s="98"/>
      <c r="G26" s="107"/>
      <c r="H26" s="110"/>
      <c r="I26" s="65" t="s">
        <v>140</v>
      </c>
      <c r="J26" s="162"/>
      <c r="K26" s="175"/>
      <c r="L26" s="95"/>
      <c r="M26" s="95"/>
      <c r="N26" s="162"/>
      <c r="O26" s="66"/>
      <c r="P26" s="106"/>
      <c r="Q26" s="81">
        <v>288601715</v>
      </c>
      <c r="R26" s="81">
        <v>288601715</v>
      </c>
      <c r="S26" s="172"/>
      <c r="T26" s="80">
        <v>242583511</v>
      </c>
      <c r="U26" s="80">
        <v>241002458</v>
      </c>
      <c r="V26" s="102"/>
      <c r="W26" s="179"/>
    </row>
    <row r="27" spans="2:23" ht="69" customHeight="1" x14ac:dyDescent="0.2">
      <c r="B27" s="111"/>
      <c r="C27" s="113"/>
      <c r="D27" s="97">
        <v>263</v>
      </c>
      <c r="E27" s="97">
        <v>400</v>
      </c>
      <c r="F27" s="97" t="s">
        <v>166</v>
      </c>
      <c r="G27" s="107"/>
      <c r="H27" s="109" t="s">
        <v>171</v>
      </c>
      <c r="I27" s="78" t="s">
        <v>141</v>
      </c>
      <c r="J27" s="160" t="s">
        <v>189</v>
      </c>
      <c r="K27" s="174" t="s">
        <v>193</v>
      </c>
      <c r="L27" s="94" t="s">
        <v>190</v>
      </c>
      <c r="M27" s="94" t="s">
        <v>155</v>
      </c>
      <c r="N27" s="160" t="s">
        <v>150</v>
      </c>
      <c r="O27" s="66"/>
      <c r="P27" s="113" t="s">
        <v>187</v>
      </c>
      <c r="Q27" s="80"/>
      <c r="R27" s="83"/>
      <c r="S27" s="171">
        <f>SUM(R27:R28)</f>
        <v>151507442</v>
      </c>
      <c r="T27" s="80"/>
      <c r="U27" s="80"/>
      <c r="V27" s="101">
        <v>400</v>
      </c>
      <c r="W27" s="178" t="s">
        <v>212</v>
      </c>
    </row>
    <row r="28" spans="2:23" ht="69" customHeight="1" thickBot="1" x14ac:dyDescent="0.25">
      <c r="B28" s="112"/>
      <c r="C28" s="114"/>
      <c r="D28" s="99"/>
      <c r="E28" s="99"/>
      <c r="F28" s="99"/>
      <c r="G28" s="108"/>
      <c r="H28" s="167"/>
      <c r="I28" s="67" t="s">
        <v>142</v>
      </c>
      <c r="J28" s="176"/>
      <c r="K28" s="177"/>
      <c r="L28" s="96"/>
      <c r="M28" s="96"/>
      <c r="N28" s="176"/>
      <c r="O28" s="68"/>
      <c r="P28" s="114"/>
      <c r="Q28" s="81">
        <v>151507442</v>
      </c>
      <c r="R28" s="81">
        <v>151507442</v>
      </c>
      <c r="S28" s="173"/>
      <c r="T28" s="80">
        <v>129223820</v>
      </c>
      <c r="U28" s="80">
        <v>129223820</v>
      </c>
      <c r="V28" s="103"/>
      <c r="W28" s="179"/>
    </row>
    <row r="29" spans="2:23" ht="30" customHeight="1" thickBot="1" x14ac:dyDescent="0.25">
      <c r="B29" s="84" t="s">
        <v>14</v>
      </c>
      <c r="N29" s="59"/>
      <c r="P29" s="75"/>
      <c r="Q29" s="87">
        <f>SUM(Q10:Q28)</f>
        <v>11839129296</v>
      </c>
      <c r="R29" s="88">
        <f>SUM(R10:R28)</f>
        <v>11839129296</v>
      </c>
      <c r="S29" s="88">
        <f t="shared" ref="S29:U29" si="0">SUM(S10:S28)</f>
        <v>11839129296</v>
      </c>
      <c r="T29" s="190">
        <f t="shared" si="0"/>
        <v>6882521979.4299994</v>
      </c>
      <c r="U29" s="189">
        <f t="shared" si="0"/>
        <v>5225860567.6700001</v>
      </c>
    </row>
    <row r="30" spans="2:23" ht="18" customHeight="1" x14ac:dyDescent="0.2">
      <c r="B30" s="69" t="s">
        <v>200</v>
      </c>
      <c r="P30" s="69"/>
      <c r="Q30" s="70"/>
      <c r="R30" s="70"/>
    </row>
    <row r="31" spans="2:23" ht="18" customHeight="1" x14ac:dyDescent="0.2">
      <c r="B31" s="69" t="s">
        <v>198</v>
      </c>
      <c r="P31" s="69"/>
      <c r="Q31" s="70"/>
      <c r="R31" s="70"/>
    </row>
    <row r="32" spans="2:23" ht="18" customHeight="1" x14ac:dyDescent="0.25">
      <c r="B32" s="69" t="s">
        <v>199</v>
      </c>
      <c r="P32" s="89" t="s">
        <v>19</v>
      </c>
      <c r="Q32" s="90">
        <f>+Q29+Q30</f>
        <v>11839129296</v>
      </c>
      <c r="R32" s="91"/>
      <c r="S32" s="77"/>
      <c r="T32" s="3"/>
      <c r="U32" s="76"/>
    </row>
    <row r="33" spans="2:23" ht="18" customHeight="1" x14ac:dyDescent="0.25">
      <c r="B33" s="69" t="s">
        <v>201</v>
      </c>
      <c r="P33" s="92"/>
      <c r="Q33" s="91"/>
      <c r="R33" s="91"/>
      <c r="S33" s="77"/>
      <c r="T33" s="3"/>
      <c r="U33" s="76"/>
    </row>
    <row r="34" spans="2:23" ht="18.95" customHeight="1" x14ac:dyDescent="0.2">
      <c r="B34" s="69" t="s">
        <v>204</v>
      </c>
      <c r="S34" s="5"/>
      <c r="T34" s="3"/>
      <c r="U34" s="3"/>
    </row>
    <row r="35" spans="2:23" hidden="1" x14ac:dyDescent="0.2">
      <c r="B35" s="2" t="s">
        <v>22</v>
      </c>
      <c r="S35" s="4"/>
      <c r="T35" s="4"/>
      <c r="U35" s="4"/>
    </row>
    <row r="39" spans="2:23" hidden="1" x14ac:dyDescent="0.2">
      <c r="P39" s="1"/>
    </row>
    <row r="40" spans="2:23" hidden="1" x14ac:dyDescent="0.2">
      <c r="P40" s="1"/>
    </row>
    <row r="41" spans="2:23" hidden="1" x14ac:dyDescent="0.2">
      <c r="W41" s="2" t="s">
        <v>20</v>
      </c>
    </row>
    <row r="42" spans="2:23" hidden="1" x14ac:dyDescent="0.2">
      <c r="W42" s="2" t="s">
        <v>21</v>
      </c>
    </row>
  </sheetData>
  <protectedRanges>
    <protectedRange password="C9BB" sqref="D10:E22 D25:E28" name="Rango1_3"/>
  </protectedRanges>
  <dataConsolidate/>
  <mergeCells count="144">
    <mergeCell ref="S10:S13"/>
    <mergeCell ref="S14:S15"/>
    <mergeCell ref="S16:S18"/>
    <mergeCell ref="S19:S20"/>
    <mergeCell ref="S21:S22"/>
    <mergeCell ref="S25:S26"/>
    <mergeCell ref="S27:S28"/>
    <mergeCell ref="K25:K26"/>
    <mergeCell ref="J25:J26"/>
    <mergeCell ref="J27:J28"/>
    <mergeCell ref="K27:K28"/>
    <mergeCell ref="L27:L28"/>
    <mergeCell ref="P25:P26"/>
    <mergeCell ref="P27:P28"/>
    <mergeCell ref="N25:N26"/>
    <mergeCell ref="M25:M26"/>
    <mergeCell ref="O23:O24"/>
    <mergeCell ref="N27:N28"/>
    <mergeCell ref="N19:N20"/>
    <mergeCell ref="P19:P20"/>
    <mergeCell ref="H27:H28"/>
    <mergeCell ref="M23:M24"/>
    <mergeCell ref="L25:L26"/>
    <mergeCell ref="F27:F28"/>
    <mergeCell ref="K19:K20"/>
    <mergeCell ref="J19:J20"/>
    <mergeCell ref="J21:J22"/>
    <mergeCell ref="K21:K22"/>
    <mergeCell ref="H23:H24"/>
    <mergeCell ref="J23:J24"/>
    <mergeCell ref="M19:M20"/>
    <mergeCell ref="F21:F22"/>
    <mergeCell ref="D21:D22"/>
    <mergeCell ref="P21:P22"/>
    <mergeCell ref="L23:L24"/>
    <mergeCell ref="N21:N22"/>
    <mergeCell ref="L21:L22"/>
    <mergeCell ref="K23:K24"/>
    <mergeCell ref="L14:L15"/>
    <mergeCell ref="K14:K15"/>
    <mergeCell ref="J14:J15"/>
    <mergeCell ref="H14:H15"/>
    <mergeCell ref="H16:H18"/>
    <mergeCell ref="P16:P18"/>
    <mergeCell ref="M16:M18"/>
    <mergeCell ref="L16:L18"/>
    <mergeCell ref="K16:K18"/>
    <mergeCell ref="J16:J18"/>
    <mergeCell ref="E14:E15"/>
    <mergeCell ref="E16:E18"/>
    <mergeCell ref="E19:E20"/>
    <mergeCell ref="E21:E22"/>
    <mergeCell ref="E23:E24"/>
    <mergeCell ref="L19:L20"/>
    <mergeCell ref="M21:M22"/>
    <mergeCell ref="H19:H20"/>
    <mergeCell ref="V3:W4"/>
    <mergeCell ref="B3:C4"/>
    <mergeCell ref="D3:U3"/>
    <mergeCell ref="D4:U4"/>
    <mergeCell ref="P8:P9"/>
    <mergeCell ref="P23:P24"/>
    <mergeCell ref="Q23:S23"/>
    <mergeCell ref="T23:U23"/>
    <mergeCell ref="V23:V24"/>
    <mergeCell ref="N10:N13"/>
    <mergeCell ref="N14:N15"/>
    <mergeCell ref="N16:N18"/>
    <mergeCell ref="P10:P13"/>
    <mergeCell ref="M10:M12"/>
    <mergeCell ref="Q8:S8"/>
    <mergeCell ref="T8:U8"/>
    <mergeCell ref="O8:O9"/>
    <mergeCell ref="K8:K9"/>
    <mergeCell ref="L8:L9"/>
    <mergeCell ref="M8:M9"/>
    <mergeCell ref="G23:G24"/>
    <mergeCell ref="N23:N24"/>
    <mergeCell ref="I23:I24"/>
    <mergeCell ref="V5:W5"/>
    <mergeCell ref="C8:C9"/>
    <mergeCell ref="V8:V9"/>
    <mergeCell ref="W8:W9"/>
    <mergeCell ref="D8:D9"/>
    <mergeCell ref="B5:C5"/>
    <mergeCell ref="D5:U5"/>
    <mergeCell ref="I8:I9"/>
    <mergeCell ref="B8:B9"/>
    <mergeCell ref="C6:U6"/>
    <mergeCell ref="C7:U7"/>
    <mergeCell ref="H8:H9"/>
    <mergeCell ref="J8:J9"/>
    <mergeCell ref="N8:N9"/>
    <mergeCell ref="G8:G9"/>
    <mergeCell ref="F8:F9"/>
    <mergeCell ref="E8:E9"/>
    <mergeCell ref="B25:B28"/>
    <mergeCell ref="C25:C28"/>
    <mergeCell ref="B10:B22"/>
    <mergeCell ref="C10:C22"/>
    <mergeCell ref="G10:G22"/>
    <mergeCell ref="L10:L12"/>
    <mergeCell ref="K10:K13"/>
    <mergeCell ref="J10:J13"/>
    <mergeCell ref="H10:H13"/>
    <mergeCell ref="F10:F12"/>
    <mergeCell ref="D10:D12"/>
    <mergeCell ref="F14:F15"/>
    <mergeCell ref="D14:D15"/>
    <mergeCell ref="F16:F18"/>
    <mergeCell ref="F19:F20"/>
    <mergeCell ref="B23:B24"/>
    <mergeCell ref="C23:C24"/>
    <mergeCell ref="D23:D24"/>
    <mergeCell ref="F23:F24"/>
    <mergeCell ref="D27:D28"/>
    <mergeCell ref="D25:D26"/>
    <mergeCell ref="E10:E12"/>
    <mergeCell ref="D16:D18"/>
    <mergeCell ref="D19:D20"/>
    <mergeCell ref="W25:W26"/>
    <mergeCell ref="W27:W28"/>
    <mergeCell ref="W10:W12"/>
    <mergeCell ref="W14:W15"/>
    <mergeCell ref="W16:W18"/>
    <mergeCell ref="W19:W20"/>
    <mergeCell ref="W21:W22"/>
    <mergeCell ref="E25:E26"/>
    <mergeCell ref="E27:E28"/>
    <mergeCell ref="V10:V12"/>
    <mergeCell ref="V14:V15"/>
    <mergeCell ref="V16:V18"/>
    <mergeCell ref="V19:V20"/>
    <mergeCell ref="V21:V22"/>
    <mergeCell ref="V25:V26"/>
    <mergeCell ref="V27:V28"/>
    <mergeCell ref="W23:W24"/>
    <mergeCell ref="P14:P15"/>
    <mergeCell ref="M14:M15"/>
    <mergeCell ref="F25:F26"/>
    <mergeCell ref="M27:M28"/>
    <mergeCell ref="G25:G28"/>
    <mergeCell ref="H21:H22"/>
    <mergeCell ref="H25:H26"/>
  </mergeCells>
  <dataValidations count="2">
    <dataValidation type="custom" allowBlank="1" showInputMessage="1" showErrorMessage="1" errorTitle="REVISAR VALORES" error="El valor Obligado NO puede ser mayor al valor Comprometido_x000a_Si requiere puede solicitar actualización del proyecto." sqref="U25" xr:uid="{7D65A102-65D2-4816-B85F-2CAE1D1FED46}">
      <formula1>U25&lt;=Q25</formula1>
    </dataValidation>
    <dataValidation type="custom" allowBlank="1" showInputMessage="1" showErrorMessage="1" errorTitle="REVISAR VALORES" error="El valor comprometido NO puede ser mayor al valor Vigente._x000a_Si requiere puede solicitar actualización del proyecto." sqref="T25" xr:uid="{6E1FEB78-83C7-469F-BA7A-DA6CC1231EEA}">
      <formula1>T25&lt;=S25</formula1>
    </dataValidation>
  </dataValidations>
  <pageMargins left="0.51181102362204722" right="0.31496062992125984" top="1.3385826771653544" bottom="0.74803149606299213" header="0.31496062992125984" footer="0.31496062992125984"/>
  <pageSetup scale="19" fitToWidth="2" fitToHeight="4" orientation="landscape" r:id="rId1"/>
  <ignoredErrors>
    <ignoredError sqref="S23:S24 S11:S13 S26 Q23:Q24 S15 S17:S18 S20 S22 S28" formulaRange="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2.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9A6AE-F461-4F6A-A7BF-082A48F5828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Instrucciones</vt:lpstr>
      <vt:lpstr>Estrategias y Metas PND </vt:lpstr>
      <vt:lpstr>F-E-GIP-31-V5</vt:lpstr>
      <vt:lpstr>'F-E-GIP-31-V5'!Área_de_impresión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dc:creator>
  <cp:lastModifiedBy>LADY JOHANA POLANCO CHAVARRO</cp:lastModifiedBy>
  <cp:lastPrinted>2023-12-04T01:08:26Z</cp:lastPrinted>
  <dcterms:created xsi:type="dcterms:W3CDTF">2012-11-26T14:41:24Z</dcterms:created>
  <dcterms:modified xsi:type="dcterms:W3CDTF">2025-01-31T22:32:56Z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