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E:\POAS  FONAM\2023\"/>
    </mc:Choice>
  </mc:AlternateContent>
  <xr:revisionPtr revIDLastSave="0" documentId="13_ncr:1_{9BC58D07-D0B7-41DD-8026-262383CCAACD}" xr6:coauthVersionLast="47" xr6:coauthVersionMax="47" xr10:uidLastSave="{00000000-0000-0000-0000-000000000000}"/>
  <bookViews>
    <workbookView xWindow="-120" yWindow="-120" windowWidth="29040" windowHeight="15720" firstSheet="2" activeTab="2" xr2:uid="{00000000-000D-0000-FFFF-FFFF00000000}"/>
  </bookViews>
  <sheets>
    <sheet name="Instrucciones" sheetId="10" state="hidden" r:id="rId1"/>
    <sheet name="Estrategias y Metas PND " sheetId="11" state="hidden" r:id="rId2"/>
    <sheet name="F-E-GIP-31-V4" sheetId="9" r:id="rId3"/>
  </sheets>
  <definedNames>
    <definedName name="_xlnm.Print_Area" localSheetId="2">'F-E-GIP-31-V4'!$A$1:$AB$36</definedName>
    <definedName name="OLE_LINK1" localSheetId="0">Instrucciones!$B$6</definedName>
    <definedName name="OLE_LINK2" localSheetId="0">Instrucciones!#REF!</definedName>
    <definedName name="OLE_LINK4" localSheetId="0">Instrucciones!$B$5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9" i="9" l="1"/>
  <c r="Z26" i="9"/>
  <c r="Y28" i="9" l="1"/>
  <c r="X28" i="9"/>
  <c r="W28" i="9" l="1"/>
  <c r="V28" i="9"/>
  <c r="Z24" i="9"/>
  <c r="Z20" i="9"/>
  <c r="Z18" i="9"/>
  <c r="Z15" i="9"/>
  <c r="U28" i="9" l="1"/>
  <c r="T28" i="9"/>
  <c r="Z13" i="9" l="1"/>
  <c r="Z12" i="9"/>
  <c r="R28" i="9" l="1"/>
  <c r="S28" i="9"/>
  <c r="P28" i="9"/>
  <c r="P30" i="9" s="1"/>
  <c r="Q24" i="9"/>
  <c r="Q9" i="9"/>
  <c r="Q28" i="9" l="1"/>
  <c r="H38" i="11" l="1"/>
  <c r="H37" i="11"/>
  <c r="H28" i="11"/>
  <c r="H25" i="11"/>
  <c r="H24" i="11"/>
  <c r="H23" i="11"/>
  <c r="H19" i="11"/>
  <c r="H18" i="11"/>
  <c r="H16" i="11"/>
  <c r="H15" i="11"/>
  <c r="H14" i="11"/>
  <c r="H13" i="11"/>
  <c r="H12" i="11"/>
  <c r="H10" i="11"/>
  <c r="H6" i="11"/>
  <c r="H5"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Jekita</author>
  </authors>
  <commentList>
    <comment ref="E18" authorId="0" shapeId="0" xr:uid="{00000000-0006-0000-0100-000001000000}">
      <text>
        <r>
          <rPr>
            <b/>
            <sz val="9"/>
            <color indexed="81"/>
            <rFont val="Tahoma"/>
            <family val="2"/>
          </rPr>
          <t>Jekita:</t>
        </r>
        <r>
          <rPr>
            <sz val="9"/>
            <color indexed="81"/>
            <rFont val="Tahoma"/>
            <family val="2"/>
          </rPr>
          <t xml:space="preserve">
Programa: 
Fortalecimiento
del desempeño
ambiental de
los sectores
productivos</t>
        </r>
      </text>
    </comment>
    <comment ref="E19" authorId="0" shapeId="0" xr:uid="{00000000-0006-0000-0100-000002000000}">
      <text>
        <r>
          <rPr>
            <b/>
            <sz val="9"/>
            <color indexed="81"/>
            <rFont val="Tahoma"/>
            <family val="2"/>
          </rPr>
          <t>Jekita:</t>
        </r>
        <r>
          <rPr>
            <sz val="9"/>
            <color indexed="81"/>
            <rFont val="Tahoma"/>
            <family val="2"/>
          </rPr>
          <t xml:space="preserve">
Conservación
de la
biodiversidad y
sus servicios
ecosistémicos</t>
        </r>
      </text>
    </comment>
    <comment ref="E22" authorId="0" shapeId="0" xr:uid="{00000000-0006-0000-0100-000003000000}">
      <text>
        <r>
          <rPr>
            <b/>
            <sz val="9"/>
            <color indexed="81"/>
            <rFont val="Tahoma"/>
            <family val="2"/>
          </rPr>
          <t>Jekita:</t>
        </r>
        <r>
          <rPr>
            <sz val="9"/>
            <color indexed="81"/>
            <rFont val="Tahoma"/>
            <family val="2"/>
          </rPr>
          <t xml:space="preserve">
Gestión de la
información y
el
conocimiento
ambiental</t>
        </r>
      </text>
    </comment>
    <comment ref="E25" authorId="0" shapeId="0" xr:uid="{00000000-0006-0000-0100-000004000000}">
      <text>
        <r>
          <rPr>
            <b/>
            <sz val="9"/>
            <color indexed="81"/>
            <rFont val="Tahoma"/>
            <family val="2"/>
          </rPr>
          <t>Jekita:</t>
        </r>
        <r>
          <rPr>
            <sz val="9"/>
            <color indexed="81"/>
            <rFont val="Tahoma"/>
            <family val="2"/>
          </rPr>
          <t xml:space="preserve">
Fortalecimiento
de la gestión y
dirección del
Sector
Ambiente y
Desarrollo
Sostenible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Jorge Enrique Jimenez Guacaneme</author>
    <author>Claudia Patricia Carvajal Diosa</author>
    <author>Juan Carlos Mojica Mejia</author>
    <author>cpcarvajal</author>
  </authors>
  <commentList>
    <comment ref="B5" authorId="0" shapeId="0" xr:uid="{00000000-0006-0000-0200-000001000000}">
      <text>
        <r>
          <rPr>
            <b/>
            <sz val="11"/>
            <color indexed="81"/>
            <rFont val="Tahoma"/>
            <family val="2"/>
          </rPr>
          <t>OAP-MADS: El nombre debe coincidir con el titulo del proyecto registrado.</t>
        </r>
      </text>
    </comment>
    <comment ref="B6" authorId="1" shapeId="0" xr:uid="{00000000-0006-0000-0200-000002000000}">
      <text>
        <r>
          <rPr>
            <b/>
            <sz val="11"/>
            <color indexed="81"/>
            <rFont val="Tahoma"/>
            <family val="2"/>
          </rPr>
          <t>OAP - MADS:</t>
        </r>
        <r>
          <rPr>
            <sz val="11"/>
            <color indexed="81"/>
            <rFont val="Tahoma"/>
            <family val="2"/>
          </rPr>
          <t xml:space="preserve">
El objetivo general debe contener como mínimo:
(1) la acción que se espera realizar, (2) el objeto sobre el cual recae la acción y (3) elementos adicionales de contexto o descriptivos. 
Debe proveer una solución al problema o necesidad previamente identificada. Debe iniciar con verbo en infinitivo (ar, er, ir).
 Ver guía de los 7 pasos 2014.
</t>
        </r>
      </text>
    </comment>
    <comment ref="B7" authorId="0" shapeId="0" xr:uid="{00000000-0006-0000-0200-000003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7" authorId="0" shapeId="0" xr:uid="{00000000-0006-0000-0200-000004000000}">
      <text>
        <r>
          <rPr>
            <b/>
            <sz val="11"/>
            <color indexed="81"/>
            <rFont val="Tahoma"/>
            <family val="2"/>
          </rPr>
          <t xml:space="preserve">OAP MADS: </t>
        </r>
        <r>
          <rPr>
            <sz val="11"/>
            <color indexed="81"/>
            <rFont val="Tahoma"/>
            <family val="2"/>
          </rPr>
          <t>Ver bases del PND</t>
        </r>
      </text>
    </comment>
    <comment ref="D7" authorId="2" shapeId="0" xr:uid="{00000000-0006-0000-0200-000005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7" authorId="3" shapeId="0" xr:uid="{00000000-0006-0000-0200-000006000000}">
      <text>
        <r>
          <rPr>
            <sz val="11"/>
            <color indexed="81"/>
            <rFont val="Tahoma"/>
            <family val="2"/>
          </rPr>
          <t>El indicador de la meta se constituye en la escala numérica para medir el cumplimiento de la meta propuesta.</t>
        </r>
      </text>
    </comment>
    <comment ref="F7" authorId="0" shapeId="0" xr:uid="{00000000-0006-0000-0200-000007000000}">
      <text>
        <r>
          <rPr>
            <b/>
            <sz val="11"/>
            <color indexed="81"/>
            <rFont val="Tahoma"/>
            <family val="2"/>
          </rPr>
          <t>OAP MADS: Enuncie la Meta:</t>
        </r>
        <r>
          <rPr>
            <sz val="11"/>
            <color indexed="81"/>
            <rFont val="Tahoma"/>
            <family val="2"/>
          </rPr>
          <t xml:space="preserve"> Ver bases del PND</t>
        </r>
      </text>
    </comment>
    <comment ref="G7" authorId="0" shapeId="0" xr:uid="{00000000-0006-0000-0200-00000800000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7" authorId="0" shapeId="0" xr:uid="{00000000-0006-0000-0200-000009000000}">
      <text>
        <r>
          <rPr>
            <b/>
            <sz val="11"/>
            <color indexed="81"/>
            <rFont val="Tahoma"/>
            <family val="2"/>
          </rPr>
          <t xml:space="preserve">OAP-MADS. </t>
        </r>
        <r>
          <rPr>
            <sz val="11"/>
            <color indexed="81"/>
            <rFont val="Tahoma"/>
            <family val="2"/>
          </rPr>
          <t>es la acción que contribuye a la transformación de insumos en productos</t>
        </r>
      </text>
    </comment>
    <comment ref="J7" authorId="3" shapeId="0" xr:uid="{00000000-0006-0000-0200-00000A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K7" authorId="3" shapeId="0" xr:uid="{00000000-0006-0000-0200-00000B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Ejm: realizada(o), implementada(o), etc).</t>
        </r>
        <r>
          <rPr>
            <sz val="9"/>
            <color indexed="81"/>
            <rFont val="Tahoma"/>
            <family val="2"/>
          </rPr>
          <t xml:space="preserve">
</t>
        </r>
      </text>
    </comment>
    <comment ref="L7" authorId="3" shapeId="0" xr:uid="{00000000-0006-0000-0200-00000C000000}">
      <text>
        <r>
          <rPr>
            <b/>
            <sz val="11"/>
            <color indexed="81"/>
            <rFont val="Tahoma"/>
            <family val="2"/>
          </rPr>
          <t>OAP - MADS:</t>
        </r>
        <r>
          <rPr>
            <sz val="11"/>
            <color indexed="81"/>
            <rFont val="Tahoma"/>
            <family val="2"/>
          </rPr>
          <t xml:space="preserve">
Unidad de medida en la que está expresado el indicador de producto</t>
        </r>
      </text>
    </comment>
    <comment ref="O7" authorId="0" shapeId="0" xr:uid="{00000000-0006-0000-0200-00000D00000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Z7" authorId="0" shapeId="0" xr:uid="{00000000-0006-0000-0200-00000E000000}">
      <text>
        <r>
          <rPr>
            <b/>
            <sz val="9"/>
            <color indexed="81"/>
            <rFont val="Tahoma"/>
            <family val="2"/>
          </rPr>
          <t xml:space="preserve">OAP - MADS: </t>
        </r>
        <r>
          <rPr>
            <sz val="11"/>
            <color indexed="81"/>
            <rFont val="Tahoma"/>
            <family val="2"/>
          </rPr>
          <t>Describir avance semestral conforme al indicador del producto</t>
        </r>
      </text>
    </comment>
    <comment ref="AA7" authorId="0" shapeId="0" xr:uid="{00000000-0006-0000-0200-00000F000000}">
      <text>
        <r>
          <rPr>
            <b/>
            <sz val="11"/>
            <color indexed="81"/>
            <rFont val="Tahoma"/>
            <family val="2"/>
          </rPr>
          <t xml:space="preserve">OAP - MADS: </t>
        </r>
        <r>
          <rPr>
            <sz val="11"/>
            <color indexed="81"/>
            <rFont val="Tahoma"/>
            <family val="2"/>
          </rPr>
          <t>Describir brevemente  el avance semestral referente al producto y los resultados.</t>
        </r>
      </text>
    </comment>
    <comment ref="P8" authorId="0" shapeId="0" xr:uid="{00000000-0006-0000-0200-000010000000}">
      <text>
        <r>
          <rPr>
            <sz val="11"/>
            <color indexed="81"/>
            <rFont val="Tahoma"/>
            <family val="2"/>
          </rPr>
          <t>OAP-MADS: Se identifica el valor por cada una de las actividades.</t>
        </r>
      </text>
    </comment>
    <comment ref="Q8" authorId="0" shapeId="0" xr:uid="{00000000-0006-0000-0200-000011000000}">
      <text>
        <r>
          <rPr>
            <sz val="11"/>
            <color indexed="81"/>
            <rFont val="Tahoma"/>
            <family val="2"/>
          </rPr>
          <t>OAP-MADS: Se identifica el valor por cada objetivo- sumatoria de los valores de cada una de las actividades que correspondan al objetivo.</t>
        </r>
      </text>
    </comment>
    <comment ref="R8" authorId="0" shapeId="0" xr:uid="{00000000-0006-0000-0200-000012000000}">
      <text>
        <r>
          <rPr>
            <sz val="11"/>
            <color indexed="81"/>
            <rFont val="Tahoma"/>
            <family val="2"/>
          </rPr>
          <t>OAP-MADS: escribir el valor de acuerdo a los contratos ya suscritos para la ejecución del proyecto</t>
        </r>
        <r>
          <rPr>
            <b/>
            <sz val="9"/>
            <color indexed="81"/>
            <rFont val="Tahoma"/>
            <family val="2"/>
          </rPr>
          <t>.</t>
        </r>
      </text>
    </comment>
    <comment ref="S8" authorId="0" shapeId="0" xr:uid="{00000000-0006-0000-0200-000013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T8" authorId="0" shapeId="0" xr:uid="{00000000-0006-0000-0200-000014000000}">
      <text>
        <r>
          <rPr>
            <sz val="11"/>
            <color indexed="81"/>
            <rFont val="Tahoma"/>
            <family val="2"/>
          </rPr>
          <t>OAP-MADS: escribir el valor de acuerdo a los contratos ya suscritos para la ejecución del proyecto</t>
        </r>
        <r>
          <rPr>
            <b/>
            <sz val="9"/>
            <color indexed="81"/>
            <rFont val="Tahoma"/>
            <family val="2"/>
          </rPr>
          <t>.</t>
        </r>
      </text>
    </comment>
    <comment ref="U8" authorId="0" shapeId="0" xr:uid="{00000000-0006-0000-0200-000015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V8" authorId="0" shapeId="0" xr:uid="{00000000-0006-0000-0200-000016000000}">
      <text>
        <r>
          <rPr>
            <sz val="11"/>
            <color indexed="81"/>
            <rFont val="Tahoma"/>
            <family val="2"/>
          </rPr>
          <t>OAP-MADS: escribir el valor de acuerdo a los contratos ya suscritos para la ejecución del proyecto</t>
        </r>
        <r>
          <rPr>
            <b/>
            <sz val="9"/>
            <color indexed="81"/>
            <rFont val="Tahoma"/>
            <family val="2"/>
          </rPr>
          <t>.</t>
        </r>
      </text>
    </comment>
    <comment ref="W8" authorId="0" shapeId="0" xr:uid="{00000000-0006-0000-0200-000017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X8" authorId="0" shapeId="0" xr:uid="{00000000-0006-0000-0200-000018000000}">
      <text>
        <r>
          <rPr>
            <sz val="11"/>
            <color indexed="81"/>
            <rFont val="Tahoma"/>
            <family val="2"/>
          </rPr>
          <t>OAP-MADS: escribir el valor de acuerdo a los contratos ya suscritos para la ejecución del proyecto</t>
        </r>
        <r>
          <rPr>
            <b/>
            <sz val="9"/>
            <color indexed="81"/>
            <rFont val="Tahoma"/>
            <family val="2"/>
          </rPr>
          <t>.</t>
        </r>
      </text>
    </comment>
    <comment ref="Y8" authorId="0" shapeId="0" xr:uid="{00000000-0006-0000-0200-000019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B22" authorId="0" shapeId="0" xr:uid="{00000000-0006-0000-0200-00001A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22" authorId="0" shapeId="0" xr:uid="{00000000-0006-0000-0200-00001B000000}">
      <text>
        <r>
          <rPr>
            <b/>
            <sz val="11"/>
            <color indexed="81"/>
            <rFont val="Tahoma"/>
            <family val="2"/>
          </rPr>
          <t xml:space="preserve">OAP MADS: </t>
        </r>
        <r>
          <rPr>
            <sz val="11"/>
            <color indexed="81"/>
            <rFont val="Tahoma"/>
            <family val="2"/>
          </rPr>
          <t>Ver bases del PND</t>
        </r>
      </text>
    </comment>
    <comment ref="D22" authorId="2" shapeId="0" xr:uid="{00000000-0006-0000-0200-00001C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22" authorId="3" shapeId="0" xr:uid="{00000000-0006-0000-0200-00001D000000}">
      <text>
        <r>
          <rPr>
            <sz val="11"/>
            <color indexed="81"/>
            <rFont val="Tahoma"/>
            <family val="2"/>
          </rPr>
          <t>El indicador de la meta se constituye en la escala numérica para medir el cumplimiento de la meta propuesta.</t>
        </r>
      </text>
    </comment>
    <comment ref="F22" authorId="0" shapeId="0" xr:uid="{00000000-0006-0000-0200-00001E000000}">
      <text>
        <r>
          <rPr>
            <b/>
            <sz val="11"/>
            <color indexed="81"/>
            <rFont val="Tahoma"/>
            <family val="2"/>
          </rPr>
          <t>OAP MADS: Enuncie la Meta:</t>
        </r>
        <r>
          <rPr>
            <sz val="11"/>
            <color indexed="81"/>
            <rFont val="Tahoma"/>
            <family val="2"/>
          </rPr>
          <t xml:space="preserve"> Ver bases del PND</t>
        </r>
      </text>
    </comment>
    <comment ref="G22" authorId="0" shapeId="0" xr:uid="{00000000-0006-0000-0200-00001F00000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22" authorId="0" shapeId="0" xr:uid="{00000000-0006-0000-0200-000020000000}">
      <text>
        <r>
          <rPr>
            <b/>
            <sz val="11"/>
            <color indexed="81"/>
            <rFont val="Tahoma"/>
            <family val="2"/>
          </rPr>
          <t xml:space="preserve">OAP-MADS. </t>
        </r>
        <r>
          <rPr>
            <sz val="11"/>
            <color indexed="81"/>
            <rFont val="Tahoma"/>
            <family val="2"/>
          </rPr>
          <t>es la acción que contribuye a la transformación de insumos en productos</t>
        </r>
      </text>
    </comment>
    <comment ref="J22" authorId="3" shapeId="0" xr:uid="{00000000-0006-0000-0200-000021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K22" authorId="3" shapeId="0" xr:uid="{00000000-0006-0000-0200-000022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Ejm: realizada(o), implementada(o), etc).</t>
        </r>
        <r>
          <rPr>
            <sz val="9"/>
            <color indexed="81"/>
            <rFont val="Tahoma"/>
            <family val="2"/>
          </rPr>
          <t xml:space="preserve">
</t>
        </r>
      </text>
    </comment>
    <comment ref="L22" authorId="3" shapeId="0" xr:uid="{00000000-0006-0000-0200-000023000000}">
      <text>
        <r>
          <rPr>
            <b/>
            <sz val="11"/>
            <color indexed="81"/>
            <rFont val="Tahoma"/>
            <family val="2"/>
          </rPr>
          <t>OAP - MADS:</t>
        </r>
        <r>
          <rPr>
            <sz val="11"/>
            <color indexed="81"/>
            <rFont val="Tahoma"/>
            <family val="2"/>
          </rPr>
          <t xml:space="preserve">
Unidad de medida en la que está expresado el indicador de producto</t>
        </r>
      </text>
    </comment>
    <comment ref="O22" authorId="0" shapeId="0" xr:uid="{00000000-0006-0000-0200-00002400000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Z22" authorId="0" shapeId="0" xr:uid="{00000000-0006-0000-0200-000025000000}">
      <text>
        <r>
          <rPr>
            <b/>
            <sz val="9"/>
            <color indexed="81"/>
            <rFont val="Tahoma"/>
            <family val="2"/>
          </rPr>
          <t xml:space="preserve">OAP - MADS: </t>
        </r>
        <r>
          <rPr>
            <sz val="11"/>
            <color indexed="81"/>
            <rFont val="Tahoma"/>
            <family val="2"/>
          </rPr>
          <t>Describir avance semestral conforme al indicador del producto</t>
        </r>
      </text>
    </comment>
    <comment ref="AA22" authorId="0" shapeId="0" xr:uid="{00000000-0006-0000-0200-000026000000}">
      <text>
        <r>
          <rPr>
            <b/>
            <sz val="11"/>
            <color indexed="81"/>
            <rFont val="Tahoma"/>
            <family val="2"/>
          </rPr>
          <t xml:space="preserve">OAP - MADS: </t>
        </r>
        <r>
          <rPr>
            <sz val="11"/>
            <color indexed="81"/>
            <rFont val="Tahoma"/>
            <family val="2"/>
          </rPr>
          <t>Describir brevemente  el avance semestral referente al producto y los resultados.</t>
        </r>
      </text>
    </comment>
    <comment ref="P23" authorId="0" shapeId="0" xr:uid="{00000000-0006-0000-0200-000027000000}">
      <text>
        <r>
          <rPr>
            <sz val="11"/>
            <color indexed="81"/>
            <rFont val="Tahoma"/>
            <family val="2"/>
          </rPr>
          <t>OAP-MADS: Se identifica el valor por cada una de las actividades.</t>
        </r>
      </text>
    </comment>
    <comment ref="Q23" authorId="0" shapeId="0" xr:uid="{00000000-0006-0000-0200-000028000000}">
      <text>
        <r>
          <rPr>
            <sz val="11"/>
            <color indexed="81"/>
            <rFont val="Tahoma"/>
            <family val="2"/>
          </rPr>
          <t>OAP-MADS: Se identifica el valor por cada objetivo- sumatoria de los valores de cada una de las actividades que correspondan al objetivo.</t>
        </r>
      </text>
    </comment>
    <comment ref="R23" authorId="0" shapeId="0" xr:uid="{00000000-0006-0000-0200-000029000000}">
      <text>
        <r>
          <rPr>
            <sz val="11"/>
            <color indexed="81"/>
            <rFont val="Tahoma"/>
            <family val="2"/>
          </rPr>
          <t>OAP-MADS: escribir el valor de acuerdo a los contratos ya suscritos para la ejecución del proyecto</t>
        </r>
        <r>
          <rPr>
            <b/>
            <sz val="9"/>
            <color indexed="81"/>
            <rFont val="Tahoma"/>
            <family val="2"/>
          </rPr>
          <t>.</t>
        </r>
      </text>
    </comment>
    <comment ref="S23" authorId="0" shapeId="0" xr:uid="{00000000-0006-0000-0200-00002A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T23" authorId="0" shapeId="0" xr:uid="{00000000-0006-0000-0200-00002B000000}">
      <text>
        <r>
          <rPr>
            <sz val="11"/>
            <color indexed="81"/>
            <rFont val="Tahoma"/>
            <family val="2"/>
          </rPr>
          <t>OAP-MADS: escribir el valor de acuerdo a los contratos ya suscritos para la ejecución del proyecto</t>
        </r>
        <r>
          <rPr>
            <b/>
            <sz val="9"/>
            <color indexed="81"/>
            <rFont val="Tahoma"/>
            <family val="2"/>
          </rPr>
          <t>.</t>
        </r>
      </text>
    </comment>
    <comment ref="U23" authorId="0" shapeId="0" xr:uid="{00000000-0006-0000-0200-00002C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V23" authorId="0" shapeId="0" xr:uid="{00000000-0006-0000-0200-00002D000000}">
      <text>
        <r>
          <rPr>
            <sz val="11"/>
            <color indexed="81"/>
            <rFont val="Tahoma"/>
            <family val="2"/>
          </rPr>
          <t>OAP-MADS: escribir el valor de acuerdo a los contratos ya suscritos para la ejecución del proyecto</t>
        </r>
        <r>
          <rPr>
            <b/>
            <sz val="9"/>
            <color indexed="81"/>
            <rFont val="Tahoma"/>
            <family val="2"/>
          </rPr>
          <t>.</t>
        </r>
      </text>
    </comment>
    <comment ref="W23" authorId="0" shapeId="0" xr:uid="{00000000-0006-0000-0200-00002E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X23" authorId="0" shapeId="0" xr:uid="{00000000-0006-0000-0200-00002F000000}">
      <text>
        <r>
          <rPr>
            <sz val="11"/>
            <color indexed="81"/>
            <rFont val="Tahoma"/>
            <family val="2"/>
          </rPr>
          <t>OAP-MADS: escribir el valor de acuerdo a los contratos ya suscritos para la ejecución del proyecto</t>
        </r>
        <r>
          <rPr>
            <b/>
            <sz val="9"/>
            <color indexed="81"/>
            <rFont val="Tahoma"/>
            <family val="2"/>
          </rPr>
          <t>.</t>
        </r>
      </text>
    </comment>
    <comment ref="Y23" authorId="0" shapeId="0" xr:uid="{00000000-0006-0000-0200-000030000000}">
      <text>
        <r>
          <rPr>
            <sz val="11"/>
            <color indexed="81"/>
            <rFont val="Tahoma"/>
            <family val="2"/>
          </rPr>
          <t>OPA-MADS: Escribir el valor realmente pagado por los anticipos, productos o servicios recibidos</t>
        </r>
        <r>
          <rPr>
            <sz val="9"/>
            <color indexed="81"/>
            <rFont val="Tahoma"/>
            <family val="2"/>
          </rPr>
          <t xml:space="preserve">
</t>
        </r>
      </text>
    </comment>
  </commentList>
</comments>
</file>

<file path=xl/sharedStrings.xml><?xml version="1.0" encoding="utf-8"?>
<sst xmlns="http://schemas.openxmlformats.org/spreadsheetml/2006/main" count="325" uniqueCount="210">
  <si>
    <t>Nombre del Proyecto</t>
  </si>
  <si>
    <t>Objetivo General Proyecto</t>
  </si>
  <si>
    <t>Objetivo específico (1)</t>
  </si>
  <si>
    <t xml:space="preserve">Producto  </t>
  </si>
  <si>
    <t>Unidad de Medida</t>
  </si>
  <si>
    <t xml:space="preserve">Actividad </t>
  </si>
  <si>
    <t>Indicador de Producto</t>
  </si>
  <si>
    <t>No.</t>
  </si>
  <si>
    <t>Total</t>
  </si>
  <si>
    <t>Valor por objetivo</t>
  </si>
  <si>
    <t>Articulación del objetivo específico con la estrategia del PND</t>
  </si>
  <si>
    <t>Articulación del Producto con la Meta del PND</t>
  </si>
  <si>
    <t>Avance Cuantitativo</t>
  </si>
  <si>
    <t>Avance Cualitativo</t>
  </si>
  <si>
    <t>OAP - MADS</t>
  </si>
  <si>
    <t>Valor comprometido</t>
  </si>
  <si>
    <t>Valor pagado</t>
  </si>
  <si>
    <t xml:space="preserve">EJECUCION PRESUPUESTO </t>
  </si>
  <si>
    <t>Total PROYECTO</t>
  </si>
  <si>
    <t>SEMESTRE 1</t>
  </si>
  <si>
    <t>SEMESTRE 2 O ACUMULADO</t>
  </si>
  <si>
    <t>* INSERTE LAS FILAS QUE REQUIERA PARA GENERAR EL REPORTE SIN MODIFICAR COLUMNAS</t>
  </si>
  <si>
    <t>* Dar doble Clic en el siguiente cuadro de texto para verlo completo.</t>
  </si>
  <si>
    <t>Articulación del Producto con el Plan Estratégico Institucional</t>
  </si>
  <si>
    <t>Meta de la Entidad</t>
  </si>
  <si>
    <t>Indicador de la Meta</t>
  </si>
  <si>
    <t>MINISTERIO DE AMBIENTE Y DESARROLLO SOSTENIBLE
METAS SECTOR AMBIENTAL - PND 2018-2022</t>
  </si>
  <si>
    <t>Pacto</t>
  </si>
  <si>
    <t>Línea</t>
  </si>
  <si>
    <t>Tipo de Indicador</t>
  </si>
  <si>
    <t>Indicador</t>
  </si>
  <si>
    <t>Linea Base</t>
  </si>
  <si>
    <t>Meta del cuatrenio</t>
  </si>
  <si>
    <t>Meta Real</t>
  </si>
  <si>
    <t>IV. Pacto por la sostenibilidad: producir conservando y conservar produciendo</t>
  </si>
  <si>
    <t>A. Sectores comprometidos con la sostenibilidad y la mitigación del cambio climático</t>
  </si>
  <si>
    <t>Indicadores de resultado</t>
  </si>
  <si>
    <t>Tasa de reciclaje y nueva utilización de residuos</t>
  </si>
  <si>
    <t>Residuos peligrosos y especiales sujetos a gestión posconsumo</t>
  </si>
  <si>
    <t>218.427 ton</t>
  </si>
  <si>
    <t>565.995 ton</t>
  </si>
  <si>
    <t>Reducción acumulada de las emisiones de Gases Efecto Invernadero, con respecto al escenario de referencia nacional*(T)</t>
  </si>
  <si>
    <t>0 millones de tCO2eq</t>
  </si>
  <si>
    <t>36 millones de tCO2eq</t>
  </si>
  <si>
    <t>Indicadores de gestión</t>
  </si>
  <si>
    <t>Porcentaje de avance en la implementación de las medidas acordadas para la reducción de gases de efecto invernadero</t>
  </si>
  <si>
    <t>Puntos de monitoreo con Índice de Calidad de Agua (ICA) malo**</t>
  </si>
  <si>
    <t>Porcentaje de estaciones de calidad del aire que registran concentraciones anuales por debajo de 30 μg/m3 de partículas inferiores a 10 micras (PM10)***</t>
  </si>
  <si>
    <t>Porcentaje de avance del Plan Acción sectorial Ambiental de Mercurio </t>
  </si>
  <si>
    <t>B. Biodiversidad y riqueza natural: activos estratégicos de la Nación</t>
  </si>
  <si>
    <t>Áreas bajo esquemas de Pagos por Servicios Ambientales (PSA) e incentivos a la conservación</t>
  </si>
  <si>
    <t>65.000 ha</t>
  </si>
  <si>
    <t>260.000 ha</t>
  </si>
  <si>
    <t>Porcentaje de ecosistemas o unidades de análisis ecosistémicas no representados o subrepresentados incluidos en el SINAP en el cuatrienio</t>
  </si>
  <si>
    <t>Negocios verdes verificados</t>
  </si>
  <si>
    <t>Áreas bajo sistemas sostenibles de conservación (restauración*, sistemas agroforestales, manejo forestal sostenible)</t>
  </si>
  <si>
    <t>701.000 ha</t>
  </si>
  <si>
    <t>1.402.900 ha</t>
  </si>
  <si>
    <t>Porcentaje de mejora en el índice de efectividad de manejo de las áreas protegidas públicas</t>
  </si>
  <si>
    <t>Reducir la tendencia de crecimiento de la deforestación proyectada por el IDEAM</t>
  </si>
  <si>
    <t>Indicadores de producto</t>
  </si>
  <si>
    <t>Acuerdos de cero deforestación para las cadenas productivas del sector agropecuario en implementación (T)</t>
  </si>
  <si>
    <t>Plataformas colaborativas conformadas para la articulación de las inversiones y acciones públicas y privadas alrededor de las cuencas hidrográficas</t>
  </si>
  <si>
    <t>C. Colombia resiliente: conocimiento y prevención para la gestión del riesgo de desastres y la adaptación al cambio climático</t>
  </si>
  <si>
    <t>Autoridades ambientales que adoptan la Metodología de Evaluación de Daños y Análisis de Necesidades Ambientales</t>
  </si>
  <si>
    <t>Porcentaje de departamentos que implementan iniciativas de adaptación al cambio climático orientadas por las autoridades ambientales</t>
  </si>
  <si>
    <t>Porcentaje de implementación del Sistema Nacional de Información de Cambio Climático</t>
  </si>
  <si>
    <t>D. Instituciones ambientales modernas, apropiación social de la biodiversidad y manejo efectivo de los conflictos socioambientales</t>
  </si>
  <si>
    <t>Índice de Evaluación del Desempeño Institucional de las Corporaciones Autónomas Regionales</t>
  </si>
  <si>
    <t>Acuerdos y agendas interministeriales y productivos implementados</t>
  </si>
  <si>
    <t>Porcentaje de las solicitudes de licencias ambientales competencia de la ANLA resueltas dentro de los tiempos establecidos en la normatividad vigente</t>
  </si>
  <si>
    <t>XVII. Pacto Región Pacífico: Diversidad para la equidad, la convivencia pacífica y el desarrollo sostenible</t>
  </si>
  <si>
    <t>Indicadores trazadores del Pacto Región Pacífico</t>
  </si>
  <si>
    <t>Área en proceso de restauración en la Cuenca del Río Atrato*</t>
  </si>
  <si>
    <t>0 ha</t>
  </si>
  <si>
    <t>3.300 ha</t>
  </si>
  <si>
    <t>3300 ha</t>
  </si>
  <si>
    <t>Áreas bajo esquemas de producción sostenible (restauración, conservación, sistemas silvopastoriles, sistemas agroforestales, piscicultura, reconversión productiva)</t>
  </si>
  <si>
    <t>10.000 ha</t>
  </si>
  <si>
    <t>XVIII. Pacto Región Caribe: Una transformación para la igualdad de oportunidades y la equidad</t>
  </si>
  <si>
    <t>Indicadores trazadores del Pacto Región Caribe</t>
  </si>
  <si>
    <t>Iniciativas de carbono azul para el uso sostenible de los manglares en implementación</t>
  </si>
  <si>
    <t>1.000 ha</t>
  </si>
  <si>
    <t>23.000 ha</t>
  </si>
  <si>
    <t>22.000 ha</t>
  </si>
  <si>
    <t>XIX. Pacto Seaflower Region: Por una región próspera, segura y sostenible San Andrés</t>
  </si>
  <si>
    <t>Indicadores trazadores del Pacto Seaflower Region</t>
  </si>
  <si>
    <t>Iniciativas de biotecnología y bioprospección iniciadas en la reserva de Biosfera Seaflower</t>
  </si>
  <si>
    <t>XX. Pacto Región Central: Centro de innovación y nodo logístico de integración productiva nacional e internacional</t>
  </si>
  <si>
    <t>Indicadores trazadores del Pacto Región Central</t>
  </si>
  <si>
    <t>Puntos de monitoreo en ríos  Bogotá y Chicamocha con índice de calidad del agua (ICA) "malo"</t>
  </si>
  <si>
    <t>XXI. Pacto Región Santanderes: Eje logístico, competitivo y sostenible de Colombia</t>
  </si>
  <si>
    <t>Indicadores trazadores del Pacto Región Santanderes</t>
  </si>
  <si>
    <t>Puntos de monitoreo con índice de calidad del agua (ICA) "malo"  (ríos suarez, Pamplonita y Opón)</t>
  </si>
  <si>
    <t>Áreas bajo esquemas de conservación y producción sostenible (restauración, conservación, sistemas silvopastoriles, sistemas agroforestales, piscicultura, reconversión productiva)</t>
  </si>
  <si>
    <t xml:space="preserve">150.000 ha </t>
  </si>
  <si>
    <t>XXII. Pacto Región Amazonia: Desarrollo sostenible por una Amazonia viva</t>
  </si>
  <si>
    <t>Indicadores trazadores del Pacto Región Amazonia</t>
  </si>
  <si>
    <t>Familias campesinas beneficiadas por actividades agroambientales con acuerdos de conservación de bosques</t>
  </si>
  <si>
    <t>212.500 ha</t>
  </si>
  <si>
    <t>XXIII. Pacto Eje Cafetero y Antioquia: Conectar para la competitividad y el desarrollo logístico sostenible</t>
  </si>
  <si>
    <t>Indicadores trazadores del Pacto Eje Cafetero y Antioquia</t>
  </si>
  <si>
    <t>Áreas afectadas por el desarrollo de actividades ilegales en proceso de restauración</t>
  </si>
  <si>
    <t>XXIV. Pacto Región Llanos-Orinoquia: Conectar y potenciar la despensa sostenible de la región con el país y el mundo</t>
  </si>
  <si>
    <t>Indicadores trazadores del Pacto Llanos-Orinoquia</t>
  </si>
  <si>
    <t>4.000 ha</t>
  </si>
  <si>
    <t>300.000 ha</t>
  </si>
  <si>
    <t>XXV. Pacto Región Océanos: Colombia, potencia bioceánica</t>
  </si>
  <si>
    <t>Indicadores trazadores del Pacto Región Océanos</t>
  </si>
  <si>
    <t>Porcentaje de estaciones de monitoreo de aguas marinas con categorías aceptable y óptima</t>
  </si>
  <si>
    <t>Acuerdos para el aprovechamiento local de plásticos y otros materiales reciclables en municipios costeros de los litorales Pacífico y Caribe (continental e insular) en implementación</t>
  </si>
  <si>
    <t>1*</t>
  </si>
  <si>
    <t>Meta de producto 
(identifique metas especificas al indicador de producto)</t>
  </si>
  <si>
    <t xml:space="preserve">AÑO </t>
  </si>
  <si>
    <t>PERIODO REPORTE</t>
  </si>
  <si>
    <t>Objetivo específico (2)</t>
  </si>
  <si>
    <t>Resultados Esperados</t>
  </si>
  <si>
    <t xml:space="preserve">MINISTERIO DE AMBIENTE 
Y DESARROLLO SOSTENIBLE </t>
  </si>
  <si>
    <r>
      <t>FONDO NACIONAL AMBIENTAL - FONAM
 PLAN OPERATIVO ANUAL</t>
    </r>
    <r>
      <rPr>
        <b/>
        <sz val="20"/>
        <color indexed="9"/>
        <rFont val="Arial Narrow"/>
        <family val="2"/>
      </rPr>
      <t xml:space="preserve">
</t>
    </r>
  </si>
  <si>
    <r>
      <t>Versión :</t>
    </r>
    <r>
      <rPr>
        <sz val="12"/>
        <color indexed="8"/>
        <rFont val="Verdana"/>
        <family val="2"/>
      </rPr>
      <t>4</t>
    </r>
  </si>
  <si>
    <r>
      <t xml:space="preserve">Vigencia: </t>
    </r>
    <r>
      <rPr>
        <sz val="12"/>
        <rFont val="Arial Narrow"/>
        <family val="2"/>
      </rPr>
      <t>12/12/2022</t>
    </r>
  </si>
  <si>
    <t>Descripción de  actividad 
(Detallar las cantidades de actividad vs los recursos programados)</t>
  </si>
  <si>
    <t>Control y monitoreo de las presiones antrópicas que afectan la integridad y estado de conservación de las áreas protegidas de acuerdo a la meta programada.</t>
  </si>
  <si>
    <t>Áreas cubiertas con jornadas de vigilancia.</t>
  </si>
  <si>
    <t>Hectáreas</t>
  </si>
  <si>
    <t>Predios saneados.</t>
  </si>
  <si>
    <t>Número</t>
  </si>
  <si>
    <t>Mensualmente se realizará seguimiento del estado de los acuerdos para la consolidación del informe.</t>
  </si>
  <si>
    <t>Disminución de las problemáticas socio-ambientales en las áreas protegidas nacionales asociadas a conflictos por uso, ocupación y tenencia.</t>
  </si>
  <si>
    <t xml:space="preserve">Actividades encaminadas a iniciar, orientar o acelerar la recuperación de la estructura, composición, función de un ecosistema o valor objeto de conservación que ha sido degradado con el fin de mantener o mejorar la integridad ecológica de un área protegida. Lo anterior de acuerdo a la meta programada. </t>
  </si>
  <si>
    <t>Servicio de restauración de ecosistemas.</t>
  </si>
  <si>
    <t>Áreas en proceso de restauración.</t>
  </si>
  <si>
    <t>Semestralmente se programará un avance del 50% de la meta establecida para el Servicio de restauración de ecosistemas.</t>
  </si>
  <si>
    <t>Mitigar la pérdida de la biodiversidad  in situ, además de promover la mejora en la prestación de los servicios ambientales.</t>
  </si>
  <si>
    <t>Número de visitantes que ingresan a las áreas protegidas nacionales.</t>
  </si>
  <si>
    <t xml:space="preserve">Planeación del ecoturismo y la consecución de recursos para implementar medidas de manejo que mejoren el estado de conservación de las áreas protegidas manteniendo el paisaje para el uso recreativo a través de la regulación turística, la calidad en los servicios turísticos y la satisfacción del visitante entre otros aspectos. </t>
  </si>
  <si>
    <t>Visitantes que ingresan a las áreas protegidas nacionales.</t>
  </si>
  <si>
    <t>Mensualmente se realizará seguimiento de la meta de visitantes programada en las áreas con vocación ecoturística.</t>
  </si>
  <si>
    <t>Apropiación efectiva de la sociedad colombiana frente a la importancia de las áreas protegidas.
Posicionar una imagen favorable de Colombia en los ámbitos nacional, regional, local e internacional frente a la conservación de las áreas protegidas.</t>
  </si>
  <si>
    <t xml:space="preserve">Instrumentos que permiten la transferencia del conocimiento a los tres niveles de Parques Nacionales, en virtud de las actualizaciones técnicas y normativas que constantemente surgen para este instrumento.  A partir de las obligaciones de compensación se gestionan recursos con destinación específica hacia el fortalecimiento del manejo de las áreas del sistema, por lo que se hace necesario un completo manejo de dicho instrumento.  </t>
  </si>
  <si>
    <t>Documentos de lineamientos técnicos para la conservación de la biodiversidad y sus servicios ecosistémicos.</t>
  </si>
  <si>
    <t>Contar con instrumentos para la valoración y reconocimiento de los beneficios ecosistémicos de la conservación de la biodiversidad.</t>
  </si>
  <si>
    <t>Fortalecimiento de la valoración social  de las áreas protegidas.</t>
  </si>
  <si>
    <t>Número de documentos de investigación realizados.</t>
  </si>
  <si>
    <t>Acciones encaminadas a la investigación y el monitoreo en los tres niveles de gestión de Parques Nacionales Naturales como un instrumento proveedor de información, para facilitar los procesos de planificación, implementación y evaluación de las estrategias de manejo. Tomando como base el esquema conceptual del manejo de PNN.</t>
  </si>
  <si>
    <t>Documentos de investigación para la conservación de la biodiversidad y sus servicios eco sistémicos.</t>
  </si>
  <si>
    <t>Documentos de investigación realizados.</t>
  </si>
  <si>
    <t>Ampliar el conocimiento sobre los valores objeto de conservación  de las áreas protegidas.
Posicionar una imagen favorable de Colombia en los ámbitos nacional, regional, local e internacional frente a la conservación de las áreas protegidas.</t>
  </si>
  <si>
    <t>PRESUPUESTO APROPIACIÓN INICIAL</t>
  </si>
  <si>
    <t>Incrementar la eficiencia en las estrategias de manejo para la administración de las áreas protegidas.</t>
  </si>
  <si>
    <r>
      <t xml:space="preserve">
</t>
    </r>
    <r>
      <rPr>
        <b/>
        <sz val="14"/>
        <rFont val="Arial Narrow"/>
        <family val="2"/>
      </rPr>
      <t xml:space="preserve">Ordenamiento del territorio alrededor del agua y justicia ambiental </t>
    </r>
    <r>
      <rPr>
        <sz val="14"/>
        <rFont val="Arial Narrow"/>
        <family val="2"/>
      </rPr>
      <t xml:space="preserve">
Grupo Catalizadores
A. Fortalecimiento de la justicia ambiental e inclusiva.
B. Definición precisa, jerarquizada y armonizada de los determinantes del ordenamiento territorial, tanto en las áreas rurales, como en las zonas urbanas.
C. Actualización y armonización de los instrumentos de planificación con impacto territorial fundamentados en la función ecológica del agua y la participación vinculante de la población.
D. El mejoramiento de las capacidades técnicas e institucionales de las entidades territoriales.
</t>
    </r>
    <r>
      <rPr>
        <b/>
        <sz val="14"/>
        <rFont val="Arial Narrow"/>
        <family val="2"/>
      </rPr>
      <t xml:space="preserve">Internacionalización, transformación productiva para la vida y la acción climática
</t>
    </r>
    <r>
      <rPr>
        <sz val="14"/>
        <rFont val="Arial Narrow"/>
        <family val="2"/>
      </rPr>
      <t>Grupo Catalizadores
A. Naturaleza viva: regeneración con inclusión social.
C. Economía productiva a través de la reindustrialización y la bioeconomía.</t>
    </r>
  </si>
  <si>
    <t>Número áreas cubiertas con jornadas de vigilancia.</t>
  </si>
  <si>
    <r>
      <t xml:space="preserve">Catalizadores
</t>
    </r>
    <r>
      <rPr>
        <sz val="14"/>
        <rFont val="Arial Narrow"/>
        <family val="2"/>
      </rPr>
      <t xml:space="preserve">O.A.1. Justicia ambiental y gobernanza inclusiva.
O.B.2. El agua y las personas como determinantes del ordenamiento territorial.
O.C.3. Coordinación de los instrumentos de planificación de territorios vitales.
O.D.4. Capacidades de los gobiernos locales y las comunidades para la toma de decisiones de ordenamiento y planificación territorial.
I.A.1. Programa de conservación de la naturaleza y su restauración.
I.C.3. Consolidar los modelos de bioeconomía y turismo incluyentes, basada en el conocimiento y la innovación
</t>
    </r>
  </si>
  <si>
    <r>
      <rPr>
        <b/>
        <sz val="14"/>
        <rFont val="Arial Narrow"/>
        <family val="2"/>
      </rPr>
      <t xml:space="preserve">Plan Estratégico Institucional
</t>
    </r>
    <r>
      <rPr>
        <sz val="14"/>
        <rFont val="Arial Narrow"/>
        <family val="2"/>
      </rPr>
      <t xml:space="preserve">
Línea Estratégica 1: Efectividad del Manejo.
Línea Estratégica 2: Participación Social en la Conservación.
</t>
    </r>
  </si>
  <si>
    <t xml:space="preserve">1.Prevenir y mitigar riesgos u otras situaciones derivadas que afecten la gobernabilidad de las áreas protegidas. </t>
  </si>
  <si>
    <t xml:space="preserve">Servicio de prevención, vigilancia y control de las áreas protegidas. </t>
  </si>
  <si>
    <t>PNNC en los 4 trimestres del año estima avanzar en un 25% por los 2 indicadores programados en la vigencia.
Al priorizar el número predios en la vigencia, esperamos avanzar bimensualmente en un 20% en la validación de los estudios técnicos y jurídicos para el saneamiento predial.</t>
  </si>
  <si>
    <t>2. Evaluar el estado y conocimiento de las presiones sobre el área protegida, mediante el ejercicio de la autoridad ambiental.</t>
  </si>
  <si>
    <t>3. Realizar seguimiento al proceso de planificación y ejecución de los recursos asignados para la implementación de las estrategias de manejo.</t>
  </si>
  <si>
    <t>Número de predios saneados.</t>
  </si>
  <si>
    <t xml:space="preserve">4. Realizar estudios técnicos y jurídicos para el saneamiento predial de las áreas protegidas y adelantar su adquisición. </t>
  </si>
  <si>
    <t xml:space="preserve">Actividad que  permite disminuir las presiones al interior de las áreas protegidas ejercidas por propietarios de predios al interior y proceder con acciones de restauración, aportando en el mejoramiento de los ecosistemas y servicios ecosistémicos que prestan las áreas protegidas. </t>
  </si>
  <si>
    <t xml:space="preserve">Número de documentos de lineamientos técnicos con acuerdos de uso, ocupación y tenencia en las áreas protegidas. </t>
  </si>
  <si>
    <t>5. Efectuar la caracterización de Uso, Ocupación  y Tenencia para la identificación del estado actual de los predios con algún tipo de presión.</t>
  </si>
  <si>
    <t>Promover la participación de los distintos actores involucrados en la conservación de las áreas protegidas, su diversidad biológica y cultural del país, contribuyendo así al desarrollo sostenible y un medio ambiente sano, mediante la suscripción e implementación de acuerdos de acuerdo a la meta definida.</t>
  </si>
  <si>
    <t xml:space="preserve">Documentos de lineamientos técnicos con acuerdos de uso, ocupación y tenencia en las áreas protegidas </t>
  </si>
  <si>
    <t xml:space="preserve">Documentos de lineamientos técnicos con acuerdos de uso, ocupación y tenencia en las áreas protegidas. </t>
  </si>
  <si>
    <t>6. Realizar acuerdos de conservación con población que se encuentre afectando áreas del Sistema de Parques Nacionales Naturales.</t>
  </si>
  <si>
    <t>Número de hectáreas en áreas en proceso de restauración.</t>
  </si>
  <si>
    <t xml:space="preserve">7. Implementar acciones de restauración en las áreas degradadas y/o alteradas de las áreas protegidas nacionales. </t>
  </si>
  <si>
    <t>8. Realizar mantenimiento a las áreas priorizadas en proceso de restauración ecológica.</t>
  </si>
  <si>
    <t>9. Realizar el monitoreo y seguimiento a los procesos de restauración en las áreas protegidas nacionales.</t>
  </si>
  <si>
    <t>10. Formular y/o actualizar el Plan o Programa de Ordenamiento de Ecoturismo en el área protegida.</t>
  </si>
  <si>
    <t>Servicio de ecoturismo en las áreas protegidas.</t>
  </si>
  <si>
    <t>11. Implementar el plan de acción del Plan o Programa de Ordenamiento de Ecoturismo.</t>
  </si>
  <si>
    <t>Número de documento de lineamientos técnicos para la administración del recurso hídrico.</t>
  </si>
  <si>
    <t>12. Monitorear el comportamiento de la oferta y demanda del recurso hídrico.</t>
  </si>
  <si>
    <t>Documento de lineamientos técnicos para la administración del recurso hídrico.</t>
  </si>
  <si>
    <t>Número de Documentos</t>
  </si>
  <si>
    <t>Semestralmente se realizará seguimiento al avance del 50% programado para la elaboración de los Documentos de lineamientos técnicos para la conservación de la biodiversidad y sus servicios ecosistémicos.</t>
  </si>
  <si>
    <t>13. Formular, implementar y hacer seguimiento a los lineamientos para la administración del recurso hídrico.</t>
  </si>
  <si>
    <t>Ampliar el conocimiento del estado de conservación de las áreas protegidas y sus bienes y servicios ambientales.</t>
  </si>
  <si>
    <r>
      <t xml:space="preserve">
Ordenamiento del territorio alrededor del agua y justicia ambiental 
</t>
    </r>
    <r>
      <rPr>
        <sz val="14"/>
        <rFont val="Arial Narrow"/>
        <family val="2"/>
      </rPr>
      <t xml:space="preserve">A. Fortalecimiento de la justicia ambiental e inclusiva.
D. El mejoramiento de las capacidades técnicas e institucionales de las entidades territoriales.
</t>
    </r>
    <r>
      <rPr>
        <b/>
        <sz val="14"/>
        <rFont val="Arial Narrow"/>
        <family val="2"/>
      </rPr>
      <t xml:space="preserve">Internacionalización, transformación productiva para la vida y la acción climática
</t>
    </r>
    <r>
      <rPr>
        <sz val="14"/>
        <rFont val="Arial Narrow"/>
        <family val="2"/>
      </rPr>
      <t>A. Naturaleza viva: regeneración con inclusión social.</t>
    </r>
    <r>
      <rPr>
        <b/>
        <sz val="14"/>
        <rFont val="Arial Narrow"/>
        <family val="2"/>
      </rPr>
      <t xml:space="preserve">
</t>
    </r>
  </si>
  <si>
    <r>
      <rPr>
        <b/>
        <sz val="14"/>
        <rFont val="Arial Narrow"/>
        <family val="2"/>
      </rPr>
      <t>Catalizadores</t>
    </r>
    <r>
      <rPr>
        <sz val="14"/>
        <rFont val="Arial Narrow"/>
        <family val="2"/>
      </rPr>
      <t xml:space="preserve">
O.A.1. Justicia ambiental y gobernanza inclusiva.
O.A.4. Capacidades de los gobiernos locales y las comunidades para la toma de decisiones de ordenamiento y planificación territorial.
I.A.1. Programa de conservación de la naturaleza y su restauración.
</t>
    </r>
  </si>
  <si>
    <r>
      <rPr>
        <b/>
        <sz val="14"/>
        <rFont val="Arial Narrow"/>
        <family val="2"/>
      </rPr>
      <t xml:space="preserve">Plan Estratégico Institucional
</t>
    </r>
    <r>
      <rPr>
        <sz val="14"/>
        <rFont val="Arial Narrow"/>
        <family val="2"/>
      </rPr>
      <t xml:space="preserve">
Línea Estratégica 1: Efectividad del Manejo.
Línea Estratégica 2: Participación Social en la Conservación.</t>
    </r>
  </si>
  <si>
    <t>14. Diseñar protocolos y metodologías para la elaboración de la línea base de biodiversidad y sus servicios eco sistémicos.</t>
  </si>
  <si>
    <t>Bimensualmente se realizará seguimiento al avance 20% programado para la elaboración, de los Documentos de investigación para la conservación de la biodiversidad y sus servicios eco sistémicos.</t>
  </si>
  <si>
    <t>15. Implementar y hacer seguimiento al programa de monitoreo y los proyectos del portafolio investigación.</t>
  </si>
  <si>
    <t>Número de personas capacitadas.</t>
  </si>
  <si>
    <t>16. Formular o actualizar la estrategia de educación y comunicación comunitaria en las áreas protegidas.</t>
  </si>
  <si>
    <t xml:space="preserve">Los servicios de educación informal en Parques Nacionales Naturales responden a las acciones y procesos educativos que promueven la valoración social de las áreas protegidas por parte de la ciudadanía, que se interesen y participen en la conservación de la biodiversidad y servicios ecosistémicos. </t>
  </si>
  <si>
    <t>Servicio de educación informal en el marco de la conservación de la biodiversidad y los Servicio ecosistémicos.</t>
  </si>
  <si>
    <t>Personas capacitadas.</t>
  </si>
  <si>
    <t>Mensualmente se realizará seguimiento de la meta de personas capacitadas en el marco del producto Servicio de educación informal para la conservación.</t>
  </si>
  <si>
    <t>17. Implementar la estrategia de educación y comunicación comunitaria en las áreas protegidas.</t>
  </si>
  <si>
    <t>Aumentar el grado de conservación in situó de las áreas protegidas para garantizar la sostenibilidad del recurso hídrico.</t>
  </si>
  <si>
    <r>
      <t xml:space="preserve">CODIGO: </t>
    </r>
    <r>
      <rPr>
        <sz val="12"/>
        <rFont val="Arial Narrow"/>
        <family val="2"/>
      </rPr>
      <t>F-E-GIP-31</t>
    </r>
  </si>
  <si>
    <t>Fortalecimiento de la gobernanza en las áreas protegidas nacionales.
Reducir los conflictos socioambientales y culturales y entre sectores de la economía por la disminución de los recursos naturales.</t>
  </si>
  <si>
    <t>EJECUCION PRESUPUESTO II TRIMESTRE</t>
  </si>
  <si>
    <t>EJECUCION PRESUPUESTO III TRIMESTRE</t>
  </si>
  <si>
    <t>ADMINISTRACIÓN DE LOS RECURSOS PROVENIENTES DE LA TASA POR USO DE AGUA PARA LA PROTECCIÓN Y RECUPERACIÓN DEL RECURSO HÍDRICO EN ÁREAS DEL SISTEMA DE PARQUES NACIONALES NATURALES DE COLOMBIA NACIONAL.</t>
  </si>
  <si>
    <t>Durante el tercer trimestre del 2023 se realizaron 35 patrullajes de prevención, vigilancia y control en los cinco sectores de manejo (Monterredondo, Palacio, Siecha, La Paila y Piedemonte), en el segundo trimestre se realizaron 32 patrullajes y en el primer trimestre 21 patrullajes en los mismos sectores, con un cubrimiento acumulado de 45.470,91 Ha visibles con ejercicio de vigilancia, logro equivalente al 79,77% de la meta programada para la vigencia 2023.</t>
  </si>
  <si>
    <t xml:space="preserve">Durante la ejecución del 2023 inicialmente se realiza la revisión de la ruta de saneamiento para adquisición de predios, de acuerdo a los lineamientos de la entidad y una planeación situacional para este proceso. Se adelantó un inventario actualizado con información disponible (folio de matrícula inmobiliaria) de los predios potenciales para compra, se compiló la información disponible de los predios, se realizó análisis cartográfico de los que están por dentro del PNN Chingaza, o cuentan con un traslape con el parque y se hace una priorización para facilitar la selección de los predios potenciales para compra. </t>
  </si>
  <si>
    <t xml:space="preserve">Se continuó con la producción de material vegetal y su preparación (rustificación) para su siembra, se realizó la planificación en el proceso de priorización y selección de las áreas a restaurar, mediante una revisión cartográfica y se realizó restauración activa con flora de ecosistemas de bosque altoandino y páramo en el sector de la Paila, en un total de 41,95 Ha, para mayor información revisar el informe anexo. </t>
  </si>
  <si>
    <t>Durante el I, II y III trimestre del 2023 se realizaron actividades de control de la operación ecoturística, proceso de reservas, inducción y atención a visitantes del área protegida en los diferentes sectores habilitados para el ecoturismo. Se avanza con la implementación del POE de acuerdo a lo planificado para la presente vigencia. Se registran un total de 12.321 visitantes a septiembre de 2023.</t>
  </si>
  <si>
    <t>Se realizan las siguientes actividades para la suscripción de Acuerdos de conservación: 
•	Socialización con líderes de Juntas de Acción Comunal de los lineamientos de Sistemas Sostenibles para la Conservación y Acuerdos de Conservación. 
•	Selección de familias interesadas en la suscripción de acuerdos. 
•	Tipificación de los sistemas productivos de las áreas priorizadas. 
•	Planificación y realización de visitas a los predios de las familias en los municipios de El Calvario. 
•	Análisis de coberturas y zonificación de los predios.
•	Elaboración de borradores de minutas y anexos técnicos.</t>
  </si>
  <si>
    <t>Se reporta un avance acumulado del 75% hasta el trimestre III del 2023 basado en las siguientes actividades de implementación de los lineamientos técnicos para la gestión del recurso hídrico en el PNN Chingaza priorizados para la vigencia actual: 
•	Seguimiento a Concesiones y Vertimientos EAAB.
•	Avance en el nuevo Documento de lineamientos técnicos para la administración del recurso hídrico 2023.
•	Monitoreo VOCs fuentes hídricas.
•	Elaboración ficha de línea base recurso hídrico.
•	Informe Programa Integral de Manejo Ambiental – PIMA. 
•	Informe de análisis de seguimiento a captaciones y vertimientos AP.  
•	Inicio al contrato CS # 006/2023, Objeto: "Mantenimiento preventivo y correctivo PIMA".</t>
  </si>
  <si>
    <t>A la fecha se ha avanzado en las siguientes investigaciones:
•	Se entrega el producto final de una (1) investigación “A new species of Tillandsia (Tillandsioidae, Bromeliaceae) from the high Andean forests near Bogotá (Colombia)”, que corresponde a la descripción de una nueva especie Tillandisa chingacensis, en la que se contó con la participación de la profesional de flora y restauración ecológica del área protegida.
•	Se entrega el producto final de una (1) investigación “Interacciones de facilitación y procesos de organización de comunidades en la alta montaña tropical andina” que corresponde al informe de avance del aval de investigación con la Universidad Nacional Autónoma de México.</t>
  </si>
  <si>
    <t>Durante los trimestre I, II y III de 2023 se han realizado diferentes capacitaciones con estudiantes de Instituciones Educativas del área de influencia del PNN Chingaza y algunos grupos de otras instituciones y organizaciones comunales.  Con corte a 30 de septiembre se han capacitado 330 personas. Para mayor información remitirse al informe anexo.</t>
  </si>
  <si>
    <t>EJECUCION PRESUPUESTO IV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</si>
</sst>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164" formatCode="_(&quot;$&quot;\ * #,##0_);_(&quot;$&quot;\ * \(#,##0\);_(&quot;$&quot;\ * &quot;-&quot;_);_(@_)"/>
    <numFmt numFmtId="165" formatCode="_(&quot;$&quot;\ * #,##0.00_);_(&quot;$&quot;\ * \(#,##0.00\);_(&quot;$&quot;\ * &quot;-&quot;??_);_(@_)"/>
    <numFmt numFmtId="166" formatCode="_-* #,##0_-;\-* #,##0_-;_-* &quot;-&quot;??_-;_-@_-"/>
    <numFmt numFmtId="167" formatCode="_(&quot;$&quot;\ * #,##0_);_(&quot;$&quot;\ * \(#,##0\);_(&quot;$&quot;\ * &quot;-&quot;??_);_(@_)"/>
  </numFmts>
  <fonts count="35" x14ac:knownFonts="1">
    <font>
      <sz val="11"/>
      <color theme="1"/>
      <name val="Calibri"/>
      <family val="2"/>
      <scheme val="minor"/>
    </font>
    <font>
      <sz val="9"/>
      <color indexed="81"/>
      <name val="Tahoma"/>
      <family val="2"/>
    </font>
    <font>
      <b/>
      <sz val="9"/>
      <color indexed="81"/>
      <name val="Tahoma"/>
      <family val="2"/>
    </font>
    <font>
      <b/>
      <sz val="11"/>
      <color indexed="81"/>
      <name val="Tahoma"/>
      <family val="2"/>
    </font>
    <font>
      <sz val="11"/>
      <color indexed="81"/>
      <name val="Tahoma"/>
      <family val="2"/>
    </font>
    <font>
      <b/>
      <sz val="12"/>
      <name val="Arial Narrow"/>
      <family val="2"/>
    </font>
    <font>
      <sz val="10"/>
      <name val="Arial"/>
      <family val="2"/>
    </font>
    <font>
      <sz val="12"/>
      <color indexed="8"/>
      <name val="Verdana"/>
      <family val="2"/>
    </font>
    <font>
      <b/>
      <sz val="20"/>
      <color indexed="9"/>
      <name val="Arial Narrow"/>
      <family val="2"/>
    </font>
    <font>
      <sz val="12"/>
      <name val="Arial Narrow"/>
      <family val="2"/>
    </font>
    <font>
      <sz val="11"/>
      <color theme="1"/>
      <name val="Calibri"/>
      <family val="2"/>
      <scheme val="minor"/>
    </font>
    <font>
      <sz val="10"/>
      <name val="Calibri"/>
      <family val="2"/>
      <scheme val="minor"/>
    </font>
    <font>
      <sz val="10"/>
      <color theme="1"/>
      <name val="Calibri"/>
      <family val="2"/>
      <scheme val="minor"/>
    </font>
    <font>
      <b/>
      <sz val="12"/>
      <color rgb="FF0000CC"/>
      <name val="Arial"/>
      <family val="2"/>
    </font>
    <font>
      <b/>
      <sz val="14"/>
      <color theme="1"/>
      <name val="Arial"/>
      <family val="2"/>
    </font>
    <font>
      <b/>
      <sz val="20"/>
      <color theme="1"/>
      <name val="Calibri"/>
      <family val="2"/>
      <scheme val="minor"/>
    </font>
    <font>
      <sz val="11"/>
      <color theme="1" tint="0.249977111117893"/>
      <name val="Arial"/>
      <family val="2"/>
    </font>
    <font>
      <sz val="12"/>
      <color theme="1"/>
      <name val="Verdana"/>
      <family val="2"/>
    </font>
    <font>
      <b/>
      <sz val="12"/>
      <color theme="1"/>
      <name val="Verdana"/>
      <family val="2"/>
    </font>
    <font>
      <b/>
      <sz val="20"/>
      <color theme="0"/>
      <name val="Arial Narrow"/>
      <family val="2"/>
    </font>
    <font>
      <b/>
      <sz val="12"/>
      <color theme="0"/>
      <name val="Arial Narrow"/>
      <family val="2"/>
    </font>
    <font>
      <b/>
      <sz val="10"/>
      <color rgb="FFFF0000"/>
      <name val="Calibri"/>
      <family val="2"/>
      <scheme val="minor"/>
    </font>
    <font>
      <sz val="10"/>
      <color theme="1"/>
      <name val="Arial Narrow"/>
      <family val="2"/>
    </font>
    <font>
      <b/>
      <sz val="10"/>
      <color theme="1"/>
      <name val="Arial Narrow"/>
      <family val="2"/>
    </font>
    <font>
      <sz val="14"/>
      <name val="Arial Narrow"/>
      <family val="2"/>
    </font>
    <font>
      <b/>
      <sz val="14"/>
      <color theme="1"/>
      <name val="Arial Narrow"/>
      <family val="2"/>
    </font>
    <font>
      <sz val="10"/>
      <name val="Arial Narrow"/>
      <family val="2"/>
    </font>
    <font>
      <b/>
      <sz val="14"/>
      <name val="Arial Narrow"/>
      <family val="2"/>
    </font>
    <font>
      <b/>
      <sz val="16"/>
      <name val="Arial Narrow"/>
      <family val="2"/>
    </font>
    <font>
      <sz val="16"/>
      <name val="Arial Narrow"/>
      <family val="2"/>
    </font>
    <font>
      <b/>
      <sz val="12"/>
      <color theme="1"/>
      <name val="Arial Narrow"/>
      <family val="2"/>
    </font>
    <font>
      <sz val="14"/>
      <color theme="1"/>
      <name val="Arial Narrow"/>
      <family val="2"/>
    </font>
    <font>
      <sz val="18"/>
      <name val="Arial Narrow"/>
      <family val="2"/>
    </font>
    <font>
      <b/>
      <sz val="20"/>
      <name val="Arial Narrow"/>
      <family val="2"/>
    </font>
    <font>
      <b/>
      <sz val="12"/>
      <color rgb="FFFF0000"/>
      <name val="Arial Narrow"/>
      <family val="2"/>
    </font>
  </fonts>
  <fills count="1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rgb="FFFFFF00"/>
        <bgColor indexed="64"/>
      </patternFill>
    </fill>
    <fill>
      <patternFill patternType="solid">
        <fgColor rgb="FF154A8A"/>
        <bgColor indexed="64"/>
      </patternFill>
    </fill>
    <fill>
      <patternFill patternType="solid">
        <fgColor rgb="FFE1E1E1"/>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8">
    <xf numFmtId="0" fontId="0" fillId="0" borderId="0"/>
    <xf numFmtId="165" fontId="10" fillId="0" borderId="0" applyFont="0" applyFill="0" applyBorder="0" applyAlignment="0" applyProtection="0"/>
    <xf numFmtId="164"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41" fontId="10" fillId="0" borderId="0" applyFont="0" applyFill="0" applyBorder="0" applyAlignment="0" applyProtection="0"/>
    <xf numFmtId="0" fontId="6" fillId="0" borderId="0"/>
  </cellStyleXfs>
  <cellXfs count="181">
    <xf numFmtId="0" fontId="0" fillId="0" borderId="0" xfId="0"/>
    <xf numFmtId="0" fontId="11" fillId="2" borderId="0" xfId="0" applyFont="1" applyFill="1" applyAlignment="1">
      <alignment horizontal="center" vertical="center" wrapText="1"/>
    </xf>
    <xf numFmtId="0" fontId="12" fillId="2" borderId="0" xfId="0" applyFont="1" applyFill="1"/>
    <xf numFmtId="0" fontId="12" fillId="2" borderId="3" xfId="0" applyFont="1" applyFill="1" applyBorder="1"/>
    <xf numFmtId="0" fontId="0" fillId="2" borderId="0" xfId="0" applyFill="1"/>
    <xf numFmtId="0" fontId="13" fillId="2" borderId="0" xfId="0" applyFont="1" applyFill="1" applyAlignment="1">
      <alignment vertical="center"/>
    </xf>
    <xf numFmtId="0" fontId="0" fillId="2" borderId="0" xfId="0" applyFill="1" applyAlignment="1">
      <alignment vertical="center" wrapText="1"/>
    </xf>
    <xf numFmtId="0" fontId="14" fillId="2" borderId="0" xfId="0" applyFont="1" applyFill="1" applyAlignment="1">
      <alignment horizontal="center" vertical="center" wrapText="1"/>
    </xf>
    <xf numFmtId="0" fontId="0" fillId="2" borderId="0" xfId="0" applyFill="1" applyAlignment="1">
      <alignment horizontal="center" vertical="center" wrapText="1"/>
    </xf>
    <xf numFmtId="0" fontId="15" fillId="2" borderId="0" xfId="0" applyFont="1" applyFill="1" applyAlignment="1">
      <alignment horizontal="center" vertical="center" wrapText="1"/>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6" fillId="3" borderId="7" xfId="4" applyFont="1" applyFill="1" applyBorder="1" applyAlignment="1" applyProtection="1">
      <alignment horizontal="left" vertical="center" wrapText="1"/>
      <protection locked="0"/>
    </xf>
    <xf numFmtId="0" fontId="16" fillId="3" borderId="2" xfId="4" applyFont="1" applyFill="1" applyBorder="1" applyAlignment="1" applyProtection="1">
      <alignment horizontal="left" vertical="center" wrapText="1"/>
      <protection locked="0"/>
    </xf>
    <xf numFmtId="9" fontId="16" fillId="3" borderId="2" xfId="5" applyFont="1" applyFill="1" applyBorder="1" applyAlignment="1" applyProtection="1">
      <alignment horizontal="center" vertical="center" wrapText="1"/>
      <protection locked="0"/>
    </xf>
    <xf numFmtId="9" fontId="16" fillId="3" borderId="8" xfId="5" applyFont="1" applyFill="1" applyBorder="1" applyAlignment="1" applyProtection="1">
      <alignment horizontal="center" vertical="center" wrapText="1"/>
      <protection locked="0"/>
    </xf>
    <xf numFmtId="0" fontId="16" fillId="3" borderId="9" xfId="4" applyFont="1" applyFill="1" applyBorder="1" applyAlignment="1" applyProtection="1">
      <alignment horizontal="left" vertical="center" wrapText="1"/>
      <protection locked="0"/>
    </xf>
    <xf numFmtId="0" fontId="16" fillId="3" borderId="1" xfId="4" applyFont="1" applyFill="1" applyBorder="1" applyAlignment="1" applyProtection="1">
      <alignment horizontal="left" vertical="center" wrapText="1"/>
      <protection locked="0"/>
    </xf>
    <xf numFmtId="0" fontId="16" fillId="3" borderId="1" xfId="4" applyFont="1" applyFill="1" applyBorder="1" applyAlignment="1" applyProtection="1">
      <alignment horizontal="center" vertical="center" wrapText="1"/>
      <protection locked="0"/>
    </xf>
    <xf numFmtId="0" fontId="16" fillId="3" borderId="10" xfId="4" applyFont="1" applyFill="1" applyBorder="1" applyAlignment="1" applyProtection="1">
      <alignment horizontal="center" vertical="center" wrapText="1"/>
      <protection locked="0"/>
    </xf>
    <xf numFmtId="9" fontId="16" fillId="3" borderId="1" xfId="5" applyFont="1" applyFill="1" applyBorder="1" applyAlignment="1" applyProtection="1">
      <alignment horizontal="center" vertical="center" wrapText="1"/>
      <protection locked="0"/>
    </xf>
    <xf numFmtId="9" fontId="16" fillId="3" borderId="10" xfId="5" applyFont="1" applyFill="1" applyBorder="1" applyAlignment="1" applyProtection="1">
      <alignment horizontal="center" vertical="center" wrapText="1"/>
      <protection locked="0"/>
    </xf>
    <xf numFmtId="0" fontId="16" fillId="4" borderId="9" xfId="4" applyFont="1" applyFill="1" applyBorder="1" applyAlignment="1" applyProtection="1">
      <alignment horizontal="left" vertical="center" wrapText="1"/>
      <protection locked="0"/>
    </xf>
    <xf numFmtId="0" fontId="16" fillId="4" borderId="1" xfId="4" applyFont="1" applyFill="1" applyBorder="1" applyAlignment="1" applyProtection="1">
      <alignment horizontal="left" vertical="center" wrapText="1"/>
      <protection locked="0"/>
    </xf>
    <xf numFmtId="0" fontId="16" fillId="4" borderId="1" xfId="4" applyFont="1" applyFill="1" applyBorder="1" applyAlignment="1" applyProtection="1">
      <alignment horizontal="center" vertical="center" wrapText="1"/>
      <protection locked="0"/>
    </xf>
    <xf numFmtId="0" fontId="16" fillId="4" borderId="10" xfId="4" applyFont="1" applyFill="1" applyBorder="1" applyAlignment="1" applyProtection="1">
      <alignment horizontal="center" vertical="center" wrapText="1"/>
      <protection locked="0"/>
    </xf>
    <xf numFmtId="9" fontId="16" fillId="4" borderId="1" xfId="5" applyFont="1" applyFill="1" applyBorder="1" applyAlignment="1" applyProtection="1">
      <alignment horizontal="center" vertical="center" wrapText="1"/>
      <protection locked="0"/>
    </xf>
    <xf numFmtId="9" fontId="16" fillId="4" borderId="10" xfId="5" applyFont="1" applyFill="1" applyBorder="1" applyAlignment="1" applyProtection="1">
      <alignment horizontal="center" vertical="center" wrapText="1"/>
      <protection locked="0"/>
    </xf>
    <xf numFmtId="0" fontId="16" fillId="5" borderId="9" xfId="4" applyFont="1" applyFill="1" applyBorder="1" applyAlignment="1" applyProtection="1">
      <alignment horizontal="left" vertical="center" wrapText="1"/>
      <protection locked="0"/>
    </xf>
    <xf numFmtId="0" fontId="16" fillId="5" borderId="1" xfId="4" applyFont="1" applyFill="1" applyBorder="1" applyAlignment="1" applyProtection="1">
      <alignment horizontal="left" vertical="center" wrapText="1"/>
      <protection locked="0"/>
    </xf>
    <xf numFmtId="0" fontId="16" fillId="5" borderId="1" xfId="4" applyFont="1" applyFill="1" applyBorder="1" applyAlignment="1" applyProtection="1">
      <alignment horizontal="center" vertical="center" wrapText="1"/>
      <protection locked="0"/>
    </xf>
    <xf numFmtId="0" fontId="16" fillId="5" borderId="10" xfId="4" applyFont="1" applyFill="1" applyBorder="1" applyAlignment="1" applyProtection="1">
      <alignment horizontal="center" vertical="center" wrapText="1"/>
      <protection locked="0"/>
    </xf>
    <xf numFmtId="9" fontId="16" fillId="5" borderId="1" xfId="5" applyFont="1" applyFill="1" applyBorder="1" applyAlignment="1" applyProtection="1">
      <alignment horizontal="center" vertical="center" wrapText="1"/>
      <protection locked="0"/>
    </xf>
    <xf numFmtId="9" fontId="16" fillId="5" borderId="10" xfId="5" applyFont="1" applyFill="1" applyBorder="1" applyAlignment="1" applyProtection="1">
      <alignment horizontal="center" vertical="center" wrapText="1"/>
      <protection locked="0"/>
    </xf>
    <xf numFmtId="0" fontId="16" fillId="6" borderId="9" xfId="4" applyFont="1" applyFill="1" applyBorder="1" applyAlignment="1" applyProtection="1">
      <alignment horizontal="left" vertical="center" wrapText="1"/>
      <protection locked="0"/>
    </xf>
    <xf numFmtId="0" fontId="16" fillId="6" borderId="1" xfId="4" applyFont="1" applyFill="1" applyBorder="1" applyAlignment="1" applyProtection="1">
      <alignment horizontal="left" vertical="center" wrapText="1"/>
      <protection locked="0"/>
    </xf>
    <xf numFmtId="9" fontId="16" fillId="6" borderId="1" xfId="5" applyFont="1" applyFill="1" applyBorder="1" applyAlignment="1" applyProtection="1">
      <alignment horizontal="center" vertical="center" wrapText="1"/>
      <protection locked="0"/>
    </xf>
    <xf numFmtId="9" fontId="16" fillId="6" borderId="10" xfId="5" applyFont="1" applyFill="1" applyBorder="1" applyAlignment="1" applyProtection="1">
      <alignment horizontal="center" vertical="center" wrapText="1"/>
      <protection locked="0"/>
    </xf>
    <xf numFmtId="0" fontId="16" fillId="6" borderId="1" xfId="4" applyFont="1" applyFill="1" applyBorder="1" applyAlignment="1" applyProtection="1">
      <alignment horizontal="center" vertical="center" wrapText="1"/>
      <protection locked="0"/>
    </xf>
    <xf numFmtId="0" fontId="16" fillId="6" borderId="10" xfId="4" applyFont="1" applyFill="1" applyBorder="1" applyAlignment="1" applyProtection="1">
      <alignment horizontal="center" vertical="center" wrapText="1"/>
      <protection locked="0"/>
    </xf>
    <xf numFmtId="0" fontId="16" fillId="2" borderId="9" xfId="4" applyFont="1" applyFill="1" applyBorder="1" applyAlignment="1" applyProtection="1">
      <alignment horizontal="left" vertical="center" wrapText="1"/>
      <protection locked="0"/>
    </xf>
    <xf numFmtId="0" fontId="16" fillId="2" borderId="1" xfId="4" applyFont="1" applyFill="1" applyBorder="1" applyAlignment="1" applyProtection="1">
      <alignment horizontal="left" vertical="center" wrapText="1"/>
      <protection locked="0"/>
    </xf>
    <xf numFmtId="0" fontId="16" fillId="2" borderId="1" xfId="4" applyFont="1" applyFill="1" applyBorder="1" applyAlignment="1" applyProtection="1">
      <alignment horizontal="center" vertical="center" wrapText="1"/>
      <protection locked="0"/>
    </xf>
    <xf numFmtId="0" fontId="16" fillId="2" borderId="10" xfId="4" applyFont="1" applyFill="1" applyBorder="1" applyAlignment="1" applyProtection="1">
      <alignment horizontal="center" vertical="center" wrapText="1"/>
      <protection locked="0"/>
    </xf>
    <xf numFmtId="0" fontId="16" fillId="7" borderId="9" xfId="4" applyFont="1" applyFill="1" applyBorder="1" applyAlignment="1" applyProtection="1">
      <alignment horizontal="left" vertical="center" wrapText="1"/>
      <protection locked="0"/>
    </xf>
    <xf numFmtId="0" fontId="16" fillId="7" borderId="1" xfId="4" applyFont="1" applyFill="1" applyBorder="1" applyAlignment="1" applyProtection="1">
      <alignment horizontal="left" vertical="center" wrapText="1"/>
      <protection locked="0"/>
    </xf>
    <xf numFmtId="0" fontId="16" fillId="7" borderId="1" xfId="4" applyFont="1" applyFill="1" applyBorder="1" applyAlignment="1" applyProtection="1">
      <alignment horizontal="center" vertical="center" wrapText="1"/>
      <protection locked="0"/>
    </xf>
    <xf numFmtId="0" fontId="16" fillId="7" borderId="10" xfId="4" applyFont="1" applyFill="1" applyBorder="1" applyAlignment="1" applyProtection="1">
      <alignment horizontal="center" vertical="center" wrapText="1"/>
      <protection locked="0"/>
    </xf>
    <xf numFmtId="9" fontId="16" fillId="7" borderId="1" xfId="5" applyFont="1" applyFill="1" applyBorder="1" applyAlignment="1" applyProtection="1">
      <alignment horizontal="center" vertical="center" wrapText="1"/>
      <protection locked="0"/>
    </xf>
    <xf numFmtId="9" fontId="16" fillId="7" borderId="10" xfId="5" applyFont="1" applyFill="1" applyBorder="1" applyAlignment="1" applyProtection="1">
      <alignment horizontal="center" vertical="center" wrapText="1"/>
      <protection locked="0"/>
    </xf>
    <xf numFmtId="0" fontId="16" fillId="7" borderId="11" xfId="4" applyFont="1" applyFill="1" applyBorder="1" applyAlignment="1" applyProtection="1">
      <alignment horizontal="left" vertical="center" wrapText="1"/>
      <protection locked="0"/>
    </xf>
    <xf numFmtId="0" fontId="16" fillId="7" borderId="12" xfId="4" applyFont="1" applyFill="1" applyBorder="1" applyAlignment="1" applyProtection="1">
      <alignment horizontal="left" vertical="center" wrapText="1"/>
      <protection locked="0"/>
    </xf>
    <xf numFmtId="0" fontId="16" fillId="7" borderId="12" xfId="4" applyFont="1" applyFill="1" applyBorder="1" applyAlignment="1" applyProtection="1">
      <alignment horizontal="center" vertical="center" wrapText="1"/>
      <protection locked="0"/>
    </xf>
    <xf numFmtId="0" fontId="16" fillId="7" borderId="13" xfId="4" applyFont="1" applyFill="1" applyBorder="1" applyAlignment="1" applyProtection="1">
      <alignment horizontal="center" vertical="center" wrapText="1"/>
      <protection locked="0"/>
    </xf>
    <xf numFmtId="0" fontId="0" fillId="8" borderId="0" xfId="0" applyFill="1" applyAlignment="1">
      <alignment vertical="center" wrapText="1"/>
    </xf>
    <xf numFmtId="0" fontId="22" fillId="2" borderId="0" xfId="0" applyFont="1" applyFill="1"/>
    <xf numFmtId="0" fontId="24" fillId="2" borderId="1" xfId="0" applyFont="1" applyFill="1" applyBorder="1" applyAlignment="1">
      <alignment horizontal="left" vertical="center" wrapText="1"/>
    </xf>
    <xf numFmtId="0" fontId="26" fillId="2" borderId="0" xfId="0" applyFont="1" applyFill="1"/>
    <xf numFmtId="167" fontId="23" fillId="2" borderId="0" xfId="1" applyNumberFormat="1" applyFont="1" applyFill="1" applyBorder="1"/>
    <xf numFmtId="166" fontId="22" fillId="2" borderId="0" xfId="0" applyNumberFormat="1" applyFont="1" applyFill="1" applyAlignment="1">
      <alignment vertical="center"/>
    </xf>
    <xf numFmtId="0" fontId="20" fillId="9" borderId="17" xfId="0" applyFont="1" applyFill="1" applyBorder="1" applyAlignment="1">
      <alignment horizontal="center" vertical="center"/>
    </xf>
    <xf numFmtId="0" fontId="20" fillId="9" borderId="28" xfId="0" applyFont="1" applyFill="1" applyBorder="1" applyAlignment="1">
      <alignment horizontal="center" vertical="center" wrapText="1"/>
    </xf>
    <xf numFmtId="166" fontId="22" fillId="2" borderId="0" xfId="0" applyNumberFormat="1" applyFont="1" applyFill="1"/>
    <xf numFmtId="167" fontId="22" fillId="2" borderId="0" xfId="0" applyNumberFormat="1" applyFont="1" applyFill="1"/>
    <xf numFmtId="0" fontId="5" fillId="10" borderId="1" xfId="0" applyFont="1" applyFill="1" applyBorder="1" applyAlignment="1">
      <alignment horizontal="center" vertical="center" wrapText="1"/>
    </xf>
    <xf numFmtId="0" fontId="30" fillId="10" borderId="1" xfId="0" applyFont="1" applyFill="1" applyBorder="1" applyAlignment="1">
      <alignment horizontal="center" vertical="center"/>
    </xf>
    <xf numFmtId="167" fontId="23" fillId="2" borderId="0" xfId="0" applyNumberFormat="1" applyFont="1" applyFill="1" applyAlignment="1">
      <alignment vertical="center"/>
    </xf>
    <xf numFmtId="0" fontId="23" fillId="2" borderId="0" xfId="0" applyFont="1" applyFill="1"/>
    <xf numFmtId="0" fontId="24" fillId="2" borderId="1" xfId="0" applyFont="1" applyFill="1" applyBorder="1" applyAlignment="1">
      <alignment vertical="center" wrapText="1"/>
    </xf>
    <xf numFmtId="0" fontId="24" fillId="2" borderId="1" xfId="0" applyFont="1" applyFill="1" applyBorder="1" applyAlignment="1">
      <alignment horizontal="center" vertical="center" wrapText="1"/>
    </xf>
    <xf numFmtId="167" fontId="31" fillId="0" borderId="1" xfId="1" applyNumberFormat="1" applyFont="1" applyFill="1" applyBorder="1" applyAlignment="1">
      <alignment vertical="center"/>
    </xf>
    <xf numFmtId="0" fontId="31" fillId="2" borderId="1" xfId="0" applyFont="1" applyFill="1" applyBorder="1" applyAlignment="1">
      <alignment horizontal="left" vertical="center" wrapText="1"/>
    </xf>
    <xf numFmtId="165" fontId="24" fillId="0" borderId="1" xfId="1" applyFont="1" applyFill="1" applyBorder="1" applyAlignment="1">
      <alignment horizontal="center" vertical="center"/>
    </xf>
    <xf numFmtId="0" fontId="24" fillId="0" borderId="1" xfId="0" applyFont="1" applyBorder="1" applyAlignment="1">
      <alignment vertical="center" wrapText="1"/>
    </xf>
    <xf numFmtId="0" fontId="24" fillId="0" borderId="1" xfId="0" applyFont="1" applyBorder="1" applyAlignment="1">
      <alignment horizontal="left" vertical="center" wrapText="1"/>
    </xf>
    <xf numFmtId="0" fontId="24" fillId="0" borderId="12" xfId="0" applyFont="1" applyBorder="1" applyAlignment="1">
      <alignment horizontal="left" vertical="center" wrapText="1"/>
    </xf>
    <xf numFmtId="165" fontId="24" fillId="0" borderId="12" xfId="1" applyFont="1" applyFill="1" applyBorder="1" applyAlignment="1">
      <alignment horizontal="center" vertical="center"/>
    </xf>
    <xf numFmtId="0" fontId="24" fillId="10" borderId="1" xfId="0" applyFont="1" applyFill="1" applyBorder="1" applyAlignment="1">
      <alignment horizontal="center" vertical="center" wrapText="1"/>
    </xf>
    <xf numFmtId="0" fontId="24" fillId="10" borderId="12" xfId="0" applyFont="1" applyFill="1" applyBorder="1" applyAlignment="1">
      <alignment horizontal="center" vertical="center" wrapText="1"/>
    </xf>
    <xf numFmtId="167" fontId="20" fillId="9" borderId="17" xfId="0" applyNumberFormat="1" applyFont="1" applyFill="1" applyBorder="1" applyAlignment="1">
      <alignment vertical="center"/>
    </xf>
    <xf numFmtId="167" fontId="25" fillId="2" borderId="31" xfId="0" applyNumberFormat="1" applyFont="1" applyFill="1" applyBorder="1" applyAlignment="1">
      <alignment vertical="center"/>
    </xf>
    <xf numFmtId="167" fontId="25" fillId="10" borderId="17" xfId="0" applyNumberFormat="1" applyFont="1" applyFill="1" applyBorder="1" applyAlignment="1">
      <alignment vertical="center"/>
    </xf>
    <xf numFmtId="3" fontId="33" fillId="0" borderId="1" xfId="6" applyNumberFormat="1" applyFont="1" applyBorder="1" applyAlignment="1">
      <alignment horizontal="center" vertical="center" wrapText="1"/>
    </xf>
    <xf numFmtId="1" fontId="24" fillId="0" borderId="16" xfId="2" applyNumberFormat="1" applyFont="1" applyFill="1" applyBorder="1" applyAlignment="1">
      <alignment horizontal="center" vertical="center"/>
    </xf>
    <xf numFmtId="14" fontId="24" fillId="0" borderId="27" xfId="2" applyNumberFormat="1" applyFont="1" applyFill="1" applyBorder="1" applyAlignment="1">
      <alignment horizontal="center" vertical="center"/>
    </xf>
    <xf numFmtId="0" fontId="5" fillId="2" borderId="15" xfId="0" applyFont="1" applyFill="1" applyBorder="1" applyAlignment="1">
      <alignment vertical="center" wrapText="1"/>
    </xf>
    <xf numFmtId="0" fontId="5" fillId="2" borderId="28" xfId="0" applyFont="1" applyFill="1" applyBorder="1" applyAlignment="1">
      <alignment vertical="center" wrapText="1"/>
    </xf>
    <xf numFmtId="164" fontId="31" fillId="0" borderId="1" xfId="2" applyFont="1" applyBorder="1" applyAlignment="1">
      <alignment horizontal="center" vertical="center"/>
    </xf>
    <xf numFmtId="164" fontId="31" fillId="0" borderId="1" xfId="2" applyFont="1" applyFill="1" applyBorder="1" applyAlignment="1">
      <alignment vertical="center"/>
    </xf>
    <xf numFmtId="164" fontId="24" fillId="2" borderId="1" xfId="2" applyFont="1" applyFill="1" applyBorder="1" applyAlignment="1">
      <alignment vertical="center" wrapText="1"/>
    </xf>
    <xf numFmtId="164" fontId="31" fillId="0" borderId="1" xfId="2" applyFont="1" applyBorder="1" applyAlignment="1">
      <alignment vertical="center"/>
    </xf>
    <xf numFmtId="164" fontId="24" fillId="0" borderId="1" xfId="2" applyFont="1" applyBorder="1" applyAlignment="1">
      <alignment vertical="center" wrapText="1"/>
    </xf>
    <xf numFmtId="164" fontId="24" fillId="0" borderId="1" xfId="2" applyFont="1" applyBorder="1" applyAlignment="1">
      <alignment vertical="center"/>
    </xf>
    <xf numFmtId="164" fontId="24" fillId="0" borderId="12" xfId="2" applyFont="1" applyBorder="1" applyAlignment="1">
      <alignment vertical="center"/>
    </xf>
    <xf numFmtId="164" fontId="24" fillId="2" borderId="12" xfId="2" applyFont="1" applyFill="1" applyBorder="1" applyAlignment="1">
      <alignment vertical="center" wrapText="1"/>
    </xf>
    <xf numFmtId="164" fontId="31" fillId="0" borderId="1" xfId="2" applyFont="1" applyBorder="1" applyAlignment="1">
      <alignment vertical="center" wrapText="1"/>
    </xf>
    <xf numFmtId="164" fontId="24" fillId="0" borderId="18" xfId="2" applyFont="1" applyBorder="1" applyAlignment="1">
      <alignment vertical="center" wrapText="1"/>
    </xf>
    <xf numFmtId="164" fontId="31" fillId="0" borderId="18" xfId="2" applyFont="1" applyFill="1" applyBorder="1" applyAlignment="1">
      <alignment vertical="center"/>
    </xf>
    <xf numFmtId="0" fontId="28" fillId="2" borderId="26" xfId="0" applyFont="1" applyFill="1" applyBorder="1" applyAlignment="1">
      <alignment horizontal="left" vertical="center" wrapText="1" indent="3"/>
    </xf>
    <xf numFmtId="0" fontId="19" fillId="9" borderId="24" xfId="0" applyFont="1" applyFill="1" applyBorder="1" applyAlignment="1">
      <alignment horizontal="center" vertical="center" wrapText="1"/>
    </xf>
    <xf numFmtId="0" fontId="5" fillId="10" borderId="24" xfId="0" applyFont="1" applyFill="1" applyBorder="1" applyAlignment="1">
      <alignment horizontal="center" vertical="center" wrapText="1"/>
    </xf>
    <xf numFmtId="0" fontId="29" fillId="2" borderId="0" xfId="0" applyFont="1" applyFill="1" applyAlignment="1">
      <alignment horizontal="left" vertical="center" wrapText="1" indent="3"/>
    </xf>
    <xf numFmtId="164" fontId="12" fillId="2" borderId="0" xfId="0" applyNumberFormat="1" applyFont="1" applyFill="1"/>
    <xf numFmtId="9" fontId="12" fillId="2" borderId="0" xfId="5" applyFont="1" applyFill="1"/>
    <xf numFmtId="0" fontId="24" fillId="2" borderId="1" xfId="0" applyFont="1" applyFill="1" applyBorder="1" applyAlignment="1">
      <alignment horizontal="left" vertical="center" wrapText="1"/>
    </xf>
    <xf numFmtId="0" fontId="27" fillId="2" borderId="1" xfId="0" applyFont="1" applyFill="1" applyBorder="1" applyAlignment="1">
      <alignment horizontal="left" vertical="center" wrapText="1"/>
    </xf>
    <xf numFmtId="0" fontId="5" fillId="10" borderId="29" xfId="0" applyFont="1" applyFill="1" applyBorder="1" applyAlignment="1">
      <alignment horizontal="center" vertical="center"/>
    </xf>
    <xf numFmtId="0" fontId="24" fillId="2" borderId="18" xfId="0" applyFont="1" applyFill="1" applyBorder="1" applyAlignment="1">
      <alignment horizontal="left" vertical="center" wrapText="1"/>
    </xf>
    <xf numFmtId="0" fontId="24" fillId="2" borderId="19" xfId="0" applyFont="1" applyFill="1" applyBorder="1" applyAlignment="1">
      <alignment horizontal="left" vertical="center" wrapText="1"/>
    </xf>
    <xf numFmtId="0" fontId="24" fillId="2" borderId="2" xfId="0" applyFont="1" applyFill="1" applyBorder="1" applyAlignment="1">
      <alignment horizontal="left" vertical="center" wrapText="1"/>
    </xf>
    <xf numFmtId="0" fontId="24" fillId="0" borderId="18" xfId="0" applyFont="1" applyBorder="1" applyAlignment="1">
      <alignment horizontal="left" vertical="center" wrapText="1"/>
    </xf>
    <xf numFmtId="0" fontId="24" fillId="0" borderId="2" xfId="0" applyFont="1" applyBorder="1" applyAlignment="1">
      <alignment horizontal="left" vertical="center" wrapText="1"/>
    </xf>
    <xf numFmtId="0" fontId="24" fillId="2" borderId="1" xfId="0" applyFont="1" applyFill="1" applyBorder="1" applyAlignment="1">
      <alignment horizontal="center" vertical="center" wrapText="1"/>
    </xf>
    <xf numFmtId="0" fontId="32" fillId="2" borderId="9" xfId="0" applyFont="1" applyFill="1" applyBorder="1" applyAlignment="1">
      <alignment horizontal="left" vertical="center" wrapText="1"/>
    </xf>
    <xf numFmtId="0" fontId="32" fillId="2" borderId="11" xfId="0" applyFont="1" applyFill="1" applyBorder="1" applyAlignment="1">
      <alignment horizontal="left" vertical="center" wrapText="1"/>
    </xf>
    <xf numFmtId="0" fontId="24" fillId="2" borderId="12" xfId="0" applyFont="1" applyFill="1" applyBorder="1" applyAlignment="1">
      <alignment horizontal="left" vertical="center" wrapText="1"/>
    </xf>
    <xf numFmtId="3" fontId="33" fillId="0" borderId="1" xfId="6" applyNumberFormat="1" applyFont="1" applyBorder="1" applyAlignment="1">
      <alignment horizontal="center" vertical="center" wrapText="1"/>
    </xf>
    <xf numFmtId="3" fontId="33" fillId="0" borderId="1" xfId="6" applyNumberFormat="1" applyFont="1" applyBorder="1" applyAlignment="1">
      <alignment horizontal="center"/>
    </xf>
    <xf numFmtId="3" fontId="33" fillId="0" borderId="12" xfId="6" applyNumberFormat="1" applyFont="1" applyBorder="1" applyAlignment="1">
      <alignment horizontal="center"/>
    </xf>
    <xf numFmtId="0" fontId="27" fillId="2" borderId="12" xfId="0" applyFont="1" applyFill="1" applyBorder="1" applyAlignment="1">
      <alignment horizontal="left" vertical="center" wrapText="1"/>
    </xf>
    <xf numFmtId="0" fontId="24" fillId="2" borderId="32" xfId="0" applyFont="1" applyFill="1" applyBorder="1" applyAlignment="1">
      <alignment horizontal="left" vertical="center" wrapText="1"/>
    </xf>
    <xf numFmtId="9" fontId="24" fillId="2" borderId="18" xfId="0" applyNumberFormat="1" applyFont="1" applyFill="1" applyBorder="1" applyAlignment="1">
      <alignment horizontal="left" vertical="center" wrapText="1"/>
    </xf>
    <xf numFmtId="9" fontId="24" fillId="2" borderId="2" xfId="0" applyNumberFormat="1" applyFont="1" applyFill="1" applyBorder="1" applyAlignment="1">
      <alignment horizontal="left" vertical="center" wrapText="1"/>
    </xf>
    <xf numFmtId="0" fontId="5" fillId="10" borderId="1" xfId="0" applyFont="1" applyFill="1" applyBorder="1" applyAlignment="1">
      <alignment horizontal="center" vertical="center" wrapText="1"/>
    </xf>
    <xf numFmtId="0" fontId="5" fillId="10" borderId="29" xfId="0" applyFont="1" applyFill="1" applyBorder="1" applyAlignment="1">
      <alignment horizontal="center" vertical="center" wrapText="1"/>
    </xf>
    <xf numFmtId="0" fontId="5" fillId="10" borderId="1" xfId="0" applyFont="1" applyFill="1" applyBorder="1" applyAlignment="1">
      <alignment horizontal="center" vertical="center"/>
    </xf>
    <xf numFmtId="166" fontId="25" fillId="2" borderId="1" xfId="0" applyNumberFormat="1" applyFont="1" applyFill="1" applyBorder="1" applyAlignment="1">
      <alignment horizontal="center" vertical="center"/>
    </xf>
    <xf numFmtId="166" fontId="25" fillId="2" borderId="12" xfId="0" applyNumberFormat="1" applyFont="1" applyFill="1" applyBorder="1" applyAlignment="1">
      <alignment horizontal="center" vertical="center"/>
    </xf>
    <xf numFmtId="0" fontId="24" fillId="2" borderId="12" xfId="0" applyFont="1" applyFill="1" applyBorder="1" applyAlignment="1">
      <alignment horizontal="center" vertical="center" wrapText="1"/>
    </xf>
    <xf numFmtId="9" fontId="24" fillId="2" borderId="32" xfId="0" applyNumberFormat="1" applyFont="1" applyFill="1" applyBorder="1" applyAlignment="1">
      <alignment horizontal="left" vertical="center" wrapText="1"/>
    </xf>
    <xf numFmtId="9" fontId="24" fillId="2" borderId="19" xfId="0" applyNumberFormat="1" applyFont="1" applyFill="1" applyBorder="1" applyAlignment="1">
      <alignment horizontal="left" vertical="center" wrapText="1"/>
    </xf>
    <xf numFmtId="0" fontId="24" fillId="10" borderId="1" xfId="0" applyFont="1" applyFill="1" applyBorder="1" applyAlignment="1">
      <alignment horizontal="center" vertical="center" wrapText="1"/>
    </xf>
    <xf numFmtId="0" fontId="24" fillId="0" borderId="19" xfId="0" applyFont="1" applyBorder="1" applyAlignment="1">
      <alignment horizontal="left" vertical="center" wrapText="1"/>
    </xf>
    <xf numFmtId="0" fontId="24" fillId="0" borderId="1" xfId="0" applyFont="1" applyBorder="1" applyAlignment="1">
      <alignment horizontal="left" vertical="center" wrapText="1"/>
    </xf>
    <xf numFmtId="0" fontId="24" fillId="0" borderId="12" xfId="0" applyFont="1" applyBorder="1" applyAlignment="1">
      <alignment horizontal="left" vertical="center" wrapText="1"/>
    </xf>
    <xf numFmtId="0" fontId="24" fillId="0" borderId="1" xfId="0" applyFont="1" applyBorder="1" applyAlignment="1">
      <alignment horizontal="center" vertical="center" wrapText="1"/>
    </xf>
    <xf numFmtId="0" fontId="27" fillId="0" borderId="1" xfId="0" applyFont="1" applyBorder="1" applyAlignment="1">
      <alignment horizontal="left" vertical="center" wrapText="1"/>
    </xf>
    <xf numFmtId="0" fontId="5" fillId="10" borderId="10" xfId="0" applyFont="1" applyFill="1" applyBorder="1" applyAlignment="1">
      <alignment horizontal="center" vertical="center" wrapText="1"/>
    </xf>
    <xf numFmtId="0" fontId="5" fillId="10" borderId="14" xfId="0" applyFont="1" applyFill="1" applyBorder="1" applyAlignment="1">
      <alignment horizontal="center" vertical="center"/>
    </xf>
    <xf numFmtId="0" fontId="5" fillId="10" borderId="30" xfId="0" applyFont="1" applyFill="1" applyBorder="1" applyAlignment="1">
      <alignment horizontal="center" vertical="center"/>
    </xf>
    <xf numFmtId="0" fontId="5" fillId="10" borderId="22" xfId="0" applyFont="1" applyFill="1" applyBorder="1" applyAlignment="1">
      <alignment horizontal="center" vertical="center" wrapText="1"/>
    </xf>
    <xf numFmtId="0" fontId="5" fillId="10" borderId="3" xfId="0" applyFont="1" applyFill="1" applyBorder="1" applyAlignment="1">
      <alignment horizontal="center" vertical="center" wrapText="1"/>
    </xf>
    <xf numFmtId="0" fontId="5" fillId="10" borderId="23" xfId="0" applyFont="1" applyFill="1" applyBorder="1" applyAlignment="1">
      <alignment horizontal="center" vertical="center" wrapText="1"/>
    </xf>
    <xf numFmtId="0" fontId="28" fillId="2" borderId="25" xfId="0" applyFont="1" applyFill="1" applyBorder="1" applyAlignment="1">
      <alignment horizontal="left" vertical="center" wrapText="1" indent="3"/>
    </xf>
    <xf numFmtId="0" fontId="28" fillId="2" borderId="26" xfId="0" applyFont="1" applyFill="1" applyBorder="1" applyAlignment="1">
      <alignment horizontal="left" vertical="center" wrapText="1" indent="3"/>
    </xf>
    <xf numFmtId="0" fontId="28" fillId="2" borderId="35" xfId="0" applyFont="1" applyFill="1" applyBorder="1" applyAlignment="1">
      <alignment horizontal="left" vertical="center" wrapText="1" indent="3"/>
    </xf>
    <xf numFmtId="0" fontId="29" fillId="2" borderId="36" xfId="0" applyFont="1" applyFill="1" applyBorder="1" applyAlignment="1">
      <alignment horizontal="left" vertical="center" wrapText="1" indent="3"/>
    </xf>
    <xf numFmtId="0" fontId="29" fillId="2" borderId="37" xfId="0" applyFont="1" applyFill="1" applyBorder="1" applyAlignment="1">
      <alignment horizontal="left" vertical="center" wrapText="1" indent="3"/>
    </xf>
    <xf numFmtId="0" fontId="29" fillId="2" borderId="38" xfId="0" applyFont="1" applyFill="1" applyBorder="1" applyAlignment="1">
      <alignment horizontal="left" vertical="center" wrapText="1" indent="3"/>
    </xf>
    <xf numFmtId="0" fontId="24" fillId="10" borderId="18" xfId="0" applyFont="1" applyFill="1" applyBorder="1" applyAlignment="1">
      <alignment horizontal="center" vertical="center" wrapText="1"/>
    </xf>
    <xf numFmtId="0" fontId="24" fillId="10" borderId="19" xfId="0" applyFont="1" applyFill="1" applyBorder="1" applyAlignment="1">
      <alignment horizontal="center" vertical="center" wrapText="1"/>
    </xf>
    <xf numFmtId="0" fontId="24" fillId="10" borderId="2" xfId="0" applyFont="1" applyFill="1" applyBorder="1" applyAlignment="1">
      <alignment horizontal="center" vertical="center" wrapText="1"/>
    </xf>
    <xf numFmtId="0" fontId="5" fillId="2" borderId="20" xfId="0" applyFont="1" applyFill="1" applyBorder="1" applyAlignment="1">
      <alignment horizontal="center" vertical="center"/>
    </xf>
    <xf numFmtId="0" fontId="34" fillId="2" borderId="21" xfId="0" applyFont="1" applyFill="1" applyBorder="1" applyAlignment="1">
      <alignment horizontal="center" vertical="center"/>
    </xf>
    <xf numFmtId="0" fontId="17" fillId="2" borderId="20" xfId="0" applyFont="1" applyFill="1" applyBorder="1" applyAlignment="1">
      <alignment horizontal="center" vertical="center" wrapText="1"/>
    </xf>
    <xf numFmtId="0" fontId="18" fillId="2" borderId="21" xfId="0" applyFont="1" applyFill="1" applyBorder="1" applyAlignment="1">
      <alignment horizontal="center" vertical="center" wrapText="1"/>
    </xf>
    <xf numFmtId="0" fontId="18" fillId="2" borderId="20" xfId="0" applyFont="1" applyFill="1" applyBorder="1" applyAlignment="1">
      <alignment horizontal="center" vertical="center"/>
    </xf>
    <xf numFmtId="0" fontId="18" fillId="2" borderId="24" xfId="0" applyFont="1" applyFill="1" applyBorder="1" applyAlignment="1">
      <alignment horizontal="center" vertical="center"/>
    </xf>
    <xf numFmtId="0" fontId="21" fillId="2" borderId="20" xfId="0" applyFont="1" applyFill="1" applyBorder="1" applyAlignment="1">
      <alignment horizontal="center" vertical="center"/>
    </xf>
    <xf numFmtId="0" fontId="21" fillId="2" borderId="21" xfId="0" applyFont="1" applyFill="1" applyBorder="1" applyAlignment="1">
      <alignment horizontal="center" vertical="center"/>
    </xf>
    <xf numFmtId="0" fontId="5" fillId="10" borderId="9" xfId="0" applyFont="1" applyFill="1" applyBorder="1" applyAlignment="1">
      <alignment horizontal="center" vertical="center"/>
    </xf>
    <xf numFmtId="0" fontId="5" fillId="10" borderId="15" xfId="0" applyFont="1" applyFill="1" applyBorder="1" applyAlignment="1">
      <alignment horizontal="center" vertical="center"/>
    </xf>
    <xf numFmtId="0" fontId="5" fillId="10" borderId="16" xfId="0" applyFont="1" applyFill="1" applyBorder="1" applyAlignment="1">
      <alignment horizontal="center" vertical="center" wrapText="1"/>
    </xf>
    <xf numFmtId="0" fontId="19" fillId="9" borderId="22" xfId="0" applyFont="1" applyFill="1" applyBorder="1" applyAlignment="1">
      <alignment horizontal="center" vertical="center" wrapText="1"/>
    </xf>
    <xf numFmtId="0" fontId="19" fillId="9" borderId="3" xfId="0" applyFont="1" applyFill="1" applyBorder="1" applyAlignment="1">
      <alignment horizontal="center" vertical="center" wrapText="1"/>
    </xf>
    <xf numFmtId="0" fontId="19" fillId="9" borderId="23" xfId="0" applyFont="1" applyFill="1" applyBorder="1" applyAlignment="1">
      <alignment horizontal="center" vertical="center" wrapText="1"/>
    </xf>
    <xf numFmtId="0" fontId="15" fillId="2" borderId="0" xfId="0" applyFont="1" applyFill="1" applyAlignment="1">
      <alignment horizontal="center" vertical="center" wrapText="1"/>
    </xf>
    <xf numFmtId="10" fontId="32" fillId="0" borderId="1" xfId="5" applyNumberFormat="1" applyFont="1" applyBorder="1" applyAlignment="1">
      <alignment horizontal="center" vertical="center" wrapText="1"/>
    </xf>
    <xf numFmtId="0" fontId="9" fillId="2" borderId="33" xfId="0" applyFont="1" applyFill="1" applyBorder="1" applyAlignment="1">
      <alignment horizontal="left" vertical="center" wrapText="1"/>
    </xf>
    <xf numFmtId="0" fontId="9" fillId="2" borderId="27" xfId="0" applyFont="1" applyFill="1" applyBorder="1" applyAlignment="1">
      <alignment horizontal="left" vertical="center" wrapText="1"/>
    </xf>
    <xf numFmtId="10" fontId="32" fillId="0" borderId="1" xfId="5" applyNumberFormat="1" applyFont="1" applyBorder="1" applyAlignment="1">
      <alignment horizontal="center"/>
    </xf>
    <xf numFmtId="0" fontId="9" fillId="2" borderId="8" xfId="0" applyFont="1" applyFill="1" applyBorder="1" applyAlignment="1">
      <alignment horizontal="left" vertical="center" wrapText="1"/>
    </xf>
    <xf numFmtId="10" fontId="32" fillId="2" borderId="1" xfId="5" applyNumberFormat="1" applyFont="1" applyFill="1" applyBorder="1" applyAlignment="1">
      <alignment horizontal="center" vertical="center"/>
    </xf>
    <xf numFmtId="0" fontId="9" fillId="2" borderId="10" xfId="0" applyFont="1" applyFill="1" applyBorder="1" applyAlignment="1">
      <alignment vertical="center" wrapText="1"/>
    </xf>
    <xf numFmtId="10" fontId="32" fillId="2" borderId="18" xfId="5" applyNumberFormat="1" applyFont="1" applyFill="1" applyBorder="1" applyAlignment="1">
      <alignment horizontal="center" vertical="center"/>
    </xf>
    <xf numFmtId="10" fontId="32" fillId="2" borderId="2" xfId="5" applyNumberFormat="1" applyFont="1" applyFill="1" applyBorder="1" applyAlignment="1">
      <alignment horizontal="center" vertical="center"/>
    </xf>
    <xf numFmtId="10" fontId="32" fillId="2" borderId="19" xfId="5" applyNumberFormat="1" applyFont="1" applyFill="1" applyBorder="1" applyAlignment="1">
      <alignment horizontal="center" vertical="center"/>
    </xf>
    <xf numFmtId="0" fontId="9" fillId="2" borderId="8" xfId="0" applyFont="1" applyFill="1" applyBorder="1" applyAlignment="1">
      <alignment horizontal="left" vertical="center"/>
    </xf>
    <xf numFmtId="10" fontId="32" fillId="2" borderId="32" xfId="5" applyNumberFormat="1" applyFont="1" applyFill="1" applyBorder="1" applyAlignment="1">
      <alignment horizontal="center" vertical="center"/>
    </xf>
    <xf numFmtId="0" fontId="9" fillId="2" borderId="34" xfId="0" applyFont="1" applyFill="1" applyBorder="1" applyAlignment="1">
      <alignment horizontal="left" vertical="center" wrapText="1"/>
    </xf>
  </cellXfs>
  <cellStyles count="8">
    <cellStyle name="Millares [0]" xfId="6" builtinId="6"/>
    <cellStyle name="Moneda" xfId="1" builtinId="4"/>
    <cellStyle name="Moneda [0]" xfId="2" builtinId="7"/>
    <cellStyle name="Normal" xfId="0" builtinId="0"/>
    <cellStyle name="Normal 2 5 2" xfId="3" xr:uid="{00000000-0005-0000-0000-000004000000}"/>
    <cellStyle name="Normal 3" xfId="7" xr:uid="{00000000-0005-0000-0000-000005000000}"/>
    <cellStyle name="Normal 7" xfId="4" xr:uid="{00000000-0005-0000-0000-000006000000}"/>
    <cellStyle name="Porcentaje" xfId="5"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1E1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3</xdr:row>
          <xdr:rowOff>57150</xdr:rowOff>
        </xdr:from>
        <xdr:to>
          <xdr:col>12</xdr:col>
          <xdr:colOff>476250</xdr:colOff>
          <xdr:row>57</xdr:row>
          <xdr:rowOff>85725</xdr:rowOff>
        </xdr:to>
        <xdr:sp macro="" textlink="">
          <xdr:nvSpPr>
            <xdr:cNvPr id="7179" name="Object 11" hidden="1">
              <a:extLst>
                <a:ext uri="{63B3BB69-23CF-44E3-9099-C40C66FF867C}">
                  <a14:compatExt spid="_x0000_s7179"/>
                </a:ext>
                <a:ext uri="{FF2B5EF4-FFF2-40B4-BE49-F238E27FC236}">
                  <a16:creationId xmlns:a16="http://schemas.microsoft.com/office/drawing/2014/main" id="{00000000-0008-0000-0000-00000B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25</xdr:col>
      <xdr:colOff>552450</xdr:colOff>
      <xdr:row>2</xdr:row>
      <xdr:rowOff>314325</xdr:rowOff>
    </xdr:from>
    <xdr:to>
      <xdr:col>26</xdr:col>
      <xdr:colOff>1080654</xdr:colOff>
      <xdr:row>2</xdr:row>
      <xdr:rowOff>1285875</xdr:rowOff>
    </xdr:to>
    <xdr:pic>
      <xdr:nvPicPr>
        <xdr:cNvPr id="6942" name="Imagen 2">
          <a:extLst>
            <a:ext uri="{FF2B5EF4-FFF2-40B4-BE49-F238E27FC236}">
              <a16:creationId xmlns:a16="http://schemas.microsoft.com/office/drawing/2014/main" id="{00000000-0008-0000-02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125" t="-803" r="-1682" b="-2478"/>
        <a:stretch>
          <a:fillRect/>
        </a:stretch>
      </xdr:blipFill>
      <xdr:spPr bwMode="auto">
        <a:xfrm>
          <a:off x="34204275" y="647700"/>
          <a:ext cx="27622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
  <sheetViews>
    <sheetView topLeftCell="A10" workbookViewId="0">
      <selection activeCell="C23" sqref="C23"/>
    </sheetView>
  </sheetViews>
  <sheetFormatPr baseColWidth="10" defaultColWidth="11.42578125" defaultRowHeight="12" customHeight="1" x14ac:dyDescent="0.25"/>
  <cols>
    <col min="1" max="1" width="10.7109375" style="4" customWidth="1"/>
    <col min="2" max="9" width="11.42578125" style="4"/>
    <col min="10" max="15" width="11.42578125" style="4" customWidth="1"/>
    <col min="16" max="16384" width="11.42578125" style="4"/>
  </cols>
  <sheetData>
    <row r="2" spans="2:2" ht="21" customHeight="1" x14ac:dyDescent="0.25">
      <c r="B2" s="5" t="s">
        <v>22</v>
      </c>
    </row>
  </sheetData>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7179" r:id="rId4">
          <objectPr defaultSize="0" r:id="rId5">
            <anchor moveWithCells="1">
              <from>
                <xdr:col>1</xdr:col>
                <xdr:colOff>76200</xdr:colOff>
                <xdr:row>3</xdr:row>
                <xdr:rowOff>57150</xdr:rowOff>
              </from>
              <to>
                <xdr:col>12</xdr:col>
                <xdr:colOff>476250</xdr:colOff>
                <xdr:row>57</xdr:row>
                <xdr:rowOff>85725</xdr:rowOff>
              </to>
            </anchor>
          </objectPr>
        </oleObject>
      </mc:Choice>
      <mc:Fallback>
        <oleObject progId="Word.Document.12" shapeId="7179"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39"/>
  <sheetViews>
    <sheetView workbookViewId="0">
      <pane ySplit="4" topLeftCell="A5" activePane="bottomLeft" state="frozen"/>
      <selection activeCell="C23" sqref="C23"/>
      <selection pane="bottomLeft" activeCell="C23" sqref="C23"/>
    </sheetView>
  </sheetViews>
  <sheetFormatPr baseColWidth="10" defaultColWidth="11.42578125" defaultRowHeight="15" x14ac:dyDescent="0.25"/>
  <cols>
    <col min="1" max="1" width="11.42578125" style="6"/>
    <col min="2" max="2" width="29.42578125" style="6" customWidth="1"/>
    <col min="3" max="3" width="31.28515625" style="6" customWidth="1"/>
    <col min="4" max="4" width="28.7109375" style="6" customWidth="1"/>
    <col min="5" max="5" width="55.7109375" style="6" bestFit="1" customWidth="1"/>
    <col min="6" max="6" width="16" style="8" bestFit="1" customWidth="1"/>
    <col min="7" max="7" width="32.28515625" style="8" customWidth="1"/>
    <col min="8" max="8" width="23.5703125" style="8" customWidth="1"/>
    <col min="9" max="16384" width="11.42578125" style="6"/>
  </cols>
  <sheetData>
    <row r="1" spans="2:8" ht="60" customHeight="1" x14ac:dyDescent="0.25">
      <c r="B1" s="167" t="s">
        <v>26</v>
      </c>
      <c r="C1" s="167"/>
      <c r="D1" s="167"/>
      <c r="E1" s="167"/>
      <c r="F1" s="167"/>
      <c r="G1" s="167"/>
      <c r="H1" s="167"/>
    </row>
    <row r="2" spans="2:8" x14ac:dyDescent="0.25">
      <c r="B2" s="167"/>
      <c r="C2" s="167"/>
      <c r="D2" s="167"/>
      <c r="E2" s="167"/>
      <c r="F2" s="167"/>
      <c r="G2" s="167"/>
      <c r="H2" s="167"/>
    </row>
    <row r="3" spans="2:8" ht="27" thickBot="1" x14ac:dyDescent="0.3">
      <c r="B3" s="9"/>
      <c r="C3" s="9"/>
      <c r="D3" s="9"/>
      <c r="E3" s="9"/>
      <c r="F3" s="9"/>
      <c r="G3" s="9"/>
      <c r="H3" s="9"/>
    </row>
    <row r="4" spans="2:8" s="7" customFormat="1" ht="44.25" customHeight="1" thickBot="1" x14ac:dyDescent="0.3">
      <c r="B4" s="10" t="s">
        <v>27</v>
      </c>
      <c r="C4" s="11" t="s">
        <v>28</v>
      </c>
      <c r="D4" s="11" t="s">
        <v>29</v>
      </c>
      <c r="E4" s="11" t="s">
        <v>30</v>
      </c>
      <c r="F4" s="11" t="s">
        <v>31</v>
      </c>
      <c r="G4" s="11" t="s">
        <v>32</v>
      </c>
      <c r="H4" s="12" t="s">
        <v>33</v>
      </c>
    </row>
    <row r="5" spans="2:8" ht="42.75" x14ac:dyDescent="0.25">
      <c r="B5" s="13" t="s">
        <v>34</v>
      </c>
      <c r="C5" s="14" t="s">
        <v>35</v>
      </c>
      <c r="D5" s="14" t="s">
        <v>36</v>
      </c>
      <c r="E5" s="14" t="s">
        <v>37</v>
      </c>
      <c r="F5" s="15">
        <v>8.6999999999999994E-2</v>
      </c>
      <c r="G5" s="15">
        <v>0.12</v>
      </c>
      <c r="H5" s="16">
        <f>+G5-F5</f>
        <v>3.3000000000000002E-2</v>
      </c>
    </row>
    <row r="6" spans="2:8" ht="42.75" x14ac:dyDescent="0.25">
      <c r="B6" s="17" t="s">
        <v>34</v>
      </c>
      <c r="C6" s="18" t="s">
        <v>35</v>
      </c>
      <c r="D6" s="18" t="s">
        <v>36</v>
      </c>
      <c r="E6" s="18" t="s">
        <v>38</v>
      </c>
      <c r="F6" s="19" t="s">
        <v>39</v>
      </c>
      <c r="G6" s="19" t="s">
        <v>40</v>
      </c>
      <c r="H6" s="20">
        <f>565995-218427</f>
        <v>347568</v>
      </c>
    </row>
    <row r="7" spans="2:8" ht="42.75" x14ac:dyDescent="0.25">
      <c r="B7" s="17" t="s">
        <v>34</v>
      </c>
      <c r="C7" s="18" t="s">
        <v>35</v>
      </c>
      <c r="D7" s="18" t="s">
        <v>36</v>
      </c>
      <c r="E7" s="18" t="s">
        <v>41</v>
      </c>
      <c r="F7" s="19" t="s">
        <v>42</v>
      </c>
      <c r="G7" s="19" t="s">
        <v>43</v>
      </c>
      <c r="H7" s="20" t="s">
        <v>43</v>
      </c>
    </row>
    <row r="8" spans="2:8" ht="42.75" x14ac:dyDescent="0.25">
      <c r="B8" s="17" t="s">
        <v>34</v>
      </c>
      <c r="C8" s="18" t="s">
        <v>35</v>
      </c>
      <c r="D8" s="18" t="s">
        <v>44</v>
      </c>
      <c r="E8" s="18" t="s">
        <v>45</v>
      </c>
      <c r="F8" s="21">
        <v>0</v>
      </c>
      <c r="G8" s="21">
        <v>1</v>
      </c>
      <c r="H8" s="22">
        <v>1</v>
      </c>
    </row>
    <row r="9" spans="2:8" ht="42.75" x14ac:dyDescent="0.25">
      <c r="B9" s="17" t="s">
        <v>34</v>
      </c>
      <c r="C9" s="18" t="s">
        <v>35</v>
      </c>
      <c r="D9" s="18" t="s">
        <v>36</v>
      </c>
      <c r="E9" s="18" t="s">
        <v>46</v>
      </c>
      <c r="F9" s="19">
        <v>29</v>
      </c>
      <c r="G9" s="19">
        <v>20</v>
      </c>
      <c r="H9" s="20">
        <v>9</v>
      </c>
    </row>
    <row r="10" spans="2:8" ht="42.75" x14ac:dyDescent="0.25">
      <c r="B10" s="17" t="s">
        <v>34</v>
      </c>
      <c r="C10" s="18" t="s">
        <v>35</v>
      </c>
      <c r="D10" s="18" t="s">
        <v>36</v>
      </c>
      <c r="E10" s="18" t="s">
        <v>47</v>
      </c>
      <c r="F10" s="19">
        <v>0.22</v>
      </c>
      <c r="G10" s="19">
        <v>0.35</v>
      </c>
      <c r="H10" s="20">
        <f>G10-F10</f>
        <v>0.12999999999999998</v>
      </c>
    </row>
    <row r="11" spans="2:8" ht="42.75" x14ac:dyDescent="0.25">
      <c r="B11" s="17" t="s">
        <v>34</v>
      </c>
      <c r="C11" s="18" t="s">
        <v>35</v>
      </c>
      <c r="D11" s="18" t="s">
        <v>44</v>
      </c>
      <c r="E11" s="18" t="s">
        <v>48</v>
      </c>
      <c r="F11" s="21">
        <v>0</v>
      </c>
      <c r="G11" s="21">
        <v>1</v>
      </c>
      <c r="H11" s="22">
        <v>1</v>
      </c>
    </row>
    <row r="12" spans="2:8" ht="42.75" x14ac:dyDescent="0.25">
      <c r="B12" s="23" t="s">
        <v>34</v>
      </c>
      <c r="C12" s="24" t="s">
        <v>49</v>
      </c>
      <c r="D12" s="24" t="s">
        <v>36</v>
      </c>
      <c r="E12" s="24" t="s">
        <v>50</v>
      </c>
      <c r="F12" s="25" t="s">
        <v>51</v>
      </c>
      <c r="G12" s="25" t="s">
        <v>52</v>
      </c>
      <c r="H12" s="26">
        <f>260000-65000</f>
        <v>195000</v>
      </c>
    </row>
    <row r="13" spans="2:8" ht="42.75" x14ac:dyDescent="0.25">
      <c r="B13" s="23" t="s">
        <v>34</v>
      </c>
      <c r="C13" s="24" t="s">
        <v>49</v>
      </c>
      <c r="D13" s="24" t="s">
        <v>36</v>
      </c>
      <c r="E13" s="24" t="s">
        <v>53</v>
      </c>
      <c r="F13" s="27">
        <v>0</v>
      </c>
      <c r="G13" s="27">
        <v>0.15</v>
      </c>
      <c r="H13" s="28">
        <f>G13-F13</f>
        <v>0.15</v>
      </c>
    </row>
    <row r="14" spans="2:8" ht="42.75" x14ac:dyDescent="0.25">
      <c r="B14" s="23" t="s">
        <v>34</v>
      </c>
      <c r="C14" s="24" t="s">
        <v>49</v>
      </c>
      <c r="D14" s="24" t="s">
        <v>36</v>
      </c>
      <c r="E14" s="24" t="s">
        <v>54</v>
      </c>
      <c r="F14" s="25">
        <v>429</v>
      </c>
      <c r="G14" s="25">
        <v>1865</v>
      </c>
      <c r="H14" s="26">
        <f>+G14-F14</f>
        <v>1436</v>
      </c>
    </row>
    <row r="15" spans="2:8" ht="42.75" x14ac:dyDescent="0.25">
      <c r="B15" s="23" t="s">
        <v>34</v>
      </c>
      <c r="C15" s="24" t="s">
        <v>49</v>
      </c>
      <c r="D15" s="24" t="s">
        <v>36</v>
      </c>
      <c r="E15" s="24" t="s">
        <v>55</v>
      </c>
      <c r="F15" s="25" t="s">
        <v>56</v>
      </c>
      <c r="G15" s="25" t="s">
        <v>57</v>
      </c>
      <c r="H15" s="26">
        <f>1402900-701000</f>
        <v>701900</v>
      </c>
    </row>
    <row r="16" spans="2:8" ht="42.75" x14ac:dyDescent="0.25">
      <c r="B16" s="23" t="s">
        <v>34</v>
      </c>
      <c r="C16" s="24" t="s">
        <v>49</v>
      </c>
      <c r="D16" s="24" t="s">
        <v>36</v>
      </c>
      <c r="E16" s="24" t="s">
        <v>58</v>
      </c>
      <c r="F16" s="27">
        <v>0</v>
      </c>
      <c r="G16" s="27">
        <v>0.2</v>
      </c>
      <c r="H16" s="28">
        <f>G16-F16</f>
        <v>0.2</v>
      </c>
    </row>
    <row r="17" spans="2:9" ht="42.75" x14ac:dyDescent="0.25">
      <c r="B17" s="23" t="s">
        <v>34</v>
      </c>
      <c r="C17" s="24" t="s">
        <v>49</v>
      </c>
      <c r="D17" s="24" t="s">
        <v>36</v>
      </c>
      <c r="E17" s="24" t="s">
        <v>59</v>
      </c>
      <c r="F17" s="27">
        <v>0</v>
      </c>
      <c r="G17" s="27">
        <v>0.3</v>
      </c>
      <c r="H17" s="28">
        <v>0.3</v>
      </c>
    </row>
    <row r="18" spans="2:9" ht="42.75" x14ac:dyDescent="0.25">
      <c r="B18" s="23" t="s">
        <v>34</v>
      </c>
      <c r="C18" s="24" t="s">
        <v>49</v>
      </c>
      <c r="D18" s="24" t="s">
        <v>60</v>
      </c>
      <c r="E18" s="24" t="s">
        <v>61</v>
      </c>
      <c r="F18" s="25">
        <v>2</v>
      </c>
      <c r="G18" s="25">
        <v>5</v>
      </c>
      <c r="H18" s="26">
        <f>+G18-F18</f>
        <v>3</v>
      </c>
    </row>
    <row r="19" spans="2:9" ht="42.75" x14ac:dyDescent="0.25">
      <c r="B19" s="23" t="s">
        <v>34</v>
      </c>
      <c r="C19" s="24" t="s">
        <v>49</v>
      </c>
      <c r="D19" s="24" t="s">
        <v>60</v>
      </c>
      <c r="E19" s="24" t="s">
        <v>62</v>
      </c>
      <c r="F19" s="25">
        <v>0</v>
      </c>
      <c r="G19" s="25">
        <v>8</v>
      </c>
      <c r="H19" s="26">
        <f>+G19-F19</f>
        <v>8</v>
      </c>
    </row>
    <row r="20" spans="2:9" ht="71.25" x14ac:dyDescent="0.25">
      <c r="B20" s="29" t="s">
        <v>34</v>
      </c>
      <c r="C20" s="30" t="s">
        <v>63</v>
      </c>
      <c r="D20" s="30" t="s">
        <v>36</v>
      </c>
      <c r="E20" s="30" t="s">
        <v>64</v>
      </c>
      <c r="F20" s="31">
        <v>0</v>
      </c>
      <c r="G20" s="31">
        <v>8</v>
      </c>
      <c r="H20" s="32">
        <v>8</v>
      </c>
    </row>
    <row r="21" spans="2:9" ht="71.25" x14ac:dyDescent="0.25">
      <c r="B21" s="29" t="s">
        <v>34</v>
      </c>
      <c r="C21" s="30" t="s">
        <v>63</v>
      </c>
      <c r="D21" s="30" t="s">
        <v>36</v>
      </c>
      <c r="E21" s="30" t="s">
        <v>65</v>
      </c>
      <c r="F21" s="33">
        <v>0</v>
      </c>
      <c r="G21" s="33">
        <v>1</v>
      </c>
      <c r="H21" s="34">
        <v>1</v>
      </c>
    </row>
    <row r="22" spans="2:9" ht="71.25" x14ac:dyDescent="0.25">
      <c r="B22" s="29" t="s">
        <v>34</v>
      </c>
      <c r="C22" s="30" t="s">
        <v>63</v>
      </c>
      <c r="D22" s="30" t="s">
        <v>60</v>
      </c>
      <c r="E22" s="30" t="s">
        <v>66</v>
      </c>
      <c r="F22" s="33">
        <v>0</v>
      </c>
      <c r="G22" s="33">
        <v>1</v>
      </c>
      <c r="H22" s="34">
        <v>1</v>
      </c>
    </row>
    <row r="23" spans="2:9" ht="71.25" x14ac:dyDescent="0.25">
      <c r="B23" s="35" t="s">
        <v>34</v>
      </c>
      <c r="C23" s="36" t="s">
        <v>67</v>
      </c>
      <c r="D23" s="36" t="s">
        <v>36</v>
      </c>
      <c r="E23" s="36" t="s">
        <v>68</v>
      </c>
      <c r="F23" s="37">
        <v>0.84</v>
      </c>
      <c r="G23" s="37">
        <v>0.9</v>
      </c>
      <c r="H23" s="38">
        <f>+G23-F23</f>
        <v>6.0000000000000053E-2</v>
      </c>
    </row>
    <row r="24" spans="2:9" ht="71.25" x14ac:dyDescent="0.25">
      <c r="B24" s="35" t="s">
        <v>34</v>
      </c>
      <c r="C24" s="36" t="s">
        <v>67</v>
      </c>
      <c r="D24" s="36" t="s">
        <v>36</v>
      </c>
      <c r="E24" s="36" t="s">
        <v>69</v>
      </c>
      <c r="F24" s="39">
        <v>0</v>
      </c>
      <c r="G24" s="39">
        <v>8</v>
      </c>
      <c r="H24" s="40">
        <f>+G24-F24</f>
        <v>8</v>
      </c>
    </row>
    <row r="25" spans="2:9" ht="71.25" x14ac:dyDescent="0.25">
      <c r="B25" s="35" t="s">
        <v>34</v>
      </c>
      <c r="C25" s="36" t="s">
        <v>67</v>
      </c>
      <c r="D25" s="36" t="s">
        <v>60</v>
      </c>
      <c r="E25" s="36" t="s">
        <v>70</v>
      </c>
      <c r="F25" s="37">
        <v>0.75</v>
      </c>
      <c r="G25" s="37">
        <v>0.95</v>
      </c>
      <c r="H25" s="38">
        <f>+G25-F25</f>
        <v>0.19999999999999996</v>
      </c>
      <c r="I25" s="55"/>
    </row>
    <row r="26" spans="2:9" ht="57" x14ac:dyDescent="0.25">
      <c r="B26" s="41" t="s">
        <v>71</v>
      </c>
      <c r="C26" s="42"/>
      <c r="D26" s="42" t="s">
        <v>72</v>
      </c>
      <c r="E26" s="42" t="s">
        <v>73</v>
      </c>
      <c r="F26" s="43" t="s">
        <v>74</v>
      </c>
      <c r="G26" s="43" t="s">
        <v>75</v>
      </c>
      <c r="H26" s="44" t="s">
        <v>76</v>
      </c>
    </row>
    <row r="27" spans="2:9" ht="57" x14ac:dyDescent="0.25">
      <c r="B27" s="45" t="s">
        <v>71</v>
      </c>
      <c r="C27" s="46"/>
      <c r="D27" s="46" t="s">
        <v>72</v>
      </c>
      <c r="E27" s="46" t="s">
        <v>77</v>
      </c>
      <c r="F27" s="47" t="s">
        <v>74</v>
      </c>
      <c r="G27" s="47" t="s">
        <v>78</v>
      </c>
      <c r="H27" s="48" t="s">
        <v>78</v>
      </c>
    </row>
    <row r="28" spans="2:9" ht="57" x14ac:dyDescent="0.25">
      <c r="B28" s="45" t="s">
        <v>79</v>
      </c>
      <c r="C28" s="46"/>
      <c r="D28" s="46" t="s">
        <v>80</v>
      </c>
      <c r="E28" s="46" t="s">
        <v>81</v>
      </c>
      <c r="F28" s="47">
        <v>1</v>
      </c>
      <c r="G28" s="47">
        <v>6</v>
      </c>
      <c r="H28" s="48">
        <f>+G28-F28</f>
        <v>5</v>
      </c>
    </row>
    <row r="29" spans="2:9" ht="57" x14ac:dyDescent="0.25">
      <c r="B29" s="45" t="s">
        <v>79</v>
      </c>
      <c r="C29" s="46"/>
      <c r="D29" s="46" t="s">
        <v>80</v>
      </c>
      <c r="E29" s="46" t="s">
        <v>77</v>
      </c>
      <c r="F29" s="47" t="s">
        <v>82</v>
      </c>
      <c r="G29" s="47" t="s">
        <v>83</v>
      </c>
      <c r="H29" s="48" t="s">
        <v>84</v>
      </c>
    </row>
    <row r="30" spans="2:9" ht="57" x14ac:dyDescent="0.25">
      <c r="B30" s="45" t="s">
        <v>85</v>
      </c>
      <c r="C30" s="46"/>
      <c r="D30" s="46" t="s">
        <v>86</v>
      </c>
      <c r="E30" s="46" t="s">
        <v>87</v>
      </c>
      <c r="F30" s="47">
        <v>0</v>
      </c>
      <c r="G30" s="47">
        <v>1</v>
      </c>
      <c r="H30" s="48">
        <v>1</v>
      </c>
    </row>
    <row r="31" spans="2:9" ht="71.25" x14ac:dyDescent="0.25">
      <c r="B31" s="45" t="s">
        <v>88</v>
      </c>
      <c r="C31" s="46"/>
      <c r="D31" s="46" t="s">
        <v>89</v>
      </c>
      <c r="E31" s="46" t="s">
        <v>90</v>
      </c>
      <c r="F31" s="47">
        <v>6</v>
      </c>
      <c r="G31" s="47">
        <v>0</v>
      </c>
      <c r="H31" s="48">
        <v>0</v>
      </c>
    </row>
    <row r="32" spans="2:9" ht="57" x14ac:dyDescent="0.25">
      <c r="B32" s="45" t="s">
        <v>91</v>
      </c>
      <c r="C32" s="46"/>
      <c r="D32" s="46" t="s">
        <v>92</v>
      </c>
      <c r="E32" s="46" t="s">
        <v>93</v>
      </c>
      <c r="F32" s="47">
        <v>3</v>
      </c>
      <c r="G32" s="47">
        <v>0</v>
      </c>
      <c r="H32" s="48">
        <v>0</v>
      </c>
    </row>
    <row r="33" spans="2:8" ht="57" x14ac:dyDescent="0.25">
      <c r="B33" s="45" t="s">
        <v>91</v>
      </c>
      <c r="C33" s="46"/>
      <c r="D33" s="46" t="s">
        <v>92</v>
      </c>
      <c r="E33" s="46" t="s">
        <v>94</v>
      </c>
      <c r="F33" s="47">
        <v>0</v>
      </c>
      <c r="G33" s="47" t="s">
        <v>95</v>
      </c>
      <c r="H33" s="48" t="s">
        <v>95</v>
      </c>
    </row>
    <row r="34" spans="2:8" ht="42.75" x14ac:dyDescent="0.25">
      <c r="B34" s="45" t="s">
        <v>96</v>
      </c>
      <c r="C34" s="46"/>
      <c r="D34" s="46" t="s">
        <v>97</v>
      </c>
      <c r="E34" s="46" t="s">
        <v>98</v>
      </c>
      <c r="F34" s="47">
        <v>0</v>
      </c>
      <c r="G34" s="47">
        <v>12000</v>
      </c>
      <c r="H34" s="48">
        <v>12000</v>
      </c>
    </row>
    <row r="35" spans="2:8" ht="57" x14ac:dyDescent="0.25">
      <c r="B35" s="45" t="s">
        <v>96</v>
      </c>
      <c r="C35" s="46"/>
      <c r="D35" s="46" t="s">
        <v>97</v>
      </c>
      <c r="E35" s="46" t="s">
        <v>94</v>
      </c>
      <c r="F35" s="47" t="s">
        <v>74</v>
      </c>
      <c r="G35" s="47" t="s">
        <v>99</v>
      </c>
      <c r="H35" s="48" t="s">
        <v>99</v>
      </c>
    </row>
    <row r="36" spans="2:8" ht="57" x14ac:dyDescent="0.25">
      <c r="B36" s="45" t="s">
        <v>100</v>
      </c>
      <c r="C36" s="46"/>
      <c r="D36" s="46" t="s">
        <v>101</v>
      </c>
      <c r="E36" s="46" t="s">
        <v>102</v>
      </c>
      <c r="F36" s="47">
        <v>0</v>
      </c>
      <c r="G36" s="47">
        <v>3100</v>
      </c>
      <c r="H36" s="48">
        <v>3100</v>
      </c>
    </row>
    <row r="37" spans="2:8" ht="71.25" x14ac:dyDescent="0.25">
      <c r="B37" s="45" t="s">
        <v>103</v>
      </c>
      <c r="C37" s="46"/>
      <c r="D37" s="46" t="s">
        <v>104</v>
      </c>
      <c r="E37" s="46" t="s">
        <v>94</v>
      </c>
      <c r="F37" s="47" t="s">
        <v>105</v>
      </c>
      <c r="G37" s="47" t="s">
        <v>106</v>
      </c>
      <c r="H37" s="48">
        <f>300000-4000</f>
        <v>296000</v>
      </c>
    </row>
    <row r="38" spans="2:8" ht="42.75" x14ac:dyDescent="0.25">
      <c r="B38" s="45" t="s">
        <v>107</v>
      </c>
      <c r="C38" s="46"/>
      <c r="D38" s="46" t="s">
        <v>108</v>
      </c>
      <c r="E38" s="46" t="s">
        <v>109</v>
      </c>
      <c r="F38" s="49">
        <v>0.3</v>
      </c>
      <c r="G38" s="49">
        <v>0.34699999999999998</v>
      </c>
      <c r="H38" s="50">
        <f>+G38-F38</f>
        <v>4.6999999999999986E-2</v>
      </c>
    </row>
    <row r="39" spans="2:8" ht="57.75" thickBot="1" x14ac:dyDescent="0.3">
      <c r="B39" s="51" t="s">
        <v>107</v>
      </c>
      <c r="C39" s="52"/>
      <c r="D39" s="52" t="s">
        <v>108</v>
      </c>
      <c r="E39" s="52" t="s">
        <v>110</v>
      </c>
      <c r="F39" s="53" t="s">
        <v>111</v>
      </c>
      <c r="G39" s="53">
        <v>10</v>
      </c>
      <c r="H39" s="54">
        <v>9</v>
      </c>
    </row>
  </sheetData>
  <mergeCells count="1">
    <mergeCell ref="B1:H2"/>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DR39"/>
  <sheetViews>
    <sheetView showGridLines="0" tabSelected="1" topLeftCell="H1" zoomScale="60" zoomScaleNormal="60" workbookViewId="0">
      <selection activeCell="Z9" sqref="Z9:AA27"/>
    </sheetView>
  </sheetViews>
  <sheetFormatPr baseColWidth="10" defaultColWidth="10.85546875" defaultRowHeight="12.75" x14ac:dyDescent="0.2"/>
  <cols>
    <col min="1" max="1" width="4.28515625" style="2" customWidth="1"/>
    <col min="2" max="2" width="45.85546875" style="2" customWidth="1"/>
    <col min="3" max="3" width="54.28515625" style="2" customWidth="1"/>
    <col min="4" max="4" width="27.7109375" style="2" customWidth="1"/>
    <col min="5" max="5" width="28.7109375" style="2" customWidth="1"/>
    <col min="6" max="6" width="52.42578125" style="2" customWidth="1"/>
    <col min="7" max="7" width="41" style="2" customWidth="1"/>
    <col min="8" max="8" width="72.85546875" style="2" customWidth="1"/>
    <col min="9" max="9" width="59.7109375" style="2" hidden="1" customWidth="1"/>
    <col min="10" max="10" width="43" style="2" customWidth="1"/>
    <col min="11" max="11" width="44.28515625" style="2" hidden="1" customWidth="1"/>
    <col min="12" max="12" width="20.85546875" style="2" hidden="1" customWidth="1"/>
    <col min="13" max="13" width="42.42578125" style="2" hidden="1" customWidth="1"/>
    <col min="14" max="14" width="6.140625" style="2" hidden="1" customWidth="1"/>
    <col min="15" max="15" width="45.42578125" style="2" hidden="1" customWidth="1"/>
    <col min="16" max="16" width="30.5703125" style="2" customWidth="1"/>
    <col min="17" max="17" width="29.85546875" style="2" customWidth="1"/>
    <col min="18" max="18" width="28.42578125" style="2" hidden="1" customWidth="1"/>
    <col min="19" max="19" width="25" style="2" hidden="1" customWidth="1"/>
    <col min="20" max="23" width="32" style="2" hidden="1" customWidth="1"/>
    <col min="24" max="25" width="32" style="2" customWidth="1"/>
    <col min="26" max="26" width="33.5703125" style="2" customWidth="1"/>
    <col min="27" max="27" width="90.5703125" style="2" customWidth="1"/>
    <col min="28" max="28" width="5.5703125" style="2" customWidth="1"/>
    <col min="29" max="16384" width="10.85546875" style="2"/>
  </cols>
  <sheetData>
    <row r="2" spans="1:122" ht="13.5" thickBot="1" x14ac:dyDescent="0.25"/>
    <row r="3" spans="1:122" ht="125.25" customHeight="1" thickBot="1" x14ac:dyDescent="0.25">
      <c r="B3" s="155" t="s">
        <v>117</v>
      </c>
      <c r="C3" s="156"/>
      <c r="D3" s="164" t="s">
        <v>118</v>
      </c>
      <c r="E3" s="165"/>
      <c r="F3" s="165"/>
      <c r="G3" s="165"/>
      <c r="H3" s="165"/>
      <c r="I3" s="165"/>
      <c r="J3" s="165"/>
      <c r="K3" s="165"/>
      <c r="L3" s="165"/>
      <c r="M3" s="165"/>
      <c r="N3" s="165"/>
      <c r="O3" s="165"/>
      <c r="P3" s="165"/>
      <c r="Q3" s="165"/>
      <c r="R3" s="165"/>
      <c r="S3" s="165"/>
      <c r="T3" s="165"/>
      <c r="U3" s="165"/>
      <c r="V3" s="165"/>
      <c r="W3" s="166"/>
      <c r="X3" s="100"/>
      <c r="Y3" s="100"/>
      <c r="Z3" s="159"/>
      <c r="AA3" s="160"/>
    </row>
    <row r="4" spans="1:122" ht="29.25" customHeight="1" thickBot="1" x14ac:dyDescent="0.25">
      <c r="B4" s="157" t="s">
        <v>119</v>
      </c>
      <c r="C4" s="158"/>
      <c r="D4" s="141" t="s">
        <v>120</v>
      </c>
      <c r="E4" s="142"/>
      <c r="F4" s="142"/>
      <c r="G4" s="142"/>
      <c r="H4" s="142"/>
      <c r="I4" s="142"/>
      <c r="J4" s="142"/>
      <c r="K4" s="142"/>
      <c r="L4" s="142"/>
      <c r="M4" s="142"/>
      <c r="N4" s="142"/>
      <c r="O4" s="142"/>
      <c r="P4" s="142"/>
      <c r="Q4" s="142"/>
      <c r="R4" s="142"/>
      <c r="S4" s="142"/>
      <c r="T4" s="142"/>
      <c r="U4" s="142"/>
      <c r="V4" s="142"/>
      <c r="W4" s="143"/>
      <c r="X4" s="101"/>
      <c r="Y4" s="101"/>
      <c r="Z4" s="153" t="s">
        <v>196</v>
      </c>
      <c r="AA4" s="154"/>
    </row>
    <row r="5" spans="1:122" s="3" customFormat="1" ht="49.5" customHeight="1" thickBot="1" x14ac:dyDescent="0.25">
      <c r="A5" s="2"/>
      <c r="B5" s="61" t="s">
        <v>0</v>
      </c>
      <c r="C5" s="144" t="s">
        <v>200</v>
      </c>
      <c r="D5" s="145"/>
      <c r="E5" s="145"/>
      <c r="F5" s="145"/>
      <c r="G5" s="145"/>
      <c r="H5" s="145"/>
      <c r="I5" s="145"/>
      <c r="J5" s="145"/>
      <c r="K5" s="145"/>
      <c r="L5" s="145"/>
      <c r="M5" s="145"/>
      <c r="N5" s="145"/>
      <c r="O5" s="145"/>
      <c r="P5" s="145"/>
      <c r="Q5" s="145"/>
      <c r="R5" s="145"/>
      <c r="S5" s="145"/>
      <c r="T5" s="145"/>
      <c r="U5" s="145"/>
      <c r="V5" s="145"/>
      <c r="W5" s="146"/>
      <c r="X5" s="99"/>
      <c r="Y5" s="99"/>
      <c r="Z5" s="86" t="s">
        <v>113</v>
      </c>
      <c r="AA5" s="84">
        <v>2023</v>
      </c>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row>
    <row r="6" spans="1:122" ht="40.5" customHeight="1" thickBot="1" x14ac:dyDescent="0.25">
      <c r="B6" s="62" t="s">
        <v>1</v>
      </c>
      <c r="C6" s="147" t="s">
        <v>195</v>
      </c>
      <c r="D6" s="148"/>
      <c r="E6" s="148"/>
      <c r="F6" s="148"/>
      <c r="G6" s="148"/>
      <c r="H6" s="148"/>
      <c r="I6" s="148"/>
      <c r="J6" s="148"/>
      <c r="K6" s="148"/>
      <c r="L6" s="148"/>
      <c r="M6" s="148"/>
      <c r="N6" s="148"/>
      <c r="O6" s="148"/>
      <c r="P6" s="148"/>
      <c r="Q6" s="148"/>
      <c r="R6" s="148"/>
      <c r="S6" s="148"/>
      <c r="T6" s="148"/>
      <c r="U6" s="148"/>
      <c r="V6" s="148"/>
      <c r="W6" s="149"/>
      <c r="X6" s="102"/>
      <c r="Y6" s="102"/>
      <c r="Z6" s="87" t="s">
        <v>114</v>
      </c>
      <c r="AA6" s="85">
        <v>45291</v>
      </c>
    </row>
    <row r="7" spans="1:122" ht="37.5" customHeight="1" x14ac:dyDescent="0.2">
      <c r="B7" s="162" t="s">
        <v>2</v>
      </c>
      <c r="C7" s="125" t="s">
        <v>10</v>
      </c>
      <c r="D7" s="125" t="s">
        <v>24</v>
      </c>
      <c r="E7" s="125" t="s">
        <v>25</v>
      </c>
      <c r="F7" s="125" t="s">
        <v>11</v>
      </c>
      <c r="G7" s="125" t="s">
        <v>23</v>
      </c>
      <c r="H7" s="107" t="s">
        <v>5</v>
      </c>
      <c r="I7" s="125" t="s">
        <v>121</v>
      </c>
      <c r="J7" s="107" t="s">
        <v>3</v>
      </c>
      <c r="K7" s="125" t="s">
        <v>6</v>
      </c>
      <c r="L7" s="125" t="s">
        <v>4</v>
      </c>
      <c r="M7" s="125" t="s">
        <v>112</v>
      </c>
      <c r="N7" s="125" t="s">
        <v>7</v>
      </c>
      <c r="O7" s="125" t="s">
        <v>116</v>
      </c>
      <c r="P7" s="107" t="s">
        <v>148</v>
      </c>
      <c r="Q7" s="107"/>
      <c r="R7" s="107" t="s">
        <v>17</v>
      </c>
      <c r="S7" s="107"/>
      <c r="T7" s="107" t="s">
        <v>198</v>
      </c>
      <c r="U7" s="107"/>
      <c r="V7" s="107" t="s">
        <v>199</v>
      </c>
      <c r="W7" s="107"/>
      <c r="X7" s="107" t="s">
        <v>209</v>
      </c>
      <c r="Y7" s="107"/>
      <c r="Z7" s="125" t="s">
        <v>12</v>
      </c>
      <c r="AA7" s="163" t="s">
        <v>13</v>
      </c>
    </row>
    <row r="8" spans="1:122" ht="33.75" customHeight="1" x14ac:dyDescent="0.2">
      <c r="B8" s="161"/>
      <c r="C8" s="124"/>
      <c r="D8" s="124"/>
      <c r="E8" s="124"/>
      <c r="F8" s="124"/>
      <c r="G8" s="124"/>
      <c r="H8" s="126"/>
      <c r="I8" s="124"/>
      <c r="J8" s="126"/>
      <c r="K8" s="124"/>
      <c r="L8" s="124"/>
      <c r="M8" s="126"/>
      <c r="N8" s="126"/>
      <c r="O8" s="126"/>
      <c r="P8" s="66" t="s">
        <v>8</v>
      </c>
      <c r="Q8" s="65" t="s">
        <v>9</v>
      </c>
      <c r="R8" s="65" t="s">
        <v>15</v>
      </c>
      <c r="S8" s="65" t="s">
        <v>16</v>
      </c>
      <c r="T8" s="65" t="s">
        <v>15</v>
      </c>
      <c r="U8" s="65" t="s">
        <v>16</v>
      </c>
      <c r="V8" s="65" t="s">
        <v>15</v>
      </c>
      <c r="W8" s="65" t="s">
        <v>16</v>
      </c>
      <c r="X8" s="65" t="s">
        <v>15</v>
      </c>
      <c r="Y8" s="65" t="s">
        <v>16</v>
      </c>
      <c r="Z8" s="124"/>
      <c r="AA8" s="138"/>
    </row>
    <row r="9" spans="1:122" s="56" customFormat="1" ht="52.5" customHeight="1" x14ac:dyDescent="0.2">
      <c r="B9" s="114" t="s">
        <v>149</v>
      </c>
      <c r="C9" s="105" t="s">
        <v>150</v>
      </c>
      <c r="D9" s="117">
        <v>57000</v>
      </c>
      <c r="E9" s="105" t="s">
        <v>151</v>
      </c>
      <c r="F9" s="106" t="s">
        <v>152</v>
      </c>
      <c r="G9" s="105" t="s">
        <v>153</v>
      </c>
      <c r="H9" s="69" t="s">
        <v>154</v>
      </c>
      <c r="I9" s="108" t="s">
        <v>122</v>
      </c>
      <c r="J9" s="106" t="s">
        <v>155</v>
      </c>
      <c r="K9" s="105" t="s">
        <v>123</v>
      </c>
      <c r="L9" s="113" t="s">
        <v>124</v>
      </c>
      <c r="M9" s="122" t="s">
        <v>156</v>
      </c>
      <c r="N9" s="150">
        <v>1.1000000000000001</v>
      </c>
      <c r="O9" s="111" t="s">
        <v>197</v>
      </c>
      <c r="P9" s="71">
        <v>1363278083</v>
      </c>
      <c r="Q9" s="127">
        <f>SUM(P9:P21)</f>
        <v>15353330232</v>
      </c>
      <c r="R9" s="91">
        <v>721652419</v>
      </c>
      <c r="S9" s="90">
        <v>53565461.210000001</v>
      </c>
      <c r="T9" s="91">
        <v>758773537</v>
      </c>
      <c r="U9" s="90">
        <v>298143054.65999997</v>
      </c>
      <c r="V9" s="91">
        <v>747259371</v>
      </c>
      <c r="W9" s="90">
        <v>537035725.54999995</v>
      </c>
      <c r="X9" s="91">
        <v>2505192689.1200624</v>
      </c>
      <c r="Y9" s="90">
        <v>824326947.20399868</v>
      </c>
      <c r="Z9" s="168">
        <f>45470.91/D9</f>
        <v>0.79773526315789478</v>
      </c>
      <c r="AA9" s="169" t="s">
        <v>201</v>
      </c>
    </row>
    <row r="10" spans="1:122" s="56" customFormat="1" ht="65.25" customHeight="1" x14ac:dyDescent="0.2">
      <c r="B10" s="114"/>
      <c r="C10" s="105"/>
      <c r="D10" s="117"/>
      <c r="E10" s="105"/>
      <c r="F10" s="105"/>
      <c r="G10" s="105"/>
      <c r="H10" s="69" t="s">
        <v>157</v>
      </c>
      <c r="I10" s="109"/>
      <c r="J10" s="106"/>
      <c r="K10" s="105"/>
      <c r="L10" s="113"/>
      <c r="M10" s="131"/>
      <c r="N10" s="151"/>
      <c r="O10" s="133"/>
      <c r="P10" s="71">
        <v>229471084</v>
      </c>
      <c r="Q10" s="127"/>
      <c r="R10" s="91">
        <v>156920968</v>
      </c>
      <c r="S10" s="90">
        <v>0</v>
      </c>
      <c r="T10" s="91">
        <v>156920968</v>
      </c>
      <c r="U10" s="90">
        <v>42116348</v>
      </c>
      <c r="V10" s="91">
        <v>156920968</v>
      </c>
      <c r="W10" s="90">
        <v>91318328</v>
      </c>
      <c r="X10" s="91">
        <v>526078731.24048549</v>
      </c>
      <c r="Y10" s="90">
        <v>140169740.97378734</v>
      </c>
      <c r="Z10" s="168"/>
      <c r="AA10" s="170"/>
    </row>
    <row r="11" spans="1:122" s="56" customFormat="1" ht="59.25" customHeight="1" x14ac:dyDescent="0.2">
      <c r="B11" s="114"/>
      <c r="C11" s="105"/>
      <c r="D11" s="118"/>
      <c r="E11" s="105"/>
      <c r="F11" s="105"/>
      <c r="G11" s="105"/>
      <c r="H11" s="72" t="s">
        <v>158</v>
      </c>
      <c r="I11" s="110"/>
      <c r="J11" s="106"/>
      <c r="K11" s="105"/>
      <c r="L11" s="113"/>
      <c r="M11" s="131"/>
      <c r="N11" s="152"/>
      <c r="O11" s="133"/>
      <c r="P11" s="71">
        <v>747264257</v>
      </c>
      <c r="Q11" s="127"/>
      <c r="R11" s="91">
        <v>231788199</v>
      </c>
      <c r="S11" s="90">
        <v>9238665</v>
      </c>
      <c r="T11" s="91">
        <v>364761032.06999999</v>
      </c>
      <c r="U11" s="90">
        <v>89503415</v>
      </c>
      <c r="V11" s="91">
        <v>414823237.06999999</v>
      </c>
      <c r="W11" s="90">
        <v>196122188.90000001</v>
      </c>
      <c r="X11" s="91">
        <v>1390698037.542419</v>
      </c>
      <c r="Y11" s="90">
        <v>301039200.11900777</v>
      </c>
      <c r="Z11" s="171"/>
      <c r="AA11" s="172"/>
    </row>
    <row r="12" spans="1:122" s="56" customFormat="1" ht="147" customHeight="1" x14ac:dyDescent="0.2">
      <c r="B12" s="114"/>
      <c r="C12" s="105"/>
      <c r="D12" s="83">
        <v>2</v>
      </c>
      <c r="E12" s="57" t="s">
        <v>159</v>
      </c>
      <c r="F12" s="105"/>
      <c r="G12" s="105"/>
      <c r="H12" s="69" t="s">
        <v>160</v>
      </c>
      <c r="I12" s="69" t="s">
        <v>161</v>
      </c>
      <c r="J12" s="106"/>
      <c r="K12" s="69" t="s">
        <v>125</v>
      </c>
      <c r="L12" s="70" t="s">
        <v>126</v>
      </c>
      <c r="M12" s="123"/>
      <c r="N12" s="78">
        <v>1.2</v>
      </c>
      <c r="O12" s="112"/>
      <c r="P12" s="71">
        <v>1057986247</v>
      </c>
      <c r="Q12" s="127"/>
      <c r="R12" s="88">
        <v>51133327</v>
      </c>
      <c r="S12" s="90">
        <v>0</v>
      </c>
      <c r="T12" s="88">
        <v>51133327</v>
      </c>
      <c r="U12" s="90">
        <v>14232988</v>
      </c>
      <c r="V12" s="88">
        <v>51133327</v>
      </c>
      <c r="W12" s="90">
        <v>30047419</v>
      </c>
      <c r="X12" s="88">
        <v>171424865.23703358</v>
      </c>
      <c r="Y12" s="90">
        <v>46121507.373206131</v>
      </c>
      <c r="Z12" s="173">
        <f>0/D12</f>
        <v>0</v>
      </c>
      <c r="AA12" s="174" t="s">
        <v>202</v>
      </c>
    </row>
    <row r="13" spans="1:122" s="56" customFormat="1" ht="103.5" customHeight="1" x14ac:dyDescent="0.2">
      <c r="B13" s="114"/>
      <c r="C13" s="105"/>
      <c r="D13" s="117">
        <v>30</v>
      </c>
      <c r="E13" s="105" t="s">
        <v>162</v>
      </c>
      <c r="F13" s="105"/>
      <c r="G13" s="105"/>
      <c r="H13" s="69" t="s">
        <v>163</v>
      </c>
      <c r="I13" s="108" t="s">
        <v>164</v>
      </c>
      <c r="J13" s="106" t="s">
        <v>165</v>
      </c>
      <c r="K13" s="105" t="s">
        <v>166</v>
      </c>
      <c r="L13" s="113" t="s">
        <v>126</v>
      </c>
      <c r="M13" s="122" t="s">
        <v>127</v>
      </c>
      <c r="N13" s="132">
        <v>1.3</v>
      </c>
      <c r="O13" s="111" t="s">
        <v>128</v>
      </c>
      <c r="P13" s="71">
        <v>0</v>
      </c>
      <c r="Q13" s="127"/>
      <c r="R13" s="91">
        <v>0</v>
      </c>
      <c r="S13" s="90">
        <v>0</v>
      </c>
      <c r="T13" s="91">
        <v>0</v>
      </c>
      <c r="U13" s="90">
        <v>0</v>
      </c>
      <c r="V13" s="91">
        <v>0</v>
      </c>
      <c r="W13" s="90">
        <v>0</v>
      </c>
      <c r="X13" s="90">
        <v>0</v>
      </c>
      <c r="Y13" s="90">
        <v>0</v>
      </c>
      <c r="Z13" s="175">
        <f>0/D13</f>
        <v>0</v>
      </c>
      <c r="AA13" s="169" t="s">
        <v>205</v>
      </c>
    </row>
    <row r="14" spans="1:122" s="56" customFormat="1" ht="103.5" customHeight="1" x14ac:dyDescent="0.2">
      <c r="B14" s="114"/>
      <c r="C14" s="105"/>
      <c r="D14" s="118"/>
      <c r="E14" s="105"/>
      <c r="F14" s="105"/>
      <c r="G14" s="105"/>
      <c r="H14" s="69" t="s">
        <v>167</v>
      </c>
      <c r="I14" s="110"/>
      <c r="J14" s="106"/>
      <c r="K14" s="105"/>
      <c r="L14" s="113"/>
      <c r="M14" s="123"/>
      <c r="N14" s="132"/>
      <c r="O14" s="112"/>
      <c r="P14" s="71">
        <v>2222706158</v>
      </c>
      <c r="Q14" s="127"/>
      <c r="R14" s="96">
        <v>0</v>
      </c>
      <c r="S14" s="90">
        <v>0</v>
      </c>
      <c r="T14" s="96">
        <v>1515887</v>
      </c>
      <c r="U14" s="90">
        <v>0</v>
      </c>
      <c r="V14" s="96">
        <v>574976278.77999997</v>
      </c>
      <c r="W14" s="90">
        <v>2158337</v>
      </c>
      <c r="X14" s="96">
        <v>898963525.77999997</v>
      </c>
      <c r="Y14" s="90">
        <v>557002630</v>
      </c>
      <c r="Z14" s="176"/>
      <c r="AA14" s="172"/>
    </row>
    <row r="15" spans="1:122" s="56" customFormat="1" ht="60.75" customHeight="1" x14ac:dyDescent="0.2">
      <c r="B15" s="114"/>
      <c r="C15" s="105"/>
      <c r="D15" s="117">
        <v>50</v>
      </c>
      <c r="E15" s="105" t="s">
        <v>168</v>
      </c>
      <c r="F15" s="105"/>
      <c r="G15" s="105"/>
      <c r="H15" s="69" t="s">
        <v>169</v>
      </c>
      <c r="I15" s="108" t="s">
        <v>129</v>
      </c>
      <c r="J15" s="106" t="s">
        <v>130</v>
      </c>
      <c r="K15" s="105" t="s">
        <v>131</v>
      </c>
      <c r="L15" s="113" t="s">
        <v>124</v>
      </c>
      <c r="M15" s="122" t="s">
        <v>132</v>
      </c>
      <c r="N15" s="132">
        <v>1.4</v>
      </c>
      <c r="O15" s="111" t="s">
        <v>133</v>
      </c>
      <c r="P15" s="71">
        <v>271169665</v>
      </c>
      <c r="Q15" s="127"/>
      <c r="R15" s="89">
        <v>216316800</v>
      </c>
      <c r="S15" s="90">
        <v>675817</v>
      </c>
      <c r="T15" s="89">
        <v>240163497</v>
      </c>
      <c r="U15" s="90">
        <v>65760929</v>
      </c>
      <c r="V15" s="89">
        <v>240163497</v>
      </c>
      <c r="W15" s="90">
        <v>140354594</v>
      </c>
      <c r="X15" s="89">
        <v>240696377.13049927</v>
      </c>
      <c r="Y15" s="90">
        <v>239861260.3680838</v>
      </c>
      <c r="Z15" s="175">
        <f>41.95/D15</f>
        <v>0.83900000000000008</v>
      </c>
      <c r="AA15" s="169" t="s">
        <v>203</v>
      </c>
    </row>
    <row r="16" spans="1:122" s="56" customFormat="1" ht="69.75" customHeight="1" x14ac:dyDescent="0.2">
      <c r="B16" s="114"/>
      <c r="C16" s="105"/>
      <c r="D16" s="117"/>
      <c r="E16" s="105"/>
      <c r="F16" s="105"/>
      <c r="G16" s="105"/>
      <c r="H16" s="69" t="s">
        <v>170</v>
      </c>
      <c r="I16" s="109"/>
      <c r="J16" s="106"/>
      <c r="K16" s="105"/>
      <c r="L16" s="113"/>
      <c r="M16" s="131"/>
      <c r="N16" s="132"/>
      <c r="O16" s="133"/>
      <c r="P16" s="71"/>
      <c r="Q16" s="127"/>
      <c r="R16" s="89">
        <v>0</v>
      </c>
      <c r="S16" s="90">
        <v>0</v>
      </c>
      <c r="T16" s="89">
        <v>0</v>
      </c>
      <c r="U16" s="90">
        <v>0</v>
      </c>
      <c r="V16" s="89">
        <v>0</v>
      </c>
      <c r="W16" s="90">
        <v>0</v>
      </c>
      <c r="X16" s="89">
        <v>0</v>
      </c>
      <c r="Y16" s="90">
        <v>0</v>
      </c>
      <c r="Z16" s="177"/>
      <c r="AA16" s="170"/>
    </row>
    <row r="17" spans="2:27" s="56" customFormat="1" ht="54" customHeight="1" x14ac:dyDescent="0.2">
      <c r="B17" s="114"/>
      <c r="C17" s="105"/>
      <c r="D17" s="118"/>
      <c r="E17" s="105"/>
      <c r="F17" s="105"/>
      <c r="G17" s="105"/>
      <c r="H17" s="69" t="s">
        <v>171</v>
      </c>
      <c r="I17" s="110"/>
      <c r="J17" s="106"/>
      <c r="K17" s="105"/>
      <c r="L17" s="113"/>
      <c r="M17" s="123"/>
      <c r="N17" s="132"/>
      <c r="O17" s="112"/>
      <c r="P17" s="71">
        <v>50000000</v>
      </c>
      <c r="Q17" s="127"/>
      <c r="R17" s="89">
        <v>0</v>
      </c>
      <c r="S17" s="90">
        <v>0</v>
      </c>
      <c r="T17" s="89">
        <v>38496489</v>
      </c>
      <c r="U17" s="90">
        <v>0</v>
      </c>
      <c r="V17" s="89">
        <v>38496489</v>
      </c>
      <c r="W17" s="90">
        <v>0</v>
      </c>
      <c r="X17" s="89">
        <v>38581905.869500712</v>
      </c>
      <c r="Y17" s="90">
        <v>38448042.63191618</v>
      </c>
      <c r="Z17" s="176"/>
      <c r="AA17" s="172"/>
    </row>
    <row r="18" spans="2:27" s="56" customFormat="1" ht="90" customHeight="1" x14ac:dyDescent="0.2">
      <c r="B18" s="114"/>
      <c r="C18" s="105"/>
      <c r="D18" s="117">
        <v>17542</v>
      </c>
      <c r="E18" s="105" t="s">
        <v>134</v>
      </c>
      <c r="F18" s="105"/>
      <c r="G18" s="105"/>
      <c r="H18" s="69" t="s">
        <v>172</v>
      </c>
      <c r="I18" s="108" t="s">
        <v>135</v>
      </c>
      <c r="J18" s="106" t="s">
        <v>173</v>
      </c>
      <c r="K18" s="105" t="s">
        <v>136</v>
      </c>
      <c r="L18" s="113" t="s">
        <v>126</v>
      </c>
      <c r="M18" s="122" t="s">
        <v>137</v>
      </c>
      <c r="N18" s="132">
        <v>1.5</v>
      </c>
      <c r="O18" s="111" t="s">
        <v>138</v>
      </c>
      <c r="P18" s="73">
        <v>0</v>
      </c>
      <c r="Q18" s="127"/>
      <c r="R18" s="89">
        <v>0</v>
      </c>
      <c r="S18" s="90">
        <v>0</v>
      </c>
      <c r="T18" s="89">
        <v>0</v>
      </c>
      <c r="U18" s="90">
        <v>0</v>
      </c>
      <c r="V18" s="89">
        <v>0</v>
      </c>
      <c r="W18" s="90">
        <v>0</v>
      </c>
      <c r="X18" s="89">
        <v>0</v>
      </c>
      <c r="Y18" s="90">
        <v>0</v>
      </c>
      <c r="Z18" s="175">
        <f>12321/D18</f>
        <v>0.7023714513738456</v>
      </c>
      <c r="AA18" s="169" t="s">
        <v>204</v>
      </c>
    </row>
    <row r="19" spans="2:27" s="56" customFormat="1" ht="90" customHeight="1" x14ac:dyDescent="0.2">
      <c r="B19" s="114"/>
      <c r="C19" s="105"/>
      <c r="D19" s="117"/>
      <c r="E19" s="105"/>
      <c r="F19" s="105"/>
      <c r="G19" s="105"/>
      <c r="H19" s="74" t="s">
        <v>174</v>
      </c>
      <c r="I19" s="110"/>
      <c r="J19" s="106"/>
      <c r="K19" s="105"/>
      <c r="L19" s="113"/>
      <c r="M19" s="123"/>
      <c r="N19" s="132"/>
      <c r="O19" s="112"/>
      <c r="P19" s="73">
        <v>7879109971</v>
      </c>
      <c r="Q19" s="127"/>
      <c r="R19" s="89">
        <v>615419021</v>
      </c>
      <c r="S19" s="90">
        <v>28469897</v>
      </c>
      <c r="T19" s="89">
        <v>735628542</v>
      </c>
      <c r="U19" s="90">
        <v>271327040.46000004</v>
      </c>
      <c r="V19" s="89">
        <v>6356186449.6999998</v>
      </c>
      <c r="W19" s="90">
        <v>488197656.45999998</v>
      </c>
      <c r="X19" s="89">
        <v>6802658943.8000002</v>
      </c>
      <c r="Y19" s="90">
        <v>3712638646.2799997</v>
      </c>
      <c r="Z19" s="176"/>
      <c r="AA19" s="172"/>
    </row>
    <row r="20" spans="2:27" s="56" customFormat="1" ht="145.5" customHeight="1" x14ac:dyDescent="0.2">
      <c r="B20" s="114"/>
      <c r="C20" s="105"/>
      <c r="D20" s="117">
        <v>1</v>
      </c>
      <c r="E20" s="134" t="s">
        <v>175</v>
      </c>
      <c r="F20" s="105"/>
      <c r="G20" s="105"/>
      <c r="H20" s="74" t="s">
        <v>176</v>
      </c>
      <c r="I20" s="108" t="s">
        <v>139</v>
      </c>
      <c r="J20" s="137" t="s">
        <v>140</v>
      </c>
      <c r="K20" s="134" t="s">
        <v>177</v>
      </c>
      <c r="L20" s="136" t="s">
        <v>178</v>
      </c>
      <c r="M20" s="122" t="s">
        <v>179</v>
      </c>
      <c r="N20" s="132">
        <v>1.6</v>
      </c>
      <c r="O20" s="111" t="s">
        <v>141</v>
      </c>
      <c r="P20" s="73">
        <v>1215000000</v>
      </c>
      <c r="Q20" s="127"/>
      <c r="R20" s="89">
        <v>0</v>
      </c>
      <c r="S20" s="92">
        <v>0</v>
      </c>
      <c r="T20" s="89">
        <v>50000000</v>
      </c>
      <c r="U20" s="92">
        <v>0</v>
      </c>
      <c r="V20" s="89">
        <v>50000000</v>
      </c>
      <c r="W20" s="92">
        <v>31485408</v>
      </c>
      <c r="X20" s="89">
        <v>211975313.13342571</v>
      </c>
      <c r="Y20" s="92">
        <v>53562815.563705713</v>
      </c>
      <c r="Z20" s="175">
        <f>0.75/D20</f>
        <v>0.75</v>
      </c>
      <c r="AA20" s="169" t="s">
        <v>206</v>
      </c>
    </row>
    <row r="21" spans="2:27" s="56" customFormat="1" ht="145.5" customHeight="1" thickBot="1" x14ac:dyDescent="0.25">
      <c r="B21" s="114"/>
      <c r="C21" s="105"/>
      <c r="D21" s="118"/>
      <c r="E21" s="134"/>
      <c r="F21" s="105"/>
      <c r="G21" s="105"/>
      <c r="H21" s="74" t="s">
        <v>180</v>
      </c>
      <c r="I21" s="110"/>
      <c r="J21" s="137"/>
      <c r="K21" s="134"/>
      <c r="L21" s="136"/>
      <c r="M21" s="123"/>
      <c r="N21" s="132"/>
      <c r="O21" s="112"/>
      <c r="P21" s="73">
        <v>317344767</v>
      </c>
      <c r="Q21" s="127"/>
      <c r="R21" s="89">
        <v>273668893</v>
      </c>
      <c r="S21" s="92">
        <v>0</v>
      </c>
      <c r="T21" s="98">
        <v>273125755</v>
      </c>
      <c r="U21" s="97">
        <v>74234359</v>
      </c>
      <c r="V21" s="98">
        <v>274045013</v>
      </c>
      <c r="W21" s="97">
        <v>160462535</v>
      </c>
      <c r="X21" s="98">
        <v>1161815548.8665743</v>
      </c>
      <c r="Y21" s="97">
        <v>272978046.43629432</v>
      </c>
      <c r="Z21" s="176"/>
      <c r="AA21" s="178"/>
    </row>
    <row r="22" spans="2:27" ht="37.5" customHeight="1" x14ac:dyDescent="0.2">
      <c r="B22" s="161" t="s">
        <v>115</v>
      </c>
      <c r="C22" s="124" t="s">
        <v>10</v>
      </c>
      <c r="D22" s="124" t="s">
        <v>24</v>
      </c>
      <c r="E22" s="124" t="s">
        <v>25</v>
      </c>
      <c r="F22" s="124" t="s">
        <v>11</v>
      </c>
      <c r="G22" s="124" t="s">
        <v>23</v>
      </c>
      <c r="H22" s="126" t="s">
        <v>5</v>
      </c>
      <c r="I22" s="124" t="s">
        <v>121</v>
      </c>
      <c r="J22" s="126" t="s">
        <v>3</v>
      </c>
      <c r="K22" s="124" t="s">
        <v>6</v>
      </c>
      <c r="L22" s="124" t="s">
        <v>4</v>
      </c>
      <c r="M22" s="124" t="s">
        <v>112</v>
      </c>
      <c r="N22" s="124" t="s">
        <v>7</v>
      </c>
      <c r="O22" s="126" t="s">
        <v>116</v>
      </c>
      <c r="P22" s="126" t="s">
        <v>148</v>
      </c>
      <c r="Q22" s="126"/>
      <c r="R22" s="139" t="s">
        <v>17</v>
      </c>
      <c r="S22" s="140"/>
      <c r="T22" s="126" t="s">
        <v>198</v>
      </c>
      <c r="U22" s="126"/>
      <c r="V22" s="126" t="s">
        <v>199</v>
      </c>
      <c r="W22" s="126"/>
      <c r="X22" s="107" t="s">
        <v>209</v>
      </c>
      <c r="Y22" s="107"/>
      <c r="Z22" s="124" t="s">
        <v>12</v>
      </c>
      <c r="AA22" s="138" t="s">
        <v>13</v>
      </c>
    </row>
    <row r="23" spans="2:27" ht="33.75" customHeight="1" x14ac:dyDescent="0.2">
      <c r="B23" s="161"/>
      <c r="C23" s="124"/>
      <c r="D23" s="124"/>
      <c r="E23" s="124"/>
      <c r="F23" s="124"/>
      <c r="G23" s="124"/>
      <c r="H23" s="126"/>
      <c r="I23" s="124"/>
      <c r="J23" s="126"/>
      <c r="K23" s="124"/>
      <c r="L23" s="124"/>
      <c r="M23" s="126"/>
      <c r="N23" s="124"/>
      <c r="O23" s="126"/>
      <c r="P23" s="66" t="s">
        <v>8</v>
      </c>
      <c r="Q23" s="65" t="s">
        <v>9</v>
      </c>
      <c r="R23" s="65" t="s">
        <v>15</v>
      </c>
      <c r="S23" s="65" t="s">
        <v>16</v>
      </c>
      <c r="T23" s="65" t="s">
        <v>15</v>
      </c>
      <c r="U23" s="65" t="s">
        <v>16</v>
      </c>
      <c r="V23" s="65" t="s">
        <v>15</v>
      </c>
      <c r="W23" s="65" t="s">
        <v>16</v>
      </c>
      <c r="X23" s="65" t="s">
        <v>15</v>
      </c>
      <c r="Y23" s="65" t="s">
        <v>16</v>
      </c>
      <c r="Z23" s="124"/>
      <c r="AA23" s="138"/>
    </row>
    <row r="24" spans="2:27" s="56" customFormat="1" ht="96.75" customHeight="1" x14ac:dyDescent="0.2">
      <c r="B24" s="114" t="s">
        <v>181</v>
      </c>
      <c r="C24" s="106" t="s">
        <v>182</v>
      </c>
      <c r="D24" s="117">
        <v>5</v>
      </c>
      <c r="E24" s="105" t="s">
        <v>143</v>
      </c>
      <c r="F24" s="105" t="s">
        <v>183</v>
      </c>
      <c r="G24" s="105" t="s">
        <v>184</v>
      </c>
      <c r="H24" s="74" t="s">
        <v>185</v>
      </c>
      <c r="I24" s="108" t="s">
        <v>144</v>
      </c>
      <c r="J24" s="106" t="s">
        <v>145</v>
      </c>
      <c r="K24" s="105" t="s">
        <v>146</v>
      </c>
      <c r="L24" s="113" t="s">
        <v>126</v>
      </c>
      <c r="M24" s="122" t="s">
        <v>186</v>
      </c>
      <c r="N24" s="78">
        <v>2.1</v>
      </c>
      <c r="O24" s="111" t="s">
        <v>147</v>
      </c>
      <c r="P24" s="73">
        <v>8000000</v>
      </c>
      <c r="Q24" s="127">
        <f>SUM(P24:P27)</f>
        <v>426964250</v>
      </c>
      <c r="R24" s="93">
        <v>0</v>
      </c>
      <c r="S24" s="90">
        <v>0</v>
      </c>
      <c r="T24" s="93">
        <v>2967376</v>
      </c>
      <c r="U24" s="90">
        <v>2519081</v>
      </c>
      <c r="V24" s="93">
        <v>6579268</v>
      </c>
      <c r="W24" s="90">
        <v>3970824</v>
      </c>
      <c r="X24" s="93">
        <v>7382231.1619386645</v>
      </c>
      <c r="Y24" s="90">
        <v>6817036.1471075974</v>
      </c>
      <c r="Z24" s="175">
        <f>2/D24</f>
        <v>0.4</v>
      </c>
      <c r="AA24" s="169" t="s">
        <v>207</v>
      </c>
    </row>
    <row r="25" spans="2:27" s="56" customFormat="1" ht="107.25" customHeight="1" x14ac:dyDescent="0.2">
      <c r="B25" s="114"/>
      <c r="C25" s="105"/>
      <c r="D25" s="118"/>
      <c r="E25" s="105"/>
      <c r="F25" s="105"/>
      <c r="G25" s="105"/>
      <c r="H25" s="75" t="s">
        <v>187</v>
      </c>
      <c r="I25" s="110"/>
      <c r="J25" s="106"/>
      <c r="K25" s="105"/>
      <c r="L25" s="113"/>
      <c r="M25" s="123"/>
      <c r="N25" s="78">
        <v>2.2000000000000002</v>
      </c>
      <c r="O25" s="112"/>
      <c r="P25" s="73">
        <v>317066776</v>
      </c>
      <c r="Q25" s="127"/>
      <c r="R25" s="93">
        <v>232280609</v>
      </c>
      <c r="S25" s="90">
        <v>0</v>
      </c>
      <c r="T25" s="93">
        <v>232280609</v>
      </c>
      <c r="U25" s="90">
        <v>63692000</v>
      </c>
      <c r="V25" s="93">
        <v>232280609</v>
      </c>
      <c r="W25" s="90">
        <v>135944261</v>
      </c>
      <c r="X25" s="93">
        <v>260629168.78806132</v>
      </c>
      <c r="Y25" s="90">
        <v>233386556.8528924</v>
      </c>
      <c r="Z25" s="176"/>
      <c r="AA25" s="172"/>
    </row>
    <row r="26" spans="2:27" s="56" customFormat="1" ht="91.5" customHeight="1" x14ac:dyDescent="0.2">
      <c r="B26" s="114"/>
      <c r="C26" s="105"/>
      <c r="D26" s="117">
        <v>350</v>
      </c>
      <c r="E26" s="105" t="s">
        <v>188</v>
      </c>
      <c r="F26" s="105"/>
      <c r="G26" s="105"/>
      <c r="H26" s="75" t="s">
        <v>189</v>
      </c>
      <c r="I26" s="108" t="s">
        <v>190</v>
      </c>
      <c r="J26" s="106" t="s">
        <v>191</v>
      </c>
      <c r="K26" s="105" t="s">
        <v>192</v>
      </c>
      <c r="L26" s="113" t="s">
        <v>126</v>
      </c>
      <c r="M26" s="122" t="s">
        <v>193</v>
      </c>
      <c r="N26" s="78">
        <v>2.2999999999999998</v>
      </c>
      <c r="O26" s="134" t="s">
        <v>142</v>
      </c>
      <c r="P26" s="73">
        <v>0</v>
      </c>
      <c r="Q26" s="127"/>
      <c r="R26" s="93">
        <v>0</v>
      </c>
      <c r="S26" s="90">
        <v>0</v>
      </c>
      <c r="T26" s="93">
        <v>0</v>
      </c>
      <c r="U26" s="90">
        <v>0</v>
      </c>
      <c r="V26" s="93">
        <v>0</v>
      </c>
      <c r="W26" s="90">
        <v>0</v>
      </c>
      <c r="X26" s="93">
        <v>0</v>
      </c>
      <c r="Y26" s="90">
        <v>0</v>
      </c>
      <c r="Z26" s="175">
        <f>330/D26</f>
        <v>0.94285714285714284</v>
      </c>
      <c r="AA26" s="169" t="s">
        <v>208</v>
      </c>
    </row>
    <row r="27" spans="2:27" s="56" customFormat="1" ht="91.5" customHeight="1" thickBot="1" x14ac:dyDescent="0.25">
      <c r="B27" s="115"/>
      <c r="C27" s="116"/>
      <c r="D27" s="119"/>
      <c r="E27" s="116"/>
      <c r="F27" s="116"/>
      <c r="G27" s="116"/>
      <c r="H27" s="76" t="s">
        <v>194</v>
      </c>
      <c r="I27" s="121"/>
      <c r="J27" s="120"/>
      <c r="K27" s="116"/>
      <c r="L27" s="129"/>
      <c r="M27" s="130"/>
      <c r="N27" s="79">
        <v>2.4</v>
      </c>
      <c r="O27" s="135"/>
      <c r="P27" s="77">
        <v>101897474</v>
      </c>
      <c r="Q27" s="128"/>
      <c r="R27" s="94">
        <v>72317202</v>
      </c>
      <c r="S27" s="95">
        <v>0</v>
      </c>
      <c r="T27" s="94">
        <v>72317202</v>
      </c>
      <c r="U27" s="95">
        <v>18851663</v>
      </c>
      <c r="V27" s="94">
        <v>64373435</v>
      </c>
      <c r="W27" s="95">
        <v>37691450</v>
      </c>
      <c r="X27" s="94">
        <v>70750861</v>
      </c>
      <c r="Y27" s="94">
        <v>69688614</v>
      </c>
      <c r="Z27" s="179"/>
      <c r="AA27" s="180"/>
    </row>
    <row r="28" spans="2:27" ht="33.75" customHeight="1" thickBot="1" x14ac:dyDescent="0.25">
      <c r="B28" s="56" t="s">
        <v>14</v>
      </c>
      <c r="C28" s="56"/>
      <c r="D28" s="56"/>
      <c r="E28" s="56"/>
      <c r="F28" s="56"/>
      <c r="G28" s="56"/>
      <c r="H28" s="56"/>
      <c r="I28" s="56"/>
      <c r="J28" s="56"/>
      <c r="K28" s="56"/>
      <c r="L28" s="56"/>
      <c r="M28" s="58"/>
      <c r="N28" s="56"/>
      <c r="O28" s="67"/>
      <c r="P28" s="81">
        <f>SUM(P9:P27)</f>
        <v>15780294482</v>
      </c>
      <c r="Q28" s="81">
        <f t="shared" ref="Q28:S28" si="0">SUM(Q9:Q27)</f>
        <v>15780294482</v>
      </c>
      <c r="R28" s="81">
        <f t="shared" si="0"/>
        <v>2571497438</v>
      </c>
      <c r="S28" s="81">
        <f t="shared" si="0"/>
        <v>91949840.210000008</v>
      </c>
      <c r="T28" s="81">
        <f t="shared" ref="T28:U28" si="1">SUM(T9:T27)</f>
        <v>2978084221.0699997</v>
      </c>
      <c r="U28" s="81">
        <f t="shared" si="1"/>
        <v>940380878.12</v>
      </c>
      <c r="V28" s="81">
        <f t="shared" ref="V28:W28" si="2">SUM(V9:V27)</f>
        <v>9207237942.5499992</v>
      </c>
      <c r="W28" s="81">
        <f t="shared" si="2"/>
        <v>1854788726.9099998</v>
      </c>
      <c r="X28" s="81">
        <f t="shared" ref="X28:Y28" si="3">SUM(X9:X27)</f>
        <v>14286848198.67</v>
      </c>
      <c r="Y28" s="81">
        <f t="shared" si="3"/>
        <v>6496041043.9499989</v>
      </c>
      <c r="Z28" s="56"/>
      <c r="AA28" s="56"/>
    </row>
    <row r="29" spans="2:27" ht="13.5" thickBot="1" x14ac:dyDescent="0.25">
      <c r="B29" s="56"/>
      <c r="C29" s="56"/>
      <c r="D29" s="56"/>
      <c r="E29" s="56"/>
      <c r="F29" s="56"/>
      <c r="G29" s="56"/>
      <c r="H29" s="56"/>
      <c r="I29" s="56"/>
      <c r="J29" s="56"/>
      <c r="K29" s="56"/>
      <c r="L29" s="56"/>
      <c r="M29" s="56"/>
      <c r="N29" s="56"/>
      <c r="O29" s="68"/>
      <c r="P29" s="59"/>
      <c r="Q29" s="56"/>
      <c r="R29" s="56"/>
      <c r="S29" s="56"/>
      <c r="T29" s="56"/>
      <c r="U29" s="56"/>
      <c r="V29" s="56"/>
      <c r="W29" s="56"/>
      <c r="X29" s="56"/>
      <c r="Y29" s="56"/>
      <c r="Z29" s="56"/>
      <c r="AA29" s="56"/>
    </row>
    <row r="30" spans="2:27" ht="30" customHeight="1" thickBot="1" x14ac:dyDescent="0.25">
      <c r="B30" s="56"/>
      <c r="C30" s="56"/>
      <c r="D30" s="56"/>
      <c r="E30" s="56"/>
      <c r="F30" s="56"/>
      <c r="G30" s="56"/>
      <c r="H30" s="56"/>
      <c r="I30" s="56"/>
      <c r="J30" s="56"/>
      <c r="K30" s="56"/>
      <c r="L30" s="56"/>
      <c r="M30" s="56"/>
      <c r="N30" s="56"/>
      <c r="O30" s="80" t="s">
        <v>18</v>
      </c>
      <c r="P30" s="82">
        <f>+P28+P29</f>
        <v>15780294482</v>
      </c>
      <c r="Q30" s="60"/>
      <c r="R30" s="63"/>
      <c r="S30" s="63"/>
      <c r="T30" s="63"/>
      <c r="U30" s="63"/>
      <c r="V30" s="63"/>
      <c r="W30" s="63"/>
      <c r="X30" s="63"/>
      <c r="Y30" s="63"/>
      <c r="Z30" s="56"/>
      <c r="AA30" s="56"/>
    </row>
    <row r="31" spans="2:27" ht="18.95" customHeight="1" x14ac:dyDescent="0.2">
      <c r="B31" s="56" t="s">
        <v>21</v>
      </c>
      <c r="C31" s="56"/>
      <c r="D31" s="56"/>
      <c r="E31" s="56"/>
      <c r="F31" s="56"/>
      <c r="G31" s="56"/>
      <c r="H31" s="56"/>
      <c r="I31" s="56"/>
      <c r="J31" s="56"/>
      <c r="K31" s="56"/>
      <c r="L31" s="56"/>
      <c r="M31" s="56"/>
      <c r="N31" s="56"/>
      <c r="O31" s="56"/>
      <c r="P31" s="56"/>
      <c r="Q31" s="60"/>
      <c r="R31" s="63"/>
      <c r="S31" s="63"/>
      <c r="T31" s="63"/>
      <c r="U31" s="63"/>
      <c r="V31" s="63"/>
      <c r="W31" s="63"/>
      <c r="X31" s="63"/>
      <c r="Y31" s="63"/>
      <c r="Z31" s="56"/>
      <c r="AA31" s="56"/>
    </row>
    <row r="32" spans="2:27" x14ac:dyDescent="0.2">
      <c r="B32" s="56"/>
      <c r="C32" s="56"/>
      <c r="D32" s="56"/>
      <c r="E32" s="56"/>
      <c r="F32" s="56"/>
      <c r="G32" s="56"/>
      <c r="H32" s="56"/>
      <c r="I32" s="56"/>
      <c r="J32" s="56"/>
      <c r="K32" s="56"/>
      <c r="L32" s="56"/>
      <c r="M32" s="56"/>
      <c r="N32" s="56"/>
      <c r="O32" s="56"/>
      <c r="P32" s="56"/>
      <c r="Q32" s="64"/>
      <c r="R32" s="64"/>
      <c r="S32" s="64"/>
      <c r="T32" s="64"/>
      <c r="U32" s="64"/>
      <c r="V32" s="64"/>
      <c r="W32" s="64"/>
      <c r="X32" s="64"/>
      <c r="Y32" s="64"/>
      <c r="Z32" s="56"/>
      <c r="AA32" s="56"/>
    </row>
    <row r="33" spans="2:27" x14ac:dyDescent="0.2">
      <c r="B33" s="56"/>
      <c r="C33" s="56"/>
      <c r="D33" s="56"/>
      <c r="E33" s="56"/>
      <c r="F33" s="56"/>
      <c r="G33" s="56"/>
      <c r="H33" s="56"/>
      <c r="I33" s="56"/>
      <c r="J33" s="56"/>
      <c r="K33" s="56"/>
      <c r="L33" s="56"/>
      <c r="M33" s="56"/>
      <c r="N33" s="56"/>
      <c r="O33" s="56"/>
      <c r="P33" s="56"/>
      <c r="Q33" s="56"/>
      <c r="R33" s="56"/>
      <c r="S33" s="56"/>
      <c r="T33" s="56"/>
      <c r="U33" s="56"/>
      <c r="V33" s="56"/>
      <c r="W33" s="56"/>
      <c r="X33" s="56"/>
      <c r="Y33" s="56"/>
      <c r="Z33" s="56"/>
      <c r="AA33" s="56"/>
    </row>
    <row r="34" spans="2:27" x14ac:dyDescent="0.2">
      <c r="V34" s="56"/>
    </row>
    <row r="35" spans="2:27" x14ac:dyDescent="0.2">
      <c r="V35" s="56"/>
      <c r="W35" s="104"/>
      <c r="X35" s="103"/>
    </row>
    <row r="36" spans="2:27" x14ac:dyDescent="0.2">
      <c r="O36" s="1"/>
      <c r="V36" s="56"/>
      <c r="W36" s="104"/>
      <c r="X36" s="103"/>
    </row>
    <row r="37" spans="2:27" x14ac:dyDescent="0.2">
      <c r="O37" s="1"/>
      <c r="V37" s="103"/>
      <c r="W37" s="103"/>
    </row>
    <row r="38" spans="2:27" hidden="1" x14ac:dyDescent="0.2">
      <c r="AA38" s="2" t="s">
        <v>19</v>
      </c>
    </row>
    <row r="39" spans="2:27" hidden="1" x14ac:dyDescent="0.2">
      <c r="AA39" s="2" t="s">
        <v>20</v>
      </c>
    </row>
  </sheetData>
  <protectedRanges>
    <protectedRange password="C9BB" sqref="D9:D21" name="Rango1_3_4"/>
    <protectedRange password="C9BB" sqref="D24:D27" name="Rango1_3_5"/>
  </protectedRanges>
  <dataConsolidate/>
  <mergeCells count="135">
    <mergeCell ref="Z24:Z25"/>
    <mergeCell ref="AA24:AA25"/>
    <mergeCell ref="Z26:Z27"/>
    <mergeCell ref="AA26:AA27"/>
    <mergeCell ref="Z4:AA4"/>
    <mergeCell ref="B3:C3"/>
    <mergeCell ref="B4:C4"/>
    <mergeCell ref="Z3:AA3"/>
    <mergeCell ref="K22:K23"/>
    <mergeCell ref="L22:L23"/>
    <mergeCell ref="E22:E23"/>
    <mergeCell ref="E7:E8"/>
    <mergeCell ref="B22:B23"/>
    <mergeCell ref="H7:H8"/>
    <mergeCell ref="B7:B8"/>
    <mergeCell ref="C22:C23"/>
    <mergeCell ref="D20:D21"/>
    <mergeCell ref="E20:E21"/>
    <mergeCell ref="AA9:AA11"/>
    <mergeCell ref="Z13:Z14"/>
    <mergeCell ref="AA13:AA14"/>
    <mergeCell ref="AA7:AA8"/>
    <mergeCell ref="V22:W22"/>
    <mergeCell ref="D3:W3"/>
    <mergeCell ref="D4:W4"/>
    <mergeCell ref="C5:W5"/>
    <mergeCell ref="C6:W6"/>
    <mergeCell ref="T7:U7"/>
    <mergeCell ref="D15:D17"/>
    <mergeCell ref="L9:L11"/>
    <mergeCell ref="M9:M12"/>
    <mergeCell ref="N9:N11"/>
    <mergeCell ref="O9:O12"/>
    <mergeCell ref="D13:D14"/>
    <mergeCell ref="E13:E14"/>
    <mergeCell ref="I7:I8"/>
    <mergeCell ref="M7:M8"/>
    <mergeCell ref="F7:F8"/>
    <mergeCell ref="M13:M14"/>
    <mergeCell ref="N13:N14"/>
    <mergeCell ref="O13:O14"/>
    <mergeCell ref="G7:G8"/>
    <mergeCell ref="P7:Q7"/>
    <mergeCell ref="J7:J8"/>
    <mergeCell ref="K7:K8"/>
    <mergeCell ref="L7:L8"/>
    <mergeCell ref="R7:S7"/>
    <mergeCell ref="N7:N8"/>
    <mergeCell ref="C7:C8"/>
    <mergeCell ref="Z7:Z8"/>
    <mergeCell ref="D7:D8"/>
    <mergeCell ref="V7:W7"/>
    <mergeCell ref="AA22:AA23"/>
    <mergeCell ref="R22:S22"/>
    <mergeCell ref="F22:F23"/>
    <mergeCell ref="H22:H23"/>
    <mergeCell ref="I22:I23"/>
    <mergeCell ref="G22:G23"/>
    <mergeCell ref="AA15:AA17"/>
    <mergeCell ref="Z18:Z19"/>
    <mergeCell ref="AA18:AA19"/>
    <mergeCell ref="Z20:Z21"/>
    <mergeCell ref="AA20:AA21"/>
    <mergeCell ref="Z22:Z23"/>
    <mergeCell ref="J22:J23"/>
    <mergeCell ref="M22:M23"/>
    <mergeCell ref="Q9:Q21"/>
    <mergeCell ref="I13:I14"/>
    <mergeCell ref="J13:J14"/>
    <mergeCell ref="K13:K14"/>
    <mergeCell ref="L13:L14"/>
    <mergeCell ref="T22:U22"/>
    <mergeCell ref="N18:N19"/>
    <mergeCell ref="O18:O19"/>
    <mergeCell ref="L20:L21"/>
    <mergeCell ref="F9:F21"/>
    <mergeCell ref="M20:M21"/>
    <mergeCell ref="N20:N21"/>
    <mergeCell ref="Z15:Z17"/>
    <mergeCell ref="Z9:Z11"/>
    <mergeCell ref="K9:K11"/>
    <mergeCell ref="I15:I17"/>
    <mergeCell ref="J15:J17"/>
    <mergeCell ref="K15:K17"/>
    <mergeCell ref="I20:I21"/>
    <mergeCell ref="J20:J21"/>
    <mergeCell ref="K20:K21"/>
    <mergeCell ref="O24:O25"/>
    <mergeCell ref="B9:B21"/>
    <mergeCell ref="C9:C21"/>
    <mergeCell ref="D9:D11"/>
    <mergeCell ref="N22:N23"/>
    <mergeCell ref="O7:O8"/>
    <mergeCell ref="Q24:Q27"/>
    <mergeCell ref="L26:L27"/>
    <mergeCell ref="M26:M27"/>
    <mergeCell ref="D22:D23"/>
    <mergeCell ref="O22:O23"/>
    <mergeCell ref="E15:E17"/>
    <mergeCell ref="M15:M17"/>
    <mergeCell ref="N15:N17"/>
    <mergeCell ref="O15:O17"/>
    <mergeCell ref="O26:O27"/>
    <mergeCell ref="P22:Q22"/>
    <mergeCell ref="D18:D19"/>
    <mergeCell ref="E18:E19"/>
    <mergeCell ref="I18:I19"/>
    <mergeCell ref="J18:J19"/>
    <mergeCell ref="K18:K19"/>
    <mergeCell ref="L18:L19"/>
    <mergeCell ref="M18:M19"/>
    <mergeCell ref="E9:E11"/>
    <mergeCell ref="J9:J12"/>
    <mergeCell ref="X7:Y7"/>
    <mergeCell ref="X22:Y22"/>
    <mergeCell ref="G9:G21"/>
    <mergeCell ref="I9:I11"/>
    <mergeCell ref="O20:O21"/>
    <mergeCell ref="L15:L17"/>
    <mergeCell ref="B24:B27"/>
    <mergeCell ref="C24:C27"/>
    <mergeCell ref="D24:D25"/>
    <mergeCell ref="E24:E25"/>
    <mergeCell ref="F24:F27"/>
    <mergeCell ref="G24:G27"/>
    <mergeCell ref="I24:I25"/>
    <mergeCell ref="J24:J25"/>
    <mergeCell ref="K24:K25"/>
    <mergeCell ref="D26:D27"/>
    <mergeCell ref="E26:E27"/>
    <mergeCell ref="J26:J27"/>
    <mergeCell ref="K26:K27"/>
    <mergeCell ref="I26:I27"/>
    <mergeCell ref="L24:L25"/>
    <mergeCell ref="M24:M25"/>
  </mergeCells>
  <pageMargins left="0.62992125984251968" right="0.23622047244094491" top="1.3385826771653544" bottom="0.74803149606299213" header="0.31496062992125984" footer="0.31496062992125984"/>
  <pageSetup scale="15" orientation="landscape" r:id="rId1"/>
  <headerFooter>
    <oddHeader>&amp;L&amp;24
&amp;D</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A58F966FF487D4EAD30C72ADCEB008C" ma:contentTypeVersion="8" ma:contentTypeDescription="Create a new document." ma:contentTypeScope="" ma:versionID="0c122e127bfaa4e97e1380f33897120c">
  <xsd:schema xmlns:xsd="http://www.w3.org/2001/XMLSchema" xmlns:xs="http://www.w3.org/2001/XMLSchema" xmlns:p="http://schemas.microsoft.com/office/2006/metadata/properties" xmlns:ns3="cd99768a-9c7d-4f5e-96e9-85eab9659603" targetNamespace="http://schemas.microsoft.com/office/2006/metadata/properties" ma:root="true" ma:fieldsID="b902ba84f0ca5edd34581bf545ea1fd1" ns3:_="">
    <xsd:import namespace="cd99768a-9c7d-4f5e-96e9-85eab965960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99768a-9c7d-4f5e-96e9-85eab96596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0BF5F22-BBFB-44EE-81E6-F8543D841248}">
  <ds:schemaRefs>
    <ds:schemaRef ds:uri="http://schemas.microsoft.com/sharepoint/v3/contenttype/forms"/>
  </ds:schemaRefs>
</ds:datastoreItem>
</file>

<file path=customXml/itemProps2.xml><?xml version="1.0" encoding="utf-8"?>
<ds:datastoreItem xmlns:ds="http://schemas.openxmlformats.org/officeDocument/2006/customXml" ds:itemID="{F9A627AF-B0C2-4644-96BB-D23A842456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99768a-9c7d-4f5e-96e9-85eab96596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82D06E-CBFE-4276-948F-60A310364FC3}">
  <ds:schemaRefs>
    <ds:schemaRef ds:uri="http://purl.org/dc/dcmitype/"/>
    <ds:schemaRef ds:uri="http://schemas.microsoft.com/office/infopath/2007/PartnerControls"/>
    <ds:schemaRef ds:uri="http://purl.org/dc/elements/1.1/"/>
    <ds:schemaRef ds:uri="http://schemas.microsoft.com/office/2006/documentManagement/types"/>
    <ds:schemaRef ds:uri="cd99768a-9c7d-4f5e-96e9-85eab9659603"/>
    <ds:schemaRef ds:uri="http://www.w3.org/XML/1998/namespace"/>
    <ds:schemaRef ds:uri="http://purl.org/dc/term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Instrucciones</vt:lpstr>
      <vt:lpstr>Estrategias y Metas PND </vt:lpstr>
      <vt:lpstr>F-E-GIP-31-V4</vt:lpstr>
      <vt:lpstr>'F-E-GIP-31-V4'!Área_de_impresión</vt:lpstr>
      <vt:lpstr>Instrucciones!OLE_LINK1</vt:lpstr>
      <vt:lpstr>Instrucciones!OLE_LINK4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David Altuzarra</dc:creator>
  <cp:lastModifiedBy>Dorian Alberto Muñoz Rodas</cp:lastModifiedBy>
  <cp:lastPrinted>2023-10-17T20:30:59Z</cp:lastPrinted>
  <dcterms:created xsi:type="dcterms:W3CDTF">2012-11-26T14:41:24Z</dcterms:created>
  <dcterms:modified xsi:type="dcterms:W3CDTF">2026-08-05T15:13:23Z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0x0101009A58F966FF487D4EAD30C72ADCEB008C</vt:lpwstr>
  </property>
</Properties>
</file>