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d.docs.live.net/e96b5a028db0981f/Desktop/WILLIAM GARZON PNNC/PRESUPUESTO/FONAM/INFORMES FONAM 2022/REPORTE IV TRIMESTRE FONAM/"/>
    </mc:Choice>
  </mc:AlternateContent>
  <xr:revisionPtr revIDLastSave="198" documentId="13_ncr:40009_{42104163-9746-4ACF-A9FD-BAF890CFAAE4}" xr6:coauthVersionLast="47" xr6:coauthVersionMax="47" xr10:uidLastSave="{5EB70274-803D-4AD0-9609-2E771315A441}"/>
  <bookViews>
    <workbookView xWindow="-120" yWindow="-120" windowWidth="20730" windowHeight="11040" firstSheet="2" activeTab="2" xr2:uid="{00000000-000D-0000-FFFF-FFFF00000000}"/>
  </bookViews>
  <sheets>
    <sheet name="Instrucciones" sheetId="10" state="hidden" r:id="rId1"/>
    <sheet name="Estrategias y Metas PND " sheetId="11" state="hidden" r:id="rId2"/>
    <sheet name="F-E-GIP-31-V4" sheetId="9" r:id="rId3"/>
  </sheets>
  <definedNames>
    <definedName name="_xlnm.Print_Area" localSheetId="2">'F-E-GIP-31-V4'!$A$1:$AB$33</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 i="9" l="1"/>
  <c r="Z26" i="9"/>
  <c r="Z24" i="9"/>
  <c r="Z20" i="9"/>
  <c r="Z18" i="9"/>
  <c r="Z13" i="9"/>
  <c r="Z12" i="9"/>
  <c r="Z9" i="9"/>
  <c r="Q9" i="9" l="1"/>
  <c r="Q24" i="9"/>
  <c r="P28" i="9" l="1"/>
  <c r="P30" i="9" s="1"/>
  <c r="Q28" i="9"/>
  <c r="S28" i="9"/>
  <c r="T28" i="9"/>
  <c r="U28" i="9"/>
  <c r="V28" i="9"/>
  <c r="W28" i="9"/>
  <c r="X28" i="9"/>
  <c r="Y28" i="9"/>
  <c r="R28" i="9"/>
  <c r="H38" i="11" l="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5" authorId="0" shapeId="0" xr:uid="{00000000-0006-0000-0200-000001000000}">
      <text>
        <r>
          <rPr>
            <b/>
            <sz val="11"/>
            <color indexed="81"/>
            <rFont val="Tahoma"/>
            <family val="2"/>
          </rPr>
          <t>OAP-MADS: El nombre debe coincidir con el titulo del proyecto registrado.</t>
        </r>
      </text>
    </comment>
    <comment ref="B6"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7"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7" authorId="0" shapeId="0" xr:uid="{00000000-0006-0000-0200-000004000000}">
      <text>
        <r>
          <rPr>
            <b/>
            <sz val="11"/>
            <color indexed="81"/>
            <rFont val="Tahoma"/>
            <family val="2"/>
          </rPr>
          <t xml:space="preserve">OAP MADS: </t>
        </r>
        <r>
          <rPr>
            <sz val="11"/>
            <color indexed="81"/>
            <rFont val="Tahoma"/>
            <family val="2"/>
          </rPr>
          <t>Ver bases del PND</t>
        </r>
      </text>
    </comment>
    <comment ref="D7" authorId="2" shapeId="0" xr:uid="{00000000-0006-0000-02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7" authorId="3" shapeId="0" xr:uid="{00000000-0006-0000-0200-000006000000}">
      <text>
        <r>
          <rPr>
            <sz val="11"/>
            <color indexed="81"/>
            <rFont val="Tahoma"/>
            <family val="2"/>
          </rPr>
          <t>El indicador de la meta se constituye en la escala numérica para medir el cumplimiento de la meta propuesta.</t>
        </r>
      </text>
    </comment>
    <comment ref="F7" authorId="0" shapeId="0" xr:uid="{00000000-0006-0000-0200-000007000000}">
      <text>
        <r>
          <rPr>
            <b/>
            <sz val="11"/>
            <color indexed="81"/>
            <rFont val="Tahoma"/>
            <family val="2"/>
          </rPr>
          <t>OAP MADS: Enuncie la Meta:</t>
        </r>
        <r>
          <rPr>
            <sz val="11"/>
            <color indexed="81"/>
            <rFont val="Tahoma"/>
            <family val="2"/>
          </rPr>
          <t xml:space="preserve"> Ver bases del PND</t>
        </r>
      </text>
    </comment>
    <comment ref="G7"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7" authorId="0" shapeId="0" xr:uid="{00000000-0006-0000-02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7"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7"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7"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O7"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7" authorId="0" shapeId="0" xr:uid="{00000000-0006-0000-0200-00000E000000}">
      <text>
        <r>
          <rPr>
            <b/>
            <sz val="9"/>
            <color indexed="81"/>
            <rFont val="Tahoma"/>
            <family val="2"/>
          </rPr>
          <t xml:space="preserve">OAP - MADS: </t>
        </r>
        <r>
          <rPr>
            <sz val="11"/>
            <color indexed="81"/>
            <rFont val="Tahoma"/>
            <family val="2"/>
          </rPr>
          <t>Describir avance semestral conforme al indicador del producto</t>
        </r>
      </text>
    </comment>
    <comment ref="AA7" authorId="0" shapeId="0" xr:uid="{00000000-0006-0000-02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8" authorId="0" shapeId="0" xr:uid="{00000000-0006-0000-0200-000010000000}">
      <text>
        <r>
          <rPr>
            <sz val="11"/>
            <color indexed="81"/>
            <rFont val="Tahoma"/>
            <family val="2"/>
          </rPr>
          <t>OAP-MADS: Se identifica el valor por cada una de las actividades.</t>
        </r>
      </text>
    </comment>
    <comment ref="Q8" authorId="0" shapeId="0" xr:uid="{00000000-0006-0000-0200-000011000000}">
      <text>
        <r>
          <rPr>
            <sz val="11"/>
            <color indexed="81"/>
            <rFont val="Tahoma"/>
            <family val="2"/>
          </rPr>
          <t>OAP-MADS: Se identifica el valor por cada objetivo- sumatoria de los valores de cada una de las actividades que correspondan al objetivo.</t>
        </r>
      </text>
    </comment>
    <comment ref="R8"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S8" authorId="0" shapeId="0" xr:uid="{00000000-0006-0000-02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T8" authorId="0" shapeId="0" xr:uid="{00000000-0006-0000-0200-000014000000}">
      <text>
        <r>
          <rPr>
            <sz val="11"/>
            <color indexed="81"/>
            <rFont val="Tahoma"/>
            <family val="2"/>
          </rPr>
          <t>OAP-MADS: escribir el valor de acuerdo a los contratos ya suscritos para la ejecución del proyecto</t>
        </r>
        <r>
          <rPr>
            <b/>
            <sz val="9"/>
            <color indexed="81"/>
            <rFont val="Tahoma"/>
            <family val="2"/>
          </rPr>
          <t>.</t>
        </r>
      </text>
    </comment>
    <comment ref="U8" authorId="0" shapeId="0" xr:uid="{00000000-0006-0000-0200-000015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V8" authorId="0" shapeId="0" xr:uid="{00000000-0006-0000-0200-000016000000}">
      <text>
        <r>
          <rPr>
            <sz val="11"/>
            <color indexed="81"/>
            <rFont val="Tahoma"/>
            <family val="2"/>
          </rPr>
          <t>OAP-MADS: escribir el valor de acuerdo a los contratos ya suscritos para la ejecución del proyecto</t>
        </r>
        <r>
          <rPr>
            <b/>
            <sz val="9"/>
            <color indexed="81"/>
            <rFont val="Tahoma"/>
            <family val="2"/>
          </rPr>
          <t>.</t>
        </r>
      </text>
    </comment>
    <comment ref="W8" authorId="0" shapeId="0" xr:uid="{00000000-0006-0000-0200-000017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X8" authorId="0" shapeId="0" xr:uid="{00000000-0006-0000-0200-000018000000}">
      <text>
        <r>
          <rPr>
            <sz val="11"/>
            <color indexed="81"/>
            <rFont val="Tahoma"/>
            <family val="2"/>
          </rPr>
          <t>OAP-MADS: escribir el valor de acuerdo a los contratos ya suscritos para la ejecución del proyecto</t>
        </r>
        <r>
          <rPr>
            <b/>
            <sz val="9"/>
            <color indexed="81"/>
            <rFont val="Tahoma"/>
            <family val="2"/>
          </rPr>
          <t>.</t>
        </r>
      </text>
    </comment>
    <comment ref="Y8" authorId="0" shapeId="0" xr:uid="{00000000-0006-0000-0200-000019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2" authorId="0" shapeId="0" xr:uid="{00000000-0006-0000-0200-00001A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2" authorId="0" shapeId="0" xr:uid="{00000000-0006-0000-0200-00001B000000}">
      <text>
        <r>
          <rPr>
            <b/>
            <sz val="11"/>
            <color indexed="81"/>
            <rFont val="Tahoma"/>
            <family val="2"/>
          </rPr>
          <t xml:space="preserve">OAP MADS: </t>
        </r>
        <r>
          <rPr>
            <sz val="11"/>
            <color indexed="81"/>
            <rFont val="Tahoma"/>
            <family val="2"/>
          </rPr>
          <t>Ver bases del PND</t>
        </r>
      </text>
    </comment>
    <comment ref="D22" authorId="2" shapeId="0" xr:uid="{00000000-0006-0000-0200-00001C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2" authorId="3" shapeId="0" xr:uid="{00000000-0006-0000-0200-00001D000000}">
      <text>
        <r>
          <rPr>
            <sz val="11"/>
            <color indexed="81"/>
            <rFont val="Tahoma"/>
            <family val="2"/>
          </rPr>
          <t>El indicador de la meta se constituye en la escala numérica para medir el cumplimiento de la meta propuesta.</t>
        </r>
      </text>
    </comment>
    <comment ref="F22" authorId="0" shapeId="0" xr:uid="{00000000-0006-0000-0200-00001E000000}">
      <text>
        <r>
          <rPr>
            <b/>
            <sz val="11"/>
            <color indexed="81"/>
            <rFont val="Tahoma"/>
            <family val="2"/>
          </rPr>
          <t>OAP MADS: Enuncie la Meta:</t>
        </r>
        <r>
          <rPr>
            <sz val="11"/>
            <color indexed="81"/>
            <rFont val="Tahoma"/>
            <family val="2"/>
          </rPr>
          <t xml:space="preserve"> Ver bases del PND</t>
        </r>
      </text>
    </comment>
    <comment ref="G22" authorId="0" shapeId="0" xr:uid="{00000000-0006-0000-0200-00001F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2" authorId="0" shapeId="0" xr:uid="{00000000-0006-0000-0200-000020000000}">
      <text>
        <r>
          <rPr>
            <b/>
            <sz val="11"/>
            <color indexed="81"/>
            <rFont val="Tahoma"/>
            <family val="2"/>
          </rPr>
          <t xml:space="preserve">OAP-MADS. </t>
        </r>
        <r>
          <rPr>
            <sz val="11"/>
            <color indexed="81"/>
            <rFont val="Tahoma"/>
            <family val="2"/>
          </rPr>
          <t>es la acción que contribuye a la transformación de insumos en productos</t>
        </r>
      </text>
    </comment>
    <comment ref="J22" authorId="3" shapeId="0" xr:uid="{00000000-0006-0000-0200-000021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2" authorId="3" shapeId="0" xr:uid="{00000000-0006-0000-0200-000022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22" authorId="3" shapeId="0" xr:uid="{00000000-0006-0000-0200-000023000000}">
      <text>
        <r>
          <rPr>
            <b/>
            <sz val="11"/>
            <color indexed="81"/>
            <rFont val="Tahoma"/>
            <family val="2"/>
          </rPr>
          <t>OAP - MADS:</t>
        </r>
        <r>
          <rPr>
            <sz val="11"/>
            <color indexed="81"/>
            <rFont val="Tahoma"/>
            <family val="2"/>
          </rPr>
          <t xml:space="preserve">
Unidad de medida en la que está expresado el indicador de producto</t>
        </r>
      </text>
    </comment>
    <comment ref="O22" authorId="0" shapeId="0" xr:uid="{00000000-0006-0000-0200-000024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22" authorId="0" shapeId="0" xr:uid="{00000000-0006-0000-0200-000025000000}">
      <text>
        <r>
          <rPr>
            <b/>
            <sz val="9"/>
            <color indexed="81"/>
            <rFont val="Tahoma"/>
            <family val="2"/>
          </rPr>
          <t xml:space="preserve">OAP - MADS: </t>
        </r>
        <r>
          <rPr>
            <sz val="11"/>
            <color indexed="81"/>
            <rFont val="Tahoma"/>
            <family val="2"/>
          </rPr>
          <t>Describir avance semestral conforme al indicador del producto</t>
        </r>
      </text>
    </comment>
    <comment ref="AA22" authorId="0" shapeId="0" xr:uid="{00000000-0006-0000-0200-000026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3" authorId="0" shapeId="0" xr:uid="{00000000-0006-0000-0200-000027000000}">
      <text>
        <r>
          <rPr>
            <sz val="11"/>
            <color indexed="81"/>
            <rFont val="Tahoma"/>
            <family val="2"/>
          </rPr>
          <t>OAP-MADS: Se identifica el valor por cada una de las actividades.</t>
        </r>
      </text>
    </comment>
    <comment ref="Q23" authorId="0" shapeId="0" xr:uid="{00000000-0006-0000-0200-000028000000}">
      <text>
        <r>
          <rPr>
            <sz val="11"/>
            <color indexed="81"/>
            <rFont val="Tahoma"/>
            <family val="2"/>
          </rPr>
          <t>OAP-MADS: Se identifica el valor por cada objetivo- sumatoria de los valores de cada una de las actividades que correspondan al objetivo.</t>
        </r>
      </text>
    </comment>
    <comment ref="R23" authorId="0" shapeId="0" xr:uid="{00000000-0006-0000-0200-000029000000}">
      <text>
        <r>
          <rPr>
            <sz val="11"/>
            <color indexed="81"/>
            <rFont val="Tahoma"/>
            <family val="2"/>
          </rPr>
          <t>OAP-MADS: escribir el valor de acuerdo a los contratos ya suscritos para la ejecución del proyecto</t>
        </r>
        <r>
          <rPr>
            <b/>
            <sz val="9"/>
            <color indexed="81"/>
            <rFont val="Tahoma"/>
            <family val="2"/>
          </rPr>
          <t>.</t>
        </r>
      </text>
    </comment>
    <comment ref="S23" authorId="0" shapeId="0" xr:uid="{00000000-0006-0000-0200-00002A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T23" authorId="0" shapeId="0" xr:uid="{00000000-0006-0000-0200-00002B000000}">
      <text>
        <r>
          <rPr>
            <sz val="11"/>
            <color indexed="81"/>
            <rFont val="Tahoma"/>
            <family val="2"/>
          </rPr>
          <t>OAP-MADS: escribir el valor de acuerdo a los contratos ya suscritos para la ejecución del proyecto</t>
        </r>
        <r>
          <rPr>
            <b/>
            <sz val="9"/>
            <color indexed="81"/>
            <rFont val="Tahoma"/>
            <family val="2"/>
          </rPr>
          <t>.</t>
        </r>
      </text>
    </comment>
    <comment ref="U23" authorId="0" shapeId="0" xr:uid="{00000000-0006-0000-0200-00002C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V23" authorId="0" shapeId="0" xr:uid="{00000000-0006-0000-0200-00002D000000}">
      <text>
        <r>
          <rPr>
            <sz val="11"/>
            <color indexed="81"/>
            <rFont val="Tahoma"/>
            <family val="2"/>
          </rPr>
          <t>OAP-MADS: escribir el valor de acuerdo a los contratos ya suscritos para la ejecución del proyecto</t>
        </r>
        <r>
          <rPr>
            <b/>
            <sz val="9"/>
            <color indexed="81"/>
            <rFont val="Tahoma"/>
            <family val="2"/>
          </rPr>
          <t>.</t>
        </r>
      </text>
    </comment>
    <comment ref="W23" authorId="0" shapeId="0" xr:uid="{00000000-0006-0000-0200-00002E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X23" authorId="0" shapeId="0" xr:uid="{00000000-0006-0000-0200-00002F000000}">
      <text>
        <r>
          <rPr>
            <sz val="11"/>
            <color indexed="81"/>
            <rFont val="Tahoma"/>
            <family val="2"/>
          </rPr>
          <t>OAP-MADS: escribir el valor de acuerdo a los contratos ya suscritos para la ejecución del proyecto</t>
        </r>
        <r>
          <rPr>
            <b/>
            <sz val="9"/>
            <color indexed="81"/>
            <rFont val="Tahoma"/>
            <family val="2"/>
          </rPr>
          <t>.</t>
        </r>
      </text>
    </comment>
    <comment ref="Y23" authorId="0" shapeId="0" xr:uid="{00000000-0006-0000-0200-000030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<sst xmlns="http://schemas.openxmlformats.org/spreadsheetml/2006/main" count="333" uniqueCount="215">
  <si>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</si>
  <si>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</si>
  <si>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</si>
  <si>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</si>
  <si>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</si>
  <si>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</si>
  <si>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</si>
  <si>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</si>
  <si>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</si>
  <si>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</si>
  <si>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</si>
  <si>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</si>
  <si>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</si>
  <si>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</si>
  <si>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</si>
  <si>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</si>
  <si>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</si>
  <si>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</si>
  <si>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Total PROYECTO</t>
  </si>
  <si>
    <t>SEMESTRE 1</t>
  </si>
  <si>
    <t>SEMESTRE 2 O ACUMULADO</t>
  </si>
  <si>
    <t>* INSERTE LAS FILAS QUE REQUIERA PARA GENERAR EL REPORTE SIN MODIFICAR COLUMNAS</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</si>
  <si>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</si>
  <si>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</si>
  <si>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</si>
  <si>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</si>
  <si>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</si>
  <si>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</si>
  <si>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</si>
  <si>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</si>
  <si>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</si>
  <si>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</si>
  <si>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</si>
  <si>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</si>
  <si>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</si>
  <si>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</si>
  <si>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</si>
  <si>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</si>
  <si>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</si>
  <si>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</si>
  <si>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</si>
  <si>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</si>
  <si>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</si>
  <si>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</si>
  <si>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</si>
  <si>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</si>
  <si>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</si>
  <si>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</si>
  <si>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</si>
  <si>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</si>
  <si>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</si>
  <si>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</si>
  <si>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</si>
  <si>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</si>
  <si>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</si>
  <si>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</si>
  <si>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</si>
  <si>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</si>
  <si>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</si>
  <si>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</si>
  <si>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</si>
  <si>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</si>
  <si>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</si>
  <si>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</si>
  <si>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</si>
  <si>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</si>
  <si>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</si>
  <si>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</si>
  <si>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</si>
  <si>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</si>
  <si>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</si>
  <si>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</si>
  <si>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</si>
  <si>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</si>
  <si>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</si>
  <si>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</si>
  <si>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</si>
  <si>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</si>
  <si>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</si>
  <si>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</si>
  <si>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</si>
  <si>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</si>
  <si>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</si>
  <si>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</si>
  <si>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</si>
  <si>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</si>
  <si>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</si>
  <si>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</si>
  <si>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</si>
  <si>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</si>
  <si>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</si>
  <si>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</si>
  <si>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</si>
  <si>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</si>
  <si>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</si>
  <si>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</si>
  <si>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</si>
  <si>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</si>
  <si>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</si>
  <si>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</si>
  <si>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</si>
  <si>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</si>
  <si>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</si>
  <si>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</si>
  <si>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</si>
  <si>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</si>
  <si>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</si>
  <si>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</si>
  <si>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</si>
  <si>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</si>
  <si>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</si>
  <si>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</si>
  <si>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</si>
  <si>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 xml:space="preserve">AÑO </t>
  </si>
  <si>
    <t>PERIODO REPORTE</t>
  </si>
  <si>
    <t>Objetivo específico (2)</t>
  </si>
  <si>
    <t>Resultados Esperados</t>
  </si>
  <si>
    <t xml:space="preserve">MINISTERIO DE AMBIENTE 
Y DESARROLLO SOSTENIBLE </t>
  </si>
  <si>
    <r>
      <t xml:space="preserve">CODIGO: </t>
    </r>
    <r>
      <rPr>
        <sz val="11"/>
        <rFont val="Arial Narrow"/>
        <family val="2"/>
      </rPr>
      <t>F-E-GIP-31</t>
    </r>
  </si>
  <si>
    <r>
      <t>FONDO NACIONAL AMBIENTAL - FONAM
 PLAN OPERATIVO ANUAL</t>
    </r>
    <r>
      <rPr>
        <b/>
        <sz val="20"/>
        <color indexed="9"/>
        <rFont val="Arial Narrow"/>
        <family val="2"/>
      </rPr>
      <t xml:space="preserve">
</t>
    </r>
  </si>
  <si>
    <r>
      <t>Versión :</t>
    </r>
    <r>
      <rPr>
        <sz val="12"/>
        <color indexed="8"/>
        <rFont val="Verdana"/>
        <family val="2"/>
      </rPr>
      <t>4</t>
    </r>
  </si>
  <si>
    <r>
      <t xml:space="preserve">Vigencia: </t>
    </r>
    <r>
      <rPr>
        <sz val="12"/>
        <rFont val="Arial Narrow"/>
        <family val="2"/>
      </rPr>
      <t>12/12/2022</t>
    </r>
  </si>
  <si>
    <t>ADMINISTRACIÓN DE LOS RECURSOS PROVENIENTES DE LA TASA POR USO DE AGUA PARA LA PROTECCIÓN Y RECUPERACIÓN DEL RECURSO HÍDRICO EN ÁREAS DEL SISTEMA DE PARQUES NACIONALES NATURALES DE COLOMBIA NACIONAL.</t>
  </si>
  <si>
    <t>Aumentar el grado de conservación in situó de las áreas protegidas para garantizar la sostenibilidad del recurso hídrico.</t>
  </si>
  <si>
    <t>Incrementar la eficiencia en las estrategias de manejo para la administración de las áreas protegidas.</t>
  </si>
  <si>
    <t>Ampliar el conocimiento del estado de conservación de las áreas protegidas y sus bienes y servicios ambientales.</t>
  </si>
  <si>
    <t>IV. Pacto por la sostenibilidad: producir conservando y conservar produciendo.
2. Biodiversidad y riqueza natural: activos estratégicos de la Nación.</t>
  </si>
  <si>
    <t xml:space="preserve">1.Prevenir y mitigar riesgos u otras situaciones derivadas que afecten la gobernabilidad de las áreas protegidas. </t>
  </si>
  <si>
    <t>2. Evaluar el estado y conocimiento de las presiones sobre el área protegida, mediante el ejercicio de la autoridad ambiental.</t>
  </si>
  <si>
    <t>3. Realizar seguimiento al proceso de planificación y ejecución de los recursos asignados para la implementación de las estrategias de manejo.</t>
  </si>
  <si>
    <t xml:space="preserve">4. Realizar estudios técnicos y jurídicos para el saneamiento predial de las áreas protegidas y adelantar su adquisición. </t>
  </si>
  <si>
    <t>5. Efectuar la caracterización de Uso, Ocupación  y Tenencia para la identificación del estado actual de los predios con algún tipo de presión.</t>
  </si>
  <si>
    <t>6. Realizar acuerdos de conservación con población que se encuentre afectando áreas del Sistema de Parques Nacionales Naturales.</t>
  </si>
  <si>
    <t xml:space="preserve">7. Implementar acciones de restauración en las áreas degradadas y/o alteradas de las áreas protegidas nacionales. </t>
  </si>
  <si>
    <t>8. Realizar mantenimiento a las áreas priorizadas en proceso de restauración ecológica.</t>
  </si>
  <si>
    <t>9. Realizar el monitoreo y seguimiento a los procesos de restauración en las áreas protegidas nacionales.</t>
  </si>
  <si>
    <t>10. Formular y/o actualizar el Plan o Programa de Ordenamiento de Ecoturismo en el área protegida</t>
  </si>
  <si>
    <t>11. Implementar el plan de acción del Plan o Programa de Ordenamiento de Ecoturismo.</t>
  </si>
  <si>
    <t>12. Monitorear el comportamiento de la oferta y demanda del recurso hídrico.</t>
  </si>
  <si>
    <t>13. Formular, implementar y hacer seguimiento a los lineamientos para la administración del recurso hídrico.</t>
  </si>
  <si>
    <t>Control y monitoreo de las presiones antrópicas que afectan la integridad y estado de conservación de las áreas protegidas de acuerdo a la meta programada.</t>
  </si>
  <si>
    <t xml:space="preserve">Actividad que  permite disminuir las presiones al interior de las áreas protegidas ejercidas por propietarios de predios al interior y proceder con acciones de restauración, aportando en el mejoramiento de los ecosistemas y servicios ecosistémicos que prestan las áreas protegidas. </t>
  </si>
  <si>
    <t>Número de áreas cubiertas con jornadas de vigilancia.</t>
  </si>
  <si>
    <t>Número de predios saneados.</t>
  </si>
  <si>
    <t>4.2.2. Realizar intervenciones integrales en áreas ambientales estratégicas y para las comunidades que las habitan.</t>
  </si>
  <si>
    <t>Plan Estratégico Institucional PNN. Línea Estratégica 1. Efectividad en el manejo de las áreas protegidas y los sistemas que conforman.</t>
  </si>
  <si>
    <t xml:space="preserve">Número de documentos de lineamientos técnicos con acuerdos de uso, ocupación y tenencia en las áreas protegidas. </t>
  </si>
  <si>
    <t>Número de hectáreas en Áreas en proceso de restauración.</t>
  </si>
  <si>
    <t>Número de visitantes que ingresan a las áreas protegidas nacionales.</t>
  </si>
  <si>
    <t>Número de documento de lineamientos técnicos para la administración del recurso hídrico.</t>
  </si>
  <si>
    <t>Promover la participación de los distintos actores involucrados en la conservación de las Áreas protegidas, su diversidad biológica y cultural del país, contribuyendo así al desarrollo sostenible y un medio ambiente sano, mediante la suscripción e implementación de acuerdos de acuerdo a la meta definida.</t>
  </si>
  <si>
    <t xml:space="preserve">Actividades encaminadas a iniciar, orientar o acelerar la recuperación de la estructura, composición, función de un ecosistema o valor objeto de conservación que ha sido degradado con el fin de mantener o mejorar la integridad ecológica de un área protegida. Lo anterior de acuerdo a la meta programada. </t>
  </si>
  <si>
    <t xml:space="preserve">Planeación del ecoturismo y la consecución de recursos para implementar medidas de manejo que mejoren el estado de conservación de las áreas protegidas manteniendo el paisaje para el uso recreativo a través de la regulación turística, la calidad en los servicios turísticos y la satisfacción del visitante entre otros aspectos. </t>
  </si>
  <si>
    <t xml:space="preserve">Instrumentos que permiten la transferencia del conocimiento a los tres niveles de Parques Nacionales, en virtud de las actualizaciones técnicas y normativas que constantemente surgen para este instrumento.  A partir de las obligaciones de compensación se gestionan recursos con destinación específica hacia el fortalecimiento del manejo de las áreas del sistema, por lo que se hace necesario un completo manejo de dicho instrumento.  </t>
  </si>
  <si>
    <t xml:space="preserve">Servicio de prevención, vigilancia y control de las áreas protegidas. </t>
  </si>
  <si>
    <t xml:space="preserve">Documentos de lineamientos técnicos con acuerdos de uso, ocupación y tenencia en las áreas protegidas. </t>
  </si>
  <si>
    <t>Servicio de restauración de ecosistemas. </t>
  </si>
  <si>
    <t>Servicio de ecoturismo en las áreas protegidas.</t>
  </si>
  <si>
    <t>Documentos de lineamientos técnicos para la conservación de la biodiversidad y sus servicios ecosistémicos.</t>
  </si>
  <si>
    <t>Áreas cubiertas con jornadas de vigilancia.</t>
  </si>
  <si>
    <t>Hectáreas</t>
  </si>
  <si>
    <t>Predios saneados.</t>
  </si>
  <si>
    <t>Número</t>
  </si>
  <si>
    <t>PNNC en la presente vigencia estima avanzar trimestralmente en un 25% por los 2 indicadores programados.
Al priorizar el número predios en la vigencia, esperamos avanzar bimensualmente en un 16,67% en la validación de los estudios técnicos y jurídicos para el saneamiento predial.</t>
  </si>
  <si>
    <t>1.1</t>
  </si>
  <si>
    <t>1.2</t>
  </si>
  <si>
    <t>Documentos de acuerdos de uso suscritos con campesinos que ocupan las áreas protegidas.</t>
  </si>
  <si>
    <t>Mensualmente se programará un avance del 8,33% para la consolidación del informe.</t>
  </si>
  <si>
    <t>Áreas en proceso de restauración.</t>
  </si>
  <si>
    <t>Semestralmente se programará un avance del 50% de la meta establecida para el Servicio de restauración de ecosistemas.</t>
  </si>
  <si>
    <t>1.3</t>
  </si>
  <si>
    <t>1.4</t>
  </si>
  <si>
    <t>Visitantes que ingresan a las áreas protegidas nacionales.</t>
  </si>
  <si>
    <t>Mensualmente se realizará seguimiento al avance de la meta programada para los Servicios de ecoturismo en las áreas protegidas.</t>
  </si>
  <si>
    <t>Documento de lineamientos técnicos para la administración del recurso hídrico.</t>
  </si>
  <si>
    <t>Número de Documentos</t>
  </si>
  <si>
    <t>Semestralmente se realizará seguimiento al avance del 50% programado para la elaboración de los Documentos de lineamientos técnicos para la conservación de la biodiversidad y sus servicios ecosistémicos.</t>
  </si>
  <si>
    <t>1.5</t>
  </si>
  <si>
    <t>1.6</t>
  </si>
  <si>
    <t>Fortalecimiento de la gobernanza en las áreas protegidas nacionales.
Reducir los conflictos socioambientales y culturales y entre sectores de la economía por la disminución de los recursos naturales</t>
  </si>
  <si>
    <t>Disminución de las problemáticas socio-ambientales en las áreas protegidas nacionales asociadas a conflictos por uso, ocupación y tenencia.</t>
  </si>
  <si>
    <t>Mitigar la pérdida de la biodiversidad in situ, además de promover la mejora en la prestación de los servicios ambientales.</t>
  </si>
  <si>
    <t>Contar con instrumentos para la valoración y reconocimiento de los beneficios ecosistémicos de la conservación de la biodiversidad.</t>
  </si>
  <si>
    <t>Apropiación efectiva de la sociedad colombiana frente a la importancia de las áreas protegidas y posicionar una imagen favorable de Colombia en los ámbitos nacional, regional, local e internacional frente a la conservación de las áreas protegidas.</t>
  </si>
  <si>
    <t>EJECUCION PRESUPUESTO I</t>
  </si>
  <si>
    <t>EJECUCION PRESUPUESTO II</t>
  </si>
  <si>
    <t>EJECUCION PRESUPUESTO III</t>
  </si>
  <si>
    <t>EJECUCION PRESUPUESTO IV</t>
  </si>
  <si>
    <t>Número de documentos de investigación realizados.</t>
  </si>
  <si>
    <t>Número de personas capacitadas.</t>
  </si>
  <si>
    <t>14. Diseñar protocolos y metodologías para la elaboración de la línea base de biodiversidad y sus servicios eco sistémicos.</t>
  </si>
  <si>
    <t>15. Implementar y hacer seguimiento al programa de monitoreo y los proyectos del portafolio investigación.</t>
  </si>
  <si>
    <t>16. Formular o actualizar la estrategia de educación y comunicación comunitaria en las áreas protegidas.</t>
  </si>
  <si>
    <t>17. Implementar la estrategia de educación y comunicación comunitaria en las áreas protegidas.</t>
  </si>
  <si>
    <t>Acciones encaminadas a la investigación y el monitoreo en los tres niveles de gestión de Parques Nacionales Naturales como un instrumento proveedor de información, para facilitar los procesos de planificación, implementación y evaluación de las estrategias de manejo. Tomando como base el esquema conceptual del manejo de PNN.</t>
  </si>
  <si>
    <t>Documentos de investigación para la conservación de la biodiversidad y sus servicios eco sistémicos.</t>
  </si>
  <si>
    <t>Documentos de investigación realizados.</t>
  </si>
  <si>
    <t>Bimensualmente se realizará seguimiento al avance del 16,67% programado para la elaboración, de los Documentos de investigación para la conservación de la biodiversidad y sus servicios eco sistémicos.</t>
  </si>
  <si>
    <t xml:space="preserve">Los servicios de educación informal en Parques Nacionales Naturales responden a las acciones y procesos educativos que promueven la valoración social de las áreas protegidas por parte de la ciudadanía, que se interesen y participen en la conservación de la biodiversidad y servicios ecosistémicos. </t>
  </si>
  <si>
    <t>Servicio de educación informal en el marco de la conservación de la biodiversidad y los Servicio ecosistémicos.</t>
  </si>
  <si>
    <t>Personas capacitadas.</t>
  </si>
  <si>
    <t>Trimestralmente se programará un avance del 25% de los servicios de educación informal en el marco de la conservación de la biodiversidad y los Servicio ecosistémicos.</t>
  </si>
  <si>
    <t>2.1</t>
  </si>
  <si>
    <t>2.2</t>
  </si>
  <si>
    <t>Ampliar el conocimiento sobre los valores objeto de conservación  de las áreas protegidas.
Posicionar una imagen favorable de Colombia en los ámbitos nacional, regional, local e internacional frente a la conservación de las áreas protegidas.</t>
  </si>
  <si>
    <t>Fortalecimiento de la valoración social  de las áreas protegidas.</t>
  </si>
  <si>
    <t>Con corte a 31 de diciembre de 2022 se determina un área visible cubierta por recorridos de PVC de 54.239 hectáreas acumuladas para el año 2022, que equivalen al 70.19% del total del área protegida, cumpliendo en un 100,07% la meta programada para la vigencia, información validada por el grupo GSIR de PNNC.</t>
  </si>
  <si>
    <t>Se realizó la compra de dos predios, en el marco de la ruta establecida para esta actividad que permite el saneamiento predial cumpliendo la meta propuesta, generando como valor agregado la compra de un predio adicional al inicialmente proyectado.</t>
  </si>
  <si>
    <t xml:space="preserve">Se realizó la suscripción de un Acuerdo de voluntades para la conservación del Sapito Arlequín del PNN Chingaza (Atelopus lozanoi)  entre Parques Nacionales Naturales de Colombia y la familia Ríos Bonilla del municipio de Choachí (Cundinamarca). </t>
  </si>
  <si>
    <t>Se implementaron acciones de restauración en polígonos priorizados en el Sector de Palacio, Golillas y Monterredondo para un total de 50,01 hectáreas intervenidas en esta zona del área protegida. El cumplimiento de la meta corresponde a un 100,02%.</t>
  </si>
  <si>
    <t>Se elaboró documento de lineamientos técnicos para la gestión del recurso hídrico que incluye: informe anual de monitoreo VOC's fuentes hídricas en términos de cantidad y calidad (rio negro, quebrada calostros, quebrada zunchas, quebrada chucua) con el seguimiento al protocolo de vertimientos líquidos generados por EAAB, así como el seguimiento a concesiones de agua para diferentes usuarios y seguimiento a obras civiles.</t>
  </si>
  <si>
    <t>Se realizaron las 5 investigaciones programadas para la vigencia. Para mayor información remitirse al informe anexo.</t>
  </si>
  <si>
    <t>Descripción de  actividad 
(Detallar las cantidades de actividad vs los recursos programados)</t>
  </si>
  <si>
    <t>Para la vigencia 2022 se capacitaron 504 personas, dando así cumplimiento a la meta propuesta de 500 personas capacitadas para un avance del 100,80%.</t>
  </si>
  <si>
    <t>A diciembre de 2022 se da continuidad a la operación Ecoturística en el proceso de reservas, inducción y atención a visitantes, reportando un ingreso de 1042 visitantes para este mes, lo que permite tener un acumulado de 13.943 visitantes al área protegida.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</si>
</sst>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_);_(&quot;$&quot;\ * \(#,##0\);_(&quot;$&quot;\ * &quot;-&quot;_);_(@_)"/>
    <numFmt numFmtId="165" formatCode="_(* #,##0_);_(* \(#,##0\);_(* &quot;-&quot;_);_(@_)"/>
    <numFmt numFmtId="166" formatCode="_(&quot;$&quot;\ * #,##0.00_);_(&quot;$&quot;\ * \(#,##0.00\);_(&quot;$&quot;\ * &quot;-&quot;??_);_(@_)"/>
    <numFmt numFmtId="167" formatCode="_-* #,##0_-;\-* #,##0_-;_-* &quot;-&quot;??_-;_-@_-"/>
    <numFmt numFmtId="168" formatCode="_(&quot;$&quot;\ * #,##0_);_(&quot;$&quot;\ * \(#,##0\);_(&quot;$&quot;\ * &quot;-&quot;??_);_(@_)"/>
    <numFmt numFmtId="169" formatCode="_-[$$-240A]\ * #,##0_-;\-[$$-240A]\ * #,##0_-;_-[$$-240A]\ * &quot;-&quot;??_-;_-@_-"/>
    <numFmt numFmtId="170" formatCode="_([$$-240A]\ * #,##0_);_([$$-240A]\ * \(#,##0\);_([$$-240A]\ * &quot;-&quot;??_);_(@_)"/>
  </numFmts>
  <fonts count="37"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b/>
      <sz val="12"/>
      <name val="Arial Narrow"/>
      <family val="2"/>
    </font>
    <font>
      <sz val="10"/>
      <name val="Arial"/>
      <family val="2"/>
    </font>
    <font>
      <sz val="12"/>
      <color indexed="8"/>
      <name val="Verdana"/>
      <family val="2"/>
    </font>
    <font>
      <b/>
      <sz val="11"/>
      <name val="Arial Narrow"/>
      <family val="2"/>
    </font>
    <font>
      <sz val="11"/>
      <name val="Arial Narrow"/>
      <family val="2"/>
    </font>
    <font>
      <b/>
      <sz val="20"/>
      <color indexed="9"/>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1"/>
      <name val="Calibri"/>
      <family val="2"/>
      <scheme val="minor"/>
    </font>
    <font>
      <b/>
      <sz val="10"/>
      <name val="Calibri"/>
      <family val="2"/>
      <scheme val="minor"/>
    </font>
    <font>
      <b/>
      <sz val="12"/>
      <color theme="0"/>
      <name val="Arial"/>
      <family val="2"/>
    </font>
    <font>
      <b/>
      <sz val="11"/>
      <color rgb="FFFF0000"/>
      <name val="Arial Narrow"/>
      <family val="2"/>
    </font>
    <font>
      <sz val="12"/>
      <color theme="1"/>
      <name val="Verdana"/>
      <family val="2"/>
    </font>
    <font>
      <b/>
      <sz val="12"/>
      <color theme="1"/>
      <name val="Verdana"/>
      <family val="2"/>
    </font>
    <font>
      <b/>
      <sz val="20"/>
      <color theme="0"/>
      <name val="Arial Narrow"/>
      <family val="2"/>
    </font>
    <font>
      <b/>
      <sz val="12"/>
      <color theme="0"/>
      <name val="Arial Narrow"/>
      <family val="2"/>
    </font>
    <font>
      <b/>
      <sz val="10"/>
      <color rgb="FFFF0000"/>
      <name val="Calibri"/>
      <family val="2"/>
      <scheme val="minor"/>
    </font>
    <font>
      <sz val="12"/>
      <name val="Calibri"/>
      <family val="2"/>
      <scheme val="minor"/>
    </font>
    <font>
      <sz val="12"/>
      <color theme="1"/>
      <name val="Calibri"/>
      <family val="2"/>
      <scheme val="minor"/>
    </font>
    <font>
      <b/>
      <sz val="12"/>
      <name val="Calibri"/>
      <family val="2"/>
      <scheme val="minor"/>
    </font>
    <font>
      <b/>
      <sz val="12"/>
      <color theme="1"/>
      <name val="Calibri"/>
      <family val="2"/>
      <scheme val="minor"/>
    </font>
    <font>
      <sz val="14"/>
      <name val="Calibri"/>
      <family val="2"/>
      <scheme val="minor"/>
    </font>
    <font>
      <sz val="14"/>
      <color theme="1"/>
      <name val="Calibri"/>
      <family val="2"/>
      <scheme val="minor"/>
    </font>
    <font>
      <b/>
      <sz val="14"/>
      <color theme="1"/>
      <name val="Calibri"/>
      <family val="2"/>
      <scheme val="minor"/>
    </font>
    <font>
      <b/>
      <sz val="14"/>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154A8A"/>
        <bgColor indexed="64"/>
      </patternFill>
    </fill>
    <fill>
      <patternFill patternType="solid">
        <fgColor rgb="FFE1E1E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s>
  <cellStyleXfs count="7">
    <xf numFmtId="0" fontId="0" fillId="0" borderId="0"/>
    <xf numFmtId="165" fontId="12" fillId="0" borderId="0" applyFont="0" applyFill="0" applyBorder="0" applyAlignment="0" applyProtection="0"/>
    <xf numFmtId="166" fontId="12" fillId="0" borderId="0" applyFont="0" applyFill="0" applyBorder="0" applyAlignment="0" applyProtection="0"/>
    <xf numFmtId="164" fontId="12" fillId="0" borderId="0" applyFont="0" applyFill="0" applyBorder="0" applyAlignment="0" applyProtection="0"/>
    <xf numFmtId="0" fontId="12" fillId="0" borderId="0"/>
    <xf numFmtId="0" fontId="6" fillId="0" borderId="0"/>
    <xf numFmtId="9" fontId="12" fillId="0" borderId="0" applyFont="0" applyFill="0" applyBorder="0" applyAlignment="0" applyProtection="0"/>
  </cellStyleXfs>
  <cellXfs count="186">
    <xf numFmtId="0" fontId="0" fillId="0" borderId="0" xfId="0"/>
    <xf numFmtId="0" fontId="13" fillId="2" borderId="0" xfId="0" applyFont="1" applyFill="1" applyAlignment="1">
      <alignment horizontal="center" vertical="center" wrapText="1"/>
    </xf>
    <xf numFmtId="0" fontId="14" fillId="2" borderId="0" xfId="0" applyFont="1" applyFill="1"/>
    <xf numFmtId="167" fontId="14" fillId="2" borderId="0" xfId="0" applyNumberFormat="1" applyFont="1" applyFill="1"/>
    <xf numFmtId="168" fontId="14" fillId="2" borderId="0" xfId="0" applyNumberFormat="1" applyFont="1" applyFill="1"/>
    <xf numFmtId="167" fontId="14" fillId="2" borderId="0" xfId="0" applyNumberFormat="1" applyFont="1" applyFill="1" applyAlignment="1">
      <alignment vertical="center"/>
    </xf>
    <xf numFmtId="0" fontId="14" fillId="2" borderId="3" xfId="0" applyFont="1" applyFill="1" applyBorder="1"/>
    <xf numFmtId="0" fontId="0" fillId="2" borderId="0" xfId="0" applyFill="1"/>
    <xf numFmtId="0" fontId="16" fillId="2" borderId="0" xfId="0" applyFont="1" applyFill="1" applyAlignment="1">
      <alignment vertical="center"/>
    </xf>
    <xf numFmtId="0" fontId="0" fillId="2" borderId="0" xfId="0" applyFill="1" applyAlignment="1">
      <alignment vertical="center" wrapText="1"/>
    </xf>
    <xf numFmtId="0" fontId="17" fillId="2" borderId="0" xfId="0" applyFont="1" applyFill="1" applyAlignment="1">
      <alignment horizontal="center" vertical="center" wrapText="1"/>
    </xf>
    <xf numFmtId="0" fontId="0" fillId="2" borderId="0" xfId="0" applyFill="1" applyAlignment="1">
      <alignment horizontal="center" vertical="center" wrapText="1"/>
    </xf>
    <xf numFmtId="0" fontId="18" fillId="2" borderId="0" xfId="0" applyFont="1" applyFill="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9" fillId="3" borderId="7" xfId="5" applyFont="1" applyFill="1" applyBorder="1" applyAlignment="1" applyProtection="1">
      <alignment horizontal="left" vertical="center" wrapText="1"/>
      <protection locked="0"/>
    </xf>
    <xf numFmtId="0" fontId="19" fillId="3" borderId="2" xfId="5" applyFont="1" applyFill="1" applyBorder="1" applyAlignment="1" applyProtection="1">
      <alignment horizontal="left" vertical="center" wrapText="1"/>
      <protection locked="0"/>
    </xf>
    <xf numFmtId="9" fontId="19" fillId="3" borderId="2" xfId="6" applyFont="1" applyFill="1" applyBorder="1" applyAlignment="1" applyProtection="1">
      <alignment horizontal="center" vertical="center" wrapText="1"/>
      <protection locked="0"/>
    </xf>
    <xf numFmtId="9" fontId="19" fillId="3" borderId="8" xfId="6" applyFont="1" applyFill="1" applyBorder="1" applyAlignment="1" applyProtection="1">
      <alignment horizontal="center" vertical="center" wrapText="1"/>
      <protection locked="0"/>
    </xf>
    <xf numFmtId="0" fontId="19" fillId="3" borderId="9" xfId="5" applyFont="1" applyFill="1" applyBorder="1" applyAlignment="1" applyProtection="1">
      <alignment horizontal="left" vertical="center" wrapText="1"/>
      <protection locked="0"/>
    </xf>
    <xf numFmtId="0" fontId="19" fillId="3" borderId="1" xfId="5" applyFont="1" applyFill="1" applyBorder="1" applyAlignment="1" applyProtection="1">
      <alignment horizontal="left" vertical="center" wrapText="1"/>
      <protection locked="0"/>
    </xf>
    <xf numFmtId="0" fontId="19" fillId="3" borderId="1" xfId="5" applyFont="1" applyFill="1" applyBorder="1" applyAlignment="1" applyProtection="1">
      <alignment horizontal="center" vertical="center" wrapText="1"/>
      <protection locked="0"/>
    </xf>
    <xf numFmtId="0" fontId="19" fillId="3" borderId="10" xfId="5" applyFont="1" applyFill="1" applyBorder="1" applyAlignment="1" applyProtection="1">
      <alignment horizontal="center" vertical="center" wrapText="1"/>
      <protection locked="0"/>
    </xf>
    <xf numFmtId="9" fontId="19" fillId="3" borderId="1" xfId="6" applyFont="1" applyFill="1" applyBorder="1" applyAlignment="1" applyProtection="1">
      <alignment horizontal="center" vertical="center" wrapText="1"/>
      <protection locked="0"/>
    </xf>
    <xf numFmtId="9" fontId="19" fillId="3" borderId="10" xfId="6" applyFont="1" applyFill="1" applyBorder="1" applyAlignment="1" applyProtection="1">
      <alignment horizontal="center" vertical="center" wrapText="1"/>
      <protection locked="0"/>
    </xf>
    <xf numFmtId="0" fontId="19" fillId="4" borderId="9" xfId="5" applyFont="1" applyFill="1" applyBorder="1" applyAlignment="1" applyProtection="1">
      <alignment horizontal="left" vertical="center" wrapText="1"/>
      <protection locked="0"/>
    </xf>
    <xf numFmtId="0" fontId="19" fillId="4" borderId="1" xfId="5" applyFont="1" applyFill="1" applyBorder="1" applyAlignment="1" applyProtection="1">
      <alignment horizontal="left" vertical="center" wrapText="1"/>
      <protection locked="0"/>
    </xf>
    <xf numFmtId="0" fontId="19" fillId="4" borderId="1" xfId="5" applyFont="1" applyFill="1" applyBorder="1" applyAlignment="1" applyProtection="1">
      <alignment horizontal="center" vertical="center" wrapText="1"/>
      <protection locked="0"/>
    </xf>
    <xf numFmtId="0" fontId="19" fillId="4" borderId="10" xfId="5" applyFont="1" applyFill="1" applyBorder="1" applyAlignment="1" applyProtection="1">
      <alignment horizontal="center" vertical="center" wrapText="1"/>
      <protection locked="0"/>
    </xf>
    <xf numFmtId="9" fontId="19" fillId="4" borderId="1" xfId="6" applyFont="1" applyFill="1" applyBorder="1" applyAlignment="1" applyProtection="1">
      <alignment horizontal="center" vertical="center" wrapText="1"/>
      <protection locked="0"/>
    </xf>
    <xf numFmtId="9" fontId="19" fillId="4" borderId="10" xfId="6" applyFont="1" applyFill="1" applyBorder="1" applyAlignment="1" applyProtection="1">
      <alignment horizontal="center" vertical="center" wrapText="1"/>
      <protection locked="0"/>
    </xf>
    <xf numFmtId="0" fontId="19" fillId="5" borderId="9" xfId="5" applyFont="1" applyFill="1" applyBorder="1" applyAlignment="1" applyProtection="1">
      <alignment horizontal="left" vertical="center" wrapText="1"/>
      <protection locked="0"/>
    </xf>
    <xf numFmtId="0" fontId="19" fillId="5" borderId="1" xfId="5" applyFont="1" applyFill="1" applyBorder="1" applyAlignment="1" applyProtection="1">
      <alignment horizontal="left" vertical="center" wrapText="1"/>
      <protection locked="0"/>
    </xf>
    <xf numFmtId="0" fontId="19" fillId="5" borderId="1" xfId="5" applyFont="1" applyFill="1" applyBorder="1" applyAlignment="1" applyProtection="1">
      <alignment horizontal="center" vertical="center" wrapText="1"/>
      <protection locked="0"/>
    </xf>
    <xf numFmtId="0" fontId="19" fillId="5" borderId="10" xfId="5" applyFont="1" applyFill="1" applyBorder="1" applyAlignment="1" applyProtection="1">
      <alignment horizontal="center" vertical="center" wrapText="1"/>
      <protection locked="0"/>
    </xf>
    <xf numFmtId="9" fontId="19" fillId="5" borderId="1" xfId="6" applyFont="1" applyFill="1" applyBorder="1" applyAlignment="1" applyProtection="1">
      <alignment horizontal="center" vertical="center" wrapText="1"/>
      <protection locked="0"/>
    </xf>
    <xf numFmtId="9" fontId="19" fillId="5" borderId="10" xfId="6" applyFont="1" applyFill="1" applyBorder="1" applyAlignment="1" applyProtection="1">
      <alignment horizontal="center" vertical="center" wrapText="1"/>
      <protection locked="0"/>
    </xf>
    <xf numFmtId="0" fontId="19" fillId="6" borderId="9" xfId="5" applyFont="1" applyFill="1" applyBorder="1" applyAlignment="1" applyProtection="1">
      <alignment horizontal="left" vertical="center" wrapText="1"/>
      <protection locked="0"/>
    </xf>
    <xf numFmtId="0" fontId="19" fillId="6" borderId="1" xfId="5" applyFont="1" applyFill="1" applyBorder="1" applyAlignment="1" applyProtection="1">
      <alignment horizontal="left" vertical="center" wrapText="1"/>
      <protection locked="0"/>
    </xf>
    <xf numFmtId="9" fontId="19" fillId="6" borderId="1" xfId="6" applyFont="1" applyFill="1" applyBorder="1" applyAlignment="1" applyProtection="1">
      <alignment horizontal="center" vertical="center" wrapText="1"/>
      <protection locked="0"/>
    </xf>
    <xf numFmtId="9" fontId="19" fillId="6" borderId="10" xfId="6" applyFont="1" applyFill="1" applyBorder="1" applyAlignment="1" applyProtection="1">
      <alignment horizontal="center" vertical="center" wrapText="1"/>
      <protection locked="0"/>
    </xf>
    <xf numFmtId="0" fontId="19" fillId="6" borderId="1" xfId="5" applyFont="1" applyFill="1" applyBorder="1" applyAlignment="1" applyProtection="1">
      <alignment horizontal="center" vertical="center" wrapText="1"/>
      <protection locked="0"/>
    </xf>
    <xf numFmtId="0" fontId="19" fillId="6" borderId="10" xfId="5" applyFont="1" applyFill="1" applyBorder="1" applyAlignment="1" applyProtection="1">
      <alignment horizontal="center" vertical="center" wrapText="1"/>
      <protection locked="0"/>
    </xf>
    <xf numFmtId="0" fontId="19" fillId="2" borderId="9" xfId="5" applyFont="1" applyFill="1" applyBorder="1" applyAlignment="1" applyProtection="1">
      <alignment horizontal="left" vertical="center" wrapText="1"/>
      <protection locked="0"/>
    </xf>
    <xf numFmtId="0" fontId="19" fillId="2" borderId="1" xfId="5" applyFont="1" applyFill="1" applyBorder="1" applyAlignment="1" applyProtection="1">
      <alignment horizontal="left" vertical="center" wrapText="1"/>
      <protection locked="0"/>
    </xf>
    <xf numFmtId="0" fontId="19" fillId="2" borderId="1" xfId="5" applyFont="1" applyFill="1" applyBorder="1" applyAlignment="1" applyProtection="1">
      <alignment horizontal="center" vertical="center" wrapText="1"/>
      <protection locked="0"/>
    </xf>
    <xf numFmtId="0" fontId="19" fillId="2" borderId="10" xfId="5" applyFont="1" applyFill="1" applyBorder="1" applyAlignment="1" applyProtection="1">
      <alignment horizontal="center" vertical="center" wrapText="1"/>
      <protection locked="0"/>
    </xf>
    <xf numFmtId="0" fontId="19" fillId="7" borderId="9" xfId="5" applyFont="1" applyFill="1" applyBorder="1" applyAlignment="1" applyProtection="1">
      <alignment horizontal="left" vertical="center" wrapText="1"/>
      <protection locked="0"/>
    </xf>
    <xf numFmtId="0" fontId="19" fillId="7" borderId="1" xfId="5" applyFont="1" applyFill="1" applyBorder="1" applyAlignment="1" applyProtection="1">
      <alignment horizontal="left" vertical="center" wrapText="1"/>
      <protection locked="0"/>
    </xf>
    <xf numFmtId="0" fontId="19" fillId="7" borderId="1" xfId="5" applyFont="1" applyFill="1" applyBorder="1" applyAlignment="1" applyProtection="1">
      <alignment horizontal="center" vertical="center" wrapText="1"/>
      <protection locked="0"/>
    </xf>
    <xf numFmtId="0" fontId="19" fillId="7" borderId="10" xfId="5" applyFont="1" applyFill="1" applyBorder="1" applyAlignment="1" applyProtection="1">
      <alignment horizontal="center" vertical="center" wrapText="1"/>
      <protection locked="0"/>
    </xf>
    <xf numFmtId="9" fontId="19" fillId="7" borderId="1" xfId="6" applyFont="1" applyFill="1" applyBorder="1" applyAlignment="1" applyProtection="1">
      <alignment horizontal="center" vertical="center" wrapText="1"/>
      <protection locked="0"/>
    </xf>
    <xf numFmtId="9" fontId="19" fillId="7" borderId="10" xfId="6" applyFont="1" applyFill="1" applyBorder="1" applyAlignment="1" applyProtection="1">
      <alignment horizontal="center" vertical="center" wrapText="1"/>
      <protection locked="0"/>
    </xf>
    <xf numFmtId="0" fontId="19" fillId="7" borderId="11" xfId="5" applyFont="1" applyFill="1" applyBorder="1" applyAlignment="1" applyProtection="1">
      <alignment horizontal="left" vertical="center" wrapText="1"/>
      <protection locked="0"/>
    </xf>
    <xf numFmtId="0" fontId="19" fillId="7" borderId="12" xfId="5" applyFont="1" applyFill="1" applyBorder="1" applyAlignment="1" applyProtection="1">
      <alignment horizontal="left" vertical="center" wrapText="1"/>
      <protection locked="0"/>
    </xf>
    <xf numFmtId="0" fontId="19" fillId="7" borderId="12" xfId="5" applyFont="1" applyFill="1" applyBorder="1" applyAlignment="1" applyProtection="1">
      <alignment horizontal="center" vertical="center" wrapText="1"/>
      <protection locked="0"/>
    </xf>
    <xf numFmtId="0" fontId="19" fillId="7" borderId="13" xfId="5" applyFont="1" applyFill="1" applyBorder="1" applyAlignment="1" applyProtection="1">
      <alignment horizontal="center" vertical="center" wrapText="1"/>
      <protection locked="0"/>
    </xf>
    <xf numFmtId="0" fontId="0" fillId="8" borderId="0" xfId="0" applyFill="1" applyAlignment="1">
      <alignment vertical="center" wrapText="1"/>
    </xf>
    <xf numFmtId="0" fontId="22" fillId="9" borderId="18" xfId="0" applyFont="1" applyFill="1" applyBorder="1" applyAlignment="1">
      <alignment horizontal="center" vertical="center"/>
    </xf>
    <xf numFmtId="0" fontId="22" fillId="9" borderId="15" xfId="0" applyFont="1" applyFill="1" applyBorder="1" applyAlignment="1">
      <alignment horizontal="center" vertical="center" wrapText="1"/>
    </xf>
    <xf numFmtId="0" fontId="15" fillId="10" borderId="19" xfId="0" applyFont="1" applyFill="1" applyBorder="1" applyAlignment="1">
      <alignment horizontal="center" vertical="center"/>
    </xf>
    <xf numFmtId="0" fontId="21" fillId="10" borderId="19" xfId="0" applyFont="1" applyFill="1" applyBorder="1" applyAlignment="1">
      <alignment vertical="center" wrapText="1"/>
    </xf>
    <xf numFmtId="0" fontId="21" fillId="10" borderId="20" xfId="0" applyFont="1" applyFill="1" applyBorder="1" applyAlignment="1">
      <alignment horizontal="center" vertical="center" wrapText="1"/>
    </xf>
    <xf numFmtId="0" fontId="29" fillId="0" borderId="1" xfId="0" applyFont="1" applyBorder="1" applyAlignment="1">
      <alignment vertical="center" wrapText="1"/>
    </xf>
    <xf numFmtId="0" fontId="30" fillId="0" borderId="1" xfId="0" applyFont="1" applyBorder="1" applyAlignment="1">
      <alignment horizontal="left" vertical="center" wrapText="1"/>
    </xf>
    <xf numFmtId="0" fontId="29" fillId="2" borderId="1" xfId="0" applyFont="1" applyFill="1" applyBorder="1" applyAlignment="1">
      <alignment horizontal="left" vertical="center" wrapText="1"/>
    </xf>
    <xf numFmtId="0" fontId="29" fillId="2" borderId="1" xfId="0" applyFont="1" applyFill="1" applyBorder="1" applyAlignment="1">
      <alignment vertical="center" wrapText="1"/>
    </xf>
    <xf numFmtId="0" fontId="29" fillId="10" borderId="1" xfId="0" applyFont="1" applyFill="1" applyBorder="1" applyAlignment="1">
      <alignment horizontal="center" vertical="center" wrapText="1"/>
    </xf>
    <xf numFmtId="164" fontId="29" fillId="0" borderId="1" xfId="3" applyFont="1" applyFill="1" applyBorder="1" applyAlignment="1">
      <alignment horizontal="center" vertical="center"/>
    </xf>
    <xf numFmtId="169" fontId="30" fillId="2" borderId="1" xfId="0" applyNumberFormat="1" applyFont="1" applyFill="1" applyBorder="1" applyAlignment="1">
      <alignment vertical="center"/>
    </xf>
    <xf numFmtId="0" fontId="30" fillId="0" borderId="10" xfId="0" applyFont="1" applyBorder="1" applyAlignment="1" applyProtection="1">
      <alignment vertical="center" wrapText="1"/>
      <protection locked="0"/>
    </xf>
    <xf numFmtId="1" fontId="31" fillId="0" borderId="1" xfId="1" applyNumberFormat="1" applyFont="1" applyBorder="1" applyAlignment="1">
      <alignment horizontal="center" vertical="center" wrapText="1"/>
    </xf>
    <xf numFmtId="0" fontId="29" fillId="0" borderId="1" xfId="0" applyFont="1" applyBorder="1" applyAlignment="1">
      <alignment horizontal="left" vertical="center" wrapText="1"/>
    </xf>
    <xf numFmtId="0" fontId="29" fillId="2" borderId="1" xfId="0" applyFont="1" applyFill="1" applyBorder="1" applyAlignment="1">
      <alignment horizontal="center" vertical="center" wrapText="1"/>
    </xf>
    <xf numFmtId="14" fontId="20" fillId="0" borderId="17" xfId="3" applyNumberFormat="1" applyFont="1" applyFill="1" applyBorder="1" applyAlignment="1">
      <alignment horizontal="center" vertical="center"/>
    </xf>
    <xf numFmtId="1" fontId="20" fillId="0" borderId="16" xfId="3" applyNumberFormat="1" applyFont="1" applyFill="1" applyBorder="1" applyAlignment="1">
      <alignment horizontal="center" vertical="center"/>
    </xf>
    <xf numFmtId="168" fontId="30" fillId="0" borderId="1" xfId="2" applyNumberFormat="1" applyFont="1" applyFill="1" applyBorder="1" applyAlignment="1">
      <alignment vertical="center"/>
    </xf>
    <xf numFmtId="166" fontId="29" fillId="0" borderId="1" xfId="2" applyFont="1" applyFill="1" applyBorder="1" applyAlignment="1">
      <alignment horizontal="center" vertical="center"/>
    </xf>
    <xf numFmtId="168" fontId="29" fillId="0" borderId="1" xfId="2" applyNumberFormat="1" applyFont="1" applyFill="1" applyBorder="1" applyAlignment="1">
      <alignment horizontal="center" vertical="center"/>
    </xf>
    <xf numFmtId="0" fontId="29" fillId="0" borderId="12" xfId="0" applyFont="1" applyBorder="1" applyAlignment="1">
      <alignment horizontal="left" vertical="center" wrapText="1"/>
    </xf>
    <xf numFmtId="164" fontId="29" fillId="0" borderId="12" xfId="3" applyFont="1" applyFill="1" applyBorder="1" applyAlignment="1">
      <alignment horizontal="center" vertical="center"/>
    </xf>
    <xf numFmtId="168" fontId="29" fillId="0" borderId="12" xfId="2" applyNumberFormat="1" applyFont="1" applyFill="1" applyBorder="1" applyAlignment="1">
      <alignment horizontal="center" vertical="center"/>
    </xf>
    <xf numFmtId="10" fontId="14" fillId="2" borderId="0" xfId="6" applyNumberFormat="1" applyFont="1" applyFill="1" applyAlignment="1">
      <alignment horizontal="center" vertical="center"/>
    </xf>
    <xf numFmtId="10" fontId="21" fillId="2" borderId="14" xfId="6" applyNumberFormat="1" applyFont="1" applyFill="1" applyBorder="1" applyAlignment="1">
      <alignment horizontal="center" vertical="center" wrapText="1"/>
    </xf>
    <xf numFmtId="10" fontId="21" fillId="2" borderId="15" xfId="6" applyNumberFormat="1" applyFont="1" applyFill="1" applyBorder="1" applyAlignment="1">
      <alignment horizontal="center" vertical="center" wrapText="1"/>
    </xf>
    <xf numFmtId="10" fontId="30" fillId="0" borderId="1" xfId="6" applyNumberFormat="1" applyFont="1" applyFill="1" applyBorder="1" applyAlignment="1" applyProtection="1">
      <alignment horizontal="center" vertical="center" wrapText="1"/>
      <protection locked="0"/>
    </xf>
    <xf numFmtId="169" fontId="30" fillId="2" borderId="1" xfId="2" applyNumberFormat="1" applyFont="1" applyFill="1" applyBorder="1" applyAlignment="1">
      <alignment horizontal="center" vertical="center"/>
    </xf>
    <xf numFmtId="170" fontId="30" fillId="2" borderId="12" xfId="2" applyNumberFormat="1" applyFont="1" applyFill="1" applyBorder="1" applyAlignment="1">
      <alignment horizontal="center" vertical="center"/>
    </xf>
    <xf numFmtId="0" fontId="33" fillId="2" borderId="0" xfId="0" applyFont="1" applyFill="1"/>
    <xf numFmtId="0" fontId="34" fillId="2" borderId="0" xfId="0" applyFont="1" applyFill="1"/>
    <xf numFmtId="168" fontId="35" fillId="2" borderId="0" xfId="0" applyNumberFormat="1" applyFont="1" applyFill="1" applyAlignment="1">
      <alignment vertical="center"/>
    </xf>
    <xf numFmtId="168" fontId="35" fillId="2" borderId="2" xfId="0" applyNumberFormat="1" applyFont="1" applyFill="1" applyBorder="1" applyAlignment="1">
      <alignment vertical="center"/>
    </xf>
    <xf numFmtId="10" fontId="34" fillId="2" borderId="0" xfId="6" applyNumberFormat="1" applyFont="1" applyFill="1" applyAlignment="1">
      <alignment horizontal="center" vertical="center"/>
    </xf>
    <xf numFmtId="0" fontId="35" fillId="2" borderId="0" xfId="0" applyFont="1" applyFill="1"/>
    <xf numFmtId="168" fontId="35" fillId="2" borderId="0" xfId="2" applyNumberFormat="1" applyFont="1" applyFill="1" applyBorder="1"/>
    <xf numFmtId="168" fontId="36" fillId="9" borderId="1" xfId="0" applyNumberFormat="1" applyFont="1" applyFill="1" applyBorder="1" applyAlignment="1">
      <alignment vertical="center"/>
    </xf>
    <xf numFmtId="168" fontId="35" fillId="2" borderId="1" xfId="0" applyNumberFormat="1" applyFont="1" applyFill="1" applyBorder="1" applyAlignment="1">
      <alignment vertical="center"/>
    </xf>
    <xf numFmtId="167" fontId="34" fillId="2" borderId="0" xfId="0" applyNumberFormat="1" applyFont="1" applyFill="1" applyAlignment="1">
      <alignment vertical="center"/>
    </xf>
    <xf numFmtId="167" fontId="34" fillId="2" borderId="0" xfId="0" applyNumberFormat="1" applyFont="1" applyFill="1"/>
    <xf numFmtId="0" fontId="18" fillId="2" borderId="0" xfId="0" applyFont="1" applyFill="1" applyAlignment="1">
      <alignment horizontal="center" vertical="center" wrapText="1"/>
    </xf>
    <xf numFmtId="0" fontId="29" fillId="0" borderId="1" xfId="0" applyFont="1" applyBorder="1" applyAlignment="1">
      <alignment horizontal="left" vertical="center" wrapText="1"/>
    </xf>
    <xf numFmtId="0" fontId="29" fillId="0" borderId="12" xfId="0" applyFont="1" applyBorder="1" applyAlignment="1">
      <alignment horizontal="left" vertical="center" wrapText="1"/>
    </xf>
    <xf numFmtId="0" fontId="21" fillId="10" borderId="31" xfId="0" applyFont="1" applyFill="1" applyBorder="1" applyAlignment="1">
      <alignment horizontal="center" vertical="center"/>
    </xf>
    <xf numFmtId="0" fontId="21" fillId="10" borderId="32" xfId="0" applyFont="1" applyFill="1" applyBorder="1" applyAlignment="1">
      <alignment horizontal="center" vertical="center"/>
    </xf>
    <xf numFmtId="167" fontId="32" fillId="2" borderId="19" xfId="0" applyNumberFormat="1" applyFont="1" applyFill="1" applyBorder="1" applyAlignment="1">
      <alignment horizontal="center" vertical="center"/>
    </xf>
    <xf numFmtId="167" fontId="32" fillId="2" borderId="20" xfId="0" applyNumberFormat="1" applyFont="1" applyFill="1" applyBorder="1" applyAlignment="1">
      <alignment horizontal="center" vertical="center"/>
    </xf>
    <xf numFmtId="167" fontId="32" fillId="2" borderId="35" xfId="0" applyNumberFormat="1" applyFont="1" applyFill="1" applyBorder="1" applyAlignment="1">
      <alignment horizontal="center" vertical="center"/>
    </xf>
    <xf numFmtId="9" fontId="29" fillId="2" borderId="19" xfId="0" applyNumberFormat="1" applyFont="1" applyFill="1" applyBorder="1" applyAlignment="1">
      <alignment horizontal="left" vertical="center" wrapText="1"/>
    </xf>
    <xf numFmtId="9" fontId="29" fillId="2" borderId="2" xfId="0" applyNumberFormat="1" applyFont="1" applyFill="1" applyBorder="1" applyAlignment="1">
      <alignment horizontal="left" vertical="center" wrapText="1"/>
    </xf>
    <xf numFmtId="9" fontId="29" fillId="2" borderId="35" xfId="0" applyNumberFormat="1" applyFont="1" applyFill="1" applyBorder="1" applyAlignment="1">
      <alignment horizontal="left" vertical="center" wrapText="1"/>
    </xf>
    <xf numFmtId="0" fontId="29" fillId="2" borderId="1" xfId="0" applyFont="1" applyFill="1" applyBorder="1" applyAlignment="1">
      <alignment horizontal="center" vertical="center" wrapText="1"/>
    </xf>
    <xf numFmtId="0" fontId="29" fillId="2" borderId="12" xfId="0" applyFont="1" applyFill="1" applyBorder="1" applyAlignment="1">
      <alignment horizontal="center" vertical="center" wrapText="1"/>
    </xf>
    <xf numFmtId="0" fontId="21" fillId="10" borderId="20" xfId="0" applyFont="1" applyFill="1" applyBorder="1" applyAlignment="1">
      <alignment horizontal="center" vertical="center" wrapText="1"/>
    </xf>
    <xf numFmtId="0" fontId="21" fillId="10" borderId="2" xfId="0" applyFont="1" applyFill="1" applyBorder="1" applyAlignment="1">
      <alignment horizontal="center" vertical="center" wrapText="1"/>
    </xf>
    <xf numFmtId="0" fontId="21" fillId="10" borderId="19" xfId="0" applyFont="1" applyFill="1" applyBorder="1" applyAlignment="1">
      <alignment horizontal="center" vertical="center" wrapText="1"/>
    </xf>
    <xf numFmtId="0" fontId="29" fillId="0" borderId="19" xfId="0" applyFont="1" applyBorder="1" applyAlignment="1">
      <alignment horizontal="left" vertical="center" wrapText="1"/>
    </xf>
    <xf numFmtId="0" fontId="29" fillId="0" borderId="2" xfId="0" applyFont="1" applyBorder="1" applyAlignment="1">
      <alignment horizontal="left" vertical="center" wrapText="1"/>
    </xf>
    <xf numFmtId="1" fontId="31" fillId="0" borderId="1" xfId="1" applyNumberFormat="1" applyFont="1" applyBorder="1" applyAlignment="1">
      <alignment horizontal="center" vertical="center" wrapText="1"/>
    </xf>
    <xf numFmtId="1" fontId="31" fillId="0" borderId="1" xfId="1" applyNumberFormat="1" applyFont="1" applyBorder="1" applyAlignment="1">
      <alignment horizontal="center"/>
    </xf>
    <xf numFmtId="0" fontId="29" fillId="0" borderId="1" xfId="0" applyFont="1" applyBorder="1" applyAlignment="1">
      <alignment horizontal="center" vertical="center" wrapText="1"/>
    </xf>
    <xf numFmtId="0" fontId="29" fillId="2" borderId="19" xfId="0" applyFont="1" applyFill="1" applyBorder="1" applyAlignment="1">
      <alignment horizontal="left" vertical="center" wrapText="1"/>
    </xf>
    <xf numFmtId="0" fontId="29" fillId="2" borderId="2" xfId="0" applyFont="1" applyFill="1" applyBorder="1" applyAlignment="1">
      <alignment horizontal="left" vertical="center" wrapText="1"/>
    </xf>
    <xf numFmtId="0" fontId="29" fillId="2" borderId="20" xfId="0" applyFont="1" applyFill="1" applyBorder="1" applyAlignment="1">
      <alignment horizontal="left" vertical="center" wrapText="1"/>
    </xf>
    <xf numFmtId="3" fontId="31" fillId="0" borderId="1" xfId="1" applyNumberFormat="1" applyFont="1" applyBorder="1" applyAlignment="1">
      <alignment horizontal="center" vertical="center" wrapText="1"/>
    </xf>
    <xf numFmtId="3" fontId="31" fillId="0" borderId="1" xfId="1" applyNumberFormat="1" applyFont="1" applyBorder="1" applyAlignment="1">
      <alignment horizontal="center"/>
    </xf>
    <xf numFmtId="0" fontId="32" fillId="0" borderId="19"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32" fillId="0" borderId="20" xfId="0" applyFont="1" applyBorder="1" applyAlignment="1" applyProtection="1">
      <alignment horizontal="center" vertical="center" wrapText="1"/>
      <protection locked="0"/>
    </xf>
    <xf numFmtId="0" fontId="30" fillId="0" borderId="20" xfId="0" applyFont="1" applyBorder="1" applyAlignment="1" applyProtection="1">
      <alignment horizontal="center" vertical="center" wrapText="1"/>
      <protection locked="0"/>
    </xf>
    <xf numFmtId="0" fontId="29" fillId="2" borderId="9" xfId="0" applyFont="1" applyFill="1" applyBorder="1" applyAlignment="1">
      <alignment horizontal="center" vertical="center" wrapText="1"/>
    </xf>
    <xf numFmtId="167" fontId="32" fillId="2" borderId="2" xfId="0" applyNumberFormat="1" applyFont="1" applyFill="1" applyBorder="1" applyAlignment="1">
      <alignment horizontal="center" vertical="center"/>
    </xf>
    <xf numFmtId="0" fontId="29" fillId="10" borderId="19" xfId="0" applyFont="1" applyFill="1" applyBorder="1" applyAlignment="1">
      <alignment horizontal="center" vertical="center" wrapText="1"/>
    </xf>
    <xf numFmtId="0" fontId="29" fillId="10" borderId="2" xfId="0" applyFont="1" applyFill="1" applyBorder="1" applyAlignment="1">
      <alignment horizontal="center" vertical="center" wrapText="1"/>
    </xf>
    <xf numFmtId="9" fontId="29" fillId="2" borderId="20" xfId="0" applyNumberFormat="1" applyFont="1" applyFill="1" applyBorder="1" applyAlignment="1">
      <alignment horizontal="left" vertical="center" wrapText="1"/>
    </xf>
    <xf numFmtId="0" fontId="29" fillId="10" borderId="20" xfId="0" applyFont="1" applyFill="1" applyBorder="1" applyAlignment="1">
      <alignment horizontal="center" vertical="center" wrapText="1"/>
    </xf>
    <xf numFmtId="0" fontId="29" fillId="2" borderId="1" xfId="0" applyFont="1" applyFill="1" applyBorder="1" applyAlignment="1">
      <alignment horizontal="left" vertical="center" wrapText="1"/>
    </xf>
    <xf numFmtId="0" fontId="29" fillId="0" borderId="20" xfId="0" applyFont="1" applyBorder="1" applyAlignment="1">
      <alignment horizontal="left" vertical="center" wrapText="1"/>
    </xf>
    <xf numFmtId="0" fontId="21" fillId="10" borderId="7" xfId="0" applyFont="1" applyFill="1" applyBorder="1" applyAlignment="1">
      <alignment horizontal="center" vertical="center"/>
    </xf>
    <xf numFmtId="0" fontId="21" fillId="10" borderId="21" xfId="0" applyFont="1" applyFill="1" applyBorder="1" applyAlignment="1">
      <alignment horizontal="center" vertical="center"/>
    </xf>
    <xf numFmtId="0" fontId="8" fillId="2" borderId="22" xfId="0" applyFont="1" applyFill="1" applyBorder="1" applyAlignment="1">
      <alignment horizontal="center" vertical="center"/>
    </xf>
    <xf numFmtId="0" fontId="23" fillId="2" borderId="23" xfId="0" applyFont="1" applyFill="1" applyBorder="1" applyAlignment="1">
      <alignment horizontal="center" vertical="center"/>
    </xf>
    <xf numFmtId="0" fontId="24" fillId="2" borderId="22" xfId="0"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6" fillId="9" borderId="24" xfId="0" applyFont="1" applyFill="1" applyBorder="1" applyAlignment="1">
      <alignment horizontal="center" vertical="center" wrapText="1"/>
    </xf>
    <xf numFmtId="0" fontId="26" fillId="9" borderId="3" xfId="0" applyFont="1" applyFill="1" applyBorder="1" applyAlignment="1">
      <alignment horizontal="center" vertical="center" wrapText="1"/>
    </xf>
    <xf numFmtId="0" fontId="26" fillId="9" borderId="25" xfId="0" applyFont="1" applyFill="1" applyBorder="1" applyAlignment="1">
      <alignment horizontal="center" vertical="center" wrapText="1"/>
    </xf>
    <xf numFmtId="0" fontId="25" fillId="2" borderId="22" xfId="0" applyFont="1" applyFill="1" applyBorder="1" applyAlignment="1">
      <alignment horizontal="center" vertical="center"/>
    </xf>
    <xf numFmtId="0" fontId="25" fillId="2" borderId="26" xfId="0" applyFont="1" applyFill="1" applyBorder="1" applyAlignment="1">
      <alignment horizontal="center" vertical="center"/>
    </xf>
    <xf numFmtId="0" fontId="5" fillId="10" borderId="22" xfId="0" applyFont="1" applyFill="1" applyBorder="1" applyAlignment="1">
      <alignment horizontal="center" vertical="center" wrapText="1"/>
    </xf>
    <xf numFmtId="0" fontId="27" fillId="10" borderId="26" xfId="0" applyFont="1" applyFill="1" applyBorder="1" applyAlignment="1">
      <alignment horizontal="center" vertical="center" wrapText="1"/>
    </xf>
    <xf numFmtId="0" fontId="27" fillId="10" borderId="23" xfId="0" applyFont="1" applyFill="1" applyBorder="1" applyAlignment="1">
      <alignment horizontal="center" vertical="center" wrapText="1"/>
    </xf>
    <xf numFmtId="0" fontId="21" fillId="10" borderId="2" xfId="0" applyFont="1" applyFill="1" applyBorder="1" applyAlignment="1">
      <alignment horizontal="center" vertical="center"/>
    </xf>
    <xf numFmtId="0" fontId="21" fillId="10" borderId="19" xfId="0" applyFont="1" applyFill="1" applyBorder="1" applyAlignment="1">
      <alignment horizontal="center" vertical="center"/>
    </xf>
    <xf numFmtId="0" fontId="31" fillId="2" borderId="27" xfId="0" applyFont="1" applyFill="1" applyBorder="1" applyAlignment="1">
      <alignment horizontal="left" vertical="center" wrapText="1" indent="3"/>
    </xf>
    <xf numFmtId="0" fontId="31" fillId="2" borderId="28" xfId="0" applyFont="1" applyFill="1" applyBorder="1" applyAlignment="1">
      <alignment horizontal="left" vertical="center" wrapText="1" indent="3"/>
    </xf>
    <xf numFmtId="0" fontId="29" fillId="2" borderId="29" xfId="0" applyFont="1" applyFill="1" applyBorder="1" applyAlignment="1">
      <alignment horizontal="left" vertical="center" wrapText="1" indent="3"/>
    </xf>
    <xf numFmtId="0" fontId="29" fillId="2" borderId="30" xfId="0" applyFont="1" applyFill="1" applyBorder="1" applyAlignment="1">
      <alignment horizontal="left" vertical="center" wrapText="1" indent="3"/>
    </xf>
    <xf numFmtId="0" fontId="28" fillId="2" borderId="22" xfId="0" applyFont="1" applyFill="1" applyBorder="1" applyAlignment="1">
      <alignment horizontal="center" vertical="center"/>
    </xf>
    <xf numFmtId="0" fontId="28" fillId="2" borderId="23" xfId="0" applyFont="1" applyFill="1" applyBorder="1" applyAlignment="1">
      <alignment horizontal="center" vertical="center"/>
    </xf>
    <xf numFmtId="10" fontId="21" fillId="10" borderId="20" xfId="6" applyNumberFormat="1" applyFont="1" applyFill="1" applyBorder="1" applyAlignment="1">
      <alignment horizontal="center" vertical="center" wrapText="1"/>
    </xf>
    <xf numFmtId="0" fontId="21" fillId="10" borderId="20" xfId="0" applyFont="1" applyFill="1" applyBorder="1" applyAlignment="1">
      <alignment horizontal="center" vertical="center"/>
    </xf>
    <xf numFmtId="0" fontId="29" fillId="2" borderId="12" xfId="0" applyFont="1" applyFill="1" applyBorder="1" applyAlignment="1">
      <alignment horizontal="left" vertical="center" wrapText="1"/>
    </xf>
    <xf numFmtId="0" fontId="21" fillId="10" borderId="33" xfId="0" applyFont="1" applyFill="1" applyBorder="1" applyAlignment="1">
      <alignment horizontal="center" vertical="center" wrapText="1"/>
    </xf>
    <xf numFmtId="10" fontId="30" fillId="0" borderId="19" xfId="6" applyNumberFormat="1" applyFont="1" applyFill="1" applyBorder="1" applyAlignment="1" applyProtection="1">
      <alignment horizontal="center" vertical="center" wrapText="1"/>
      <protection locked="0"/>
    </xf>
    <xf numFmtId="10" fontId="30" fillId="0" borderId="20" xfId="6" applyNumberFormat="1" applyFont="1" applyFill="1" applyBorder="1" applyAlignment="1" applyProtection="1">
      <alignment horizontal="center" vertical="center" wrapText="1"/>
      <protection locked="0"/>
    </xf>
    <xf numFmtId="10" fontId="30" fillId="0" borderId="2" xfId="6" applyNumberFormat="1" applyFont="1" applyFill="1" applyBorder="1" applyAlignment="1" applyProtection="1">
      <alignment horizontal="center" vertical="center" wrapText="1"/>
      <protection locked="0"/>
    </xf>
    <xf numFmtId="0" fontId="30" fillId="0" borderId="34" xfId="6" applyNumberFormat="1" applyFont="1" applyFill="1" applyBorder="1" applyAlignment="1" applyProtection="1">
      <alignment horizontal="left" vertical="center" wrapText="1"/>
      <protection locked="0"/>
    </xf>
    <xf numFmtId="0" fontId="30" fillId="0" borderId="33" xfId="6" applyNumberFormat="1" applyFont="1" applyFill="1" applyBorder="1" applyAlignment="1" applyProtection="1">
      <alignment horizontal="left" vertical="center" wrapText="1"/>
      <protection locked="0"/>
    </xf>
    <xf numFmtId="0" fontId="30" fillId="0" borderId="8" xfId="6" applyNumberFormat="1" applyFont="1" applyFill="1" applyBorder="1" applyAlignment="1" applyProtection="1">
      <alignment horizontal="left" vertical="center" wrapText="1"/>
      <protection locked="0"/>
    </xf>
    <xf numFmtId="0" fontId="30" fillId="0" borderId="34" xfId="6" applyNumberFormat="1" applyFont="1" applyFill="1" applyBorder="1" applyAlignment="1" applyProtection="1">
      <alignment vertical="center" wrapText="1"/>
      <protection locked="0"/>
    </xf>
    <xf numFmtId="0" fontId="30" fillId="0" borderId="33" xfId="6" applyNumberFormat="1" applyFont="1" applyFill="1" applyBorder="1" applyAlignment="1" applyProtection="1">
      <alignment vertical="center" wrapText="1"/>
      <protection locked="0"/>
    </xf>
    <xf numFmtId="0" fontId="30" fillId="0" borderId="8" xfId="6" applyNumberFormat="1" applyFont="1" applyFill="1" applyBorder="1" applyAlignment="1" applyProtection="1">
      <alignment vertical="center" wrapText="1"/>
      <protection locked="0"/>
    </xf>
    <xf numFmtId="10" fontId="30" fillId="0" borderId="35" xfId="6" applyNumberFormat="1" applyFont="1" applyFill="1" applyBorder="1" applyAlignment="1" applyProtection="1">
      <alignment horizontal="center" vertical="center" wrapText="1"/>
      <protection locked="0"/>
    </xf>
    <xf numFmtId="0" fontId="30" fillId="0" borderId="17" xfId="6" applyNumberFormat="1" applyFont="1" applyFill="1" applyBorder="1" applyAlignment="1" applyProtection="1">
      <alignment horizontal="left" vertical="center" wrapText="1"/>
      <protection locked="0"/>
    </xf>
    <xf numFmtId="0" fontId="29" fillId="2" borderId="11" xfId="0" applyFont="1" applyFill="1" applyBorder="1" applyAlignment="1">
      <alignment horizontal="center" vertical="center" wrapText="1"/>
    </xf>
    <xf numFmtId="0" fontId="29" fillId="0" borderId="12" xfId="0" applyFont="1" applyBorder="1" applyAlignment="1">
      <alignment horizontal="center" vertical="center" wrapText="1"/>
    </xf>
    <xf numFmtId="1" fontId="31" fillId="0" borderId="1" xfId="0" applyNumberFormat="1" applyFont="1" applyBorder="1" applyAlignment="1">
      <alignment horizontal="center" vertical="center" wrapText="1"/>
    </xf>
    <xf numFmtId="1" fontId="31" fillId="0" borderId="1" xfId="0" applyNumberFormat="1" applyFont="1" applyBorder="1" applyAlignment="1">
      <alignment horizontal="center" vertical="center"/>
    </xf>
    <xf numFmtId="1" fontId="31" fillId="0" borderId="12" xfId="0" applyNumberFormat="1" applyFont="1" applyBorder="1" applyAlignment="1">
      <alignment horizontal="center" vertical="center"/>
    </xf>
    <xf numFmtId="0" fontId="13" fillId="10" borderId="19"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13" fillId="10" borderId="35" xfId="0" applyFont="1" applyFill="1" applyBorder="1" applyAlignment="1">
      <alignment horizontal="center" vertical="center" wrapText="1"/>
    </xf>
    <xf numFmtId="0" fontId="29" fillId="2" borderId="35" xfId="0" applyFont="1" applyFill="1" applyBorder="1" applyAlignment="1">
      <alignment horizontal="left" vertical="center" wrapText="1"/>
    </xf>
  </cellXfs>
  <cellStyles count="7">
    <cellStyle name="Millares [0]" xfId="1" builtinId="6"/>
    <cellStyle name="Moneda" xfId="2" builtinId="4"/>
    <cellStyle name="Moneda [0]" xfId="3" builtinId="7"/>
    <cellStyle name="Normal" xfId="0" builtinId="0"/>
    <cellStyle name="Normal 2 5 2" xfId="4" xr:uid="{00000000-0005-0000-0000-000004000000}"/>
    <cellStyle name="Normal 7" xfId="5" xr:uid="{00000000-0005-0000-0000-000005000000}"/>
    <cellStyle name="Porcentaje" xfId="6"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xdr:row>
          <xdr:rowOff>57150</xdr:rowOff>
        </xdr:from>
        <xdr:to>
          <xdr:col>12</xdr:col>
          <xdr:colOff>476250</xdr:colOff>
          <xdr:row>57</xdr:row>
          <xdr:rowOff>85725</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25</xdr:col>
      <xdr:colOff>552450</xdr:colOff>
      <xdr:row>2</xdr:row>
      <xdr:rowOff>314325</xdr:rowOff>
    </xdr:from>
    <xdr:to>
      <xdr:col>26</xdr:col>
      <xdr:colOff>1409700</xdr:colOff>
      <xdr:row>2</xdr:row>
      <xdr:rowOff>1285875</xdr:rowOff>
    </xdr:to>
    <xdr:pic>
      <xdr:nvPicPr>
        <xdr:cNvPr id="6942" name="Imagen 2">
          <a:extLst>
            <a:ext uri="{FF2B5EF4-FFF2-40B4-BE49-F238E27FC236}">
              <a16:creationId xmlns:a16="http://schemas.microsoft.com/office/drawing/2014/main" id="{00000000-0008-0000-02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25" t="-803" r="-1682" b="-2478"/>
        <a:stretch>
          <a:fillRect/>
        </a:stretch>
      </xdr:blipFill>
      <xdr:spPr bwMode="auto">
        <a:xfrm>
          <a:off x="34204275" y="647700"/>
          <a:ext cx="27622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RowHeight="12" customHeight="1" x14ac:dyDescent="0.25"/>
  <cols>
    <col min="1" max="1" width="10.7109375" style="7" customWidth="1"/>
    <col min="2" max="9" width="11.42578125" style="7"/>
    <col min="10" max="15" width="11.42578125" style="7" customWidth="1"/>
    <col min="16" max="16384" width="11.42578125" style="7"/>
  </cols>
  <sheetData>
    <row r="2" spans="2:2" ht="21" customHeight="1" x14ac:dyDescent="0.25">
      <c r="B2" s="8" t="s">
        <v>22</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7179" r:id="rId4">
          <objectPr defaultSize="0" r:id="rId5">
            <anchor moveWithCells="1">
              <from>
                <xdr:col>1</xdr:col>
                <xdr:colOff>76200</xdr:colOff>
                <xdr:row>3</xdr:row>
                <xdr:rowOff>57150</xdr:rowOff>
              </from>
              <to>
                <xdr:col>12</xdr:col>
                <xdr:colOff>476250</xdr:colOff>
                <xdr:row>57</xdr:row>
                <xdr:rowOff>85725</xdr:rowOff>
              </to>
            </anchor>
          </objectPr>
        </oleObject>
      </mc:Choice>
      <mc:Fallback>
        <oleObject progId="Word.Document.12" shapeId="717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RowHeight="15" x14ac:dyDescent="0.25"/>
  <cols>
    <col min="1" max="1" width="11.42578125" style="9"/>
    <col min="2" max="2" width="29.42578125" style="9" customWidth="1"/>
    <col min="3" max="3" width="31.28515625" style="9" customWidth="1"/>
    <col min="4" max="4" width="28.7109375" style="9" customWidth="1"/>
    <col min="5" max="5" width="55.7109375" style="9" bestFit="1" customWidth="1"/>
    <col min="6" max="6" width="16" style="11" bestFit="1" customWidth="1"/>
    <col min="7" max="7" width="32.28515625" style="11" customWidth="1"/>
    <col min="8" max="8" width="23.5703125" style="11" customWidth="1"/>
    <col min="9" max="16384" width="11.42578125" style="9"/>
  </cols>
  <sheetData>
    <row r="1" spans="2:8" ht="60" customHeight="1" x14ac:dyDescent="0.25">
      <c r="B1" s="100" t="s">
        <v>26</v>
      </c>
      <c r="C1" s="100"/>
      <c r="D1" s="100"/>
      <c r="E1" s="100"/>
      <c r="F1" s="100"/>
      <c r="G1" s="100"/>
      <c r="H1" s="100"/>
    </row>
    <row r="2" spans="2:8" x14ac:dyDescent="0.25">
      <c r="B2" s="100"/>
      <c r="C2" s="100"/>
      <c r="D2" s="100"/>
      <c r="E2" s="100"/>
      <c r="F2" s="100"/>
      <c r="G2" s="100"/>
      <c r="H2" s="100"/>
    </row>
    <row r="3" spans="2:8" ht="27" thickBot="1" x14ac:dyDescent="0.3">
      <c r="B3" s="12"/>
      <c r="C3" s="12"/>
      <c r="D3" s="12"/>
      <c r="E3" s="12"/>
      <c r="F3" s="12"/>
      <c r="G3" s="12"/>
      <c r="H3" s="12"/>
    </row>
    <row r="4" spans="2:8" s="10" customFormat="1" ht="44.25" customHeight="1" thickBot="1" x14ac:dyDescent="0.3">
      <c r="B4" s="13" t="s">
        <v>27</v>
      </c>
      <c r="C4" s="14" t="s">
        <v>28</v>
      </c>
      <c r="D4" s="14" t="s">
        <v>29</v>
      </c>
      <c r="E4" s="14" t="s">
        <v>30</v>
      </c>
      <c r="F4" s="14" t="s">
        <v>31</v>
      </c>
      <c r="G4" s="14" t="s">
        <v>32</v>
      </c>
      <c r="H4" s="15" t="s">
        <v>33</v>
      </c>
    </row>
    <row r="5" spans="2:8" ht="42.75" x14ac:dyDescent="0.25">
      <c r="B5" s="16" t="s">
        <v>34</v>
      </c>
      <c r="C5" s="17" t="s">
        <v>35</v>
      </c>
      <c r="D5" s="17" t="s">
        <v>36</v>
      </c>
      <c r="E5" s="17" t="s">
        <v>37</v>
      </c>
      <c r="F5" s="18">
        <v>8.6999999999999994E-2</v>
      </c>
      <c r="G5" s="18">
        <v>0.12</v>
      </c>
      <c r="H5" s="19">
        <f>+G5-F5</f>
        <v>3.3000000000000002E-2</v>
      </c>
    </row>
    <row r="6" spans="2:8" ht="42.75" x14ac:dyDescent="0.25">
      <c r="B6" s="20" t="s">
        <v>34</v>
      </c>
      <c r="C6" s="21" t="s">
        <v>35</v>
      </c>
      <c r="D6" s="21" t="s">
        <v>36</v>
      </c>
      <c r="E6" s="21" t="s">
        <v>38</v>
      </c>
      <c r="F6" s="22" t="s">
        <v>39</v>
      </c>
      <c r="G6" s="22" t="s">
        <v>40</v>
      </c>
      <c r="H6" s="23">
        <f>565995-218427</f>
        <v>347568</v>
      </c>
    </row>
    <row r="7" spans="2:8" ht="42.75" x14ac:dyDescent="0.25">
      <c r="B7" s="20" t="s">
        <v>34</v>
      </c>
      <c r="C7" s="21" t="s">
        <v>35</v>
      </c>
      <c r="D7" s="21" t="s">
        <v>36</v>
      </c>
      <c r="E7" s="21" t="s">
        <v>41</v>
      </c>
      <c r="F7" s="22" t="s">
        <v>42</v>
      </c>
      <c r="G7" s="22" t="s">
        <v>43</v>
      </c>
      <c r="H7" s="23" t="s">
        <v>43</v>
      </c>
    </row>
    <row r="8" spans="2:8" ht="42.75" x14ac:dyDescent="0.25">
      <c r="B8" s="20" t="s">
        <v>34</v>
      </c>
      <c r="C8" s="21" t="s">
        <v>35</v>
      </c>
      <c r="D8" s="21" t="s">
        <v>44</v>
      </c>
      <c r="E8" s="21" t="s">
        <v>45</v>
      </c>
      <c r="F8" s="24">
        <v>0</v>
      </c>
      <c r="G8" s="24">
        <v>1</v>
      </c>
      <c r="H8" s="25">
        <v>1</v>
      </c>
    </row>
    <row r="9" spans="2:8" ht="42.75" x14ac:dyDescent="0.25">
      <c r="B9" s="20" t="s">
        <v>34</v>
      </c>
      <c r="C9" s="21" t="s">
        <v>35</v>
      </c>
      <c r="D9" s="21" t="s">
        <v>36</v>
      </c>
      <c r="E9" s="21" t="s">
        <v>46</v>
      </c>
      <c r="F9" s="22">
        <v>29</v>
      </c>
      <c r="G9" s="22">
        <v>20</v>
      </c>
      <c r="H9" s="23">
        <v>9</v>
      </c>
    </row>
    <row r="10" spans="2:8" ht="42.75" x14ac:dyDescent="0.25">
      <c r="B10" s="20" t="s">
        <v>34</v>
      </c>
      <c r="C10" s="21" t="s">
        <v>35</v>
      </c>
      <c r="D10" s="21" t="s">
        <v>36</v>
      </c>
      <c r="E10" s="21" t="s">
        <v>47</v>
      </c>
      <c r="F10" s="22">
        <v>0.22</v>
      </c>
      <c r="G10" s="22">
        <v>0.35</v>
      </c>
      <c r="H10" s="23">
        <f>G10-F10</f>
        <v>0.12999999999999998</v>
      </c>
    </row>
    <row r="11" spans="2:8" ht="42.75" x14ac:dyDescent="0.25">
      <c r="B11" s="20" t="s">
        <v>34</v>
      </c>
      <c r="C11" s="21" t="s">
        <v>35</v>
      </c>
      <c r="D11" s="21" t="s">
        <v>44</v>
      </c>
      <c r="E11" s="21" t="s">
        <v>48</v>
      </c>
      <c r="F11" s="24">
        <v>0</v>
      </c>
      <c r="G11" s="24">
        <v>1</v>
      </c>
      <c r="H11" s="25">
        <v>1</v>
      </c>
    </row>
    <row r="12" spans="2:8" ht="42.75" x14ac:dyDescent="0.25">
      <c r="B12" s="26" t="s">
        <v>34</v>
      </c>
      <c r="C12" s="27" t="s">
        <v>49</v>
      </c>
      <c r="D12" s="27" t="s">
        <v>36</v>
      </c>
      <c r="E12" s="27" t="s">
        <v>50</v>
      </c>
      <c r="F12" s="28" t="s">
        <v>51</v>
      </c>
      <c r="G12" s="28" t="s">
        <v>52</v>
      </c>
      <c r="H12" s="29">
        <f>260000-65000</f>
        <v>195000</v>
      </c>
    </row>
    <row r="13" spans="2:8" ht="42.75" x14ac:dyDescent="0.25">
      <c r="B13" s="26" t="s">
        <v>34</v>
      </c>
      <c r="C13" s="27" t="s">
        <v>49</v>
      </c>
      <c r="D13" s="27" t="s">
        <v>36</v>
      </c>
      <c r="E13" s="27" t="s">
        <v>53</v>
      </c>
      <c r="F13" s="30">
        <v>0</v>
      </c>
      <c r="G13" s="30">
        <v>0.15</v>
      </c>
      <c r="H13" s="31">
        <f>G13-F13</f>
        <v>0.15</v>
      </c>
    </row>
    <row r="14" spans="2:8" ht="42.75" x14ac:dyDescent="0.25">
      <c r="B14" s="26" t="s">
        <v>34</v>
      </c>
      <c r="C14" s="27" t="s">
        <v>49</v>
      </c>
      <c r="D14" s="27" t="s">
        <v>36</v>
      </c>
      <c r="E14" s="27" t="s">
        <v>54</v>
      </c>
      <c r="F14" s="28">
        <v>429</v>
      </c>
      <c r="G14" s="28">
        <v>1865</v>
      </c>
      <c r="H14" s="29">
        <f>+G14-F14</f>
        <v>1436</v>
      </c>
    </row>
    <row r="15" spans="2:8" ht="42.75" x14ac:dyDescent="0.25">
      <c r="B15" s="26" t="s">
        <v>34</v>
      </c>
      <c r="C15" s="27" t="s">
        <v>49</v>
      </c>
      <c r="D15" s="27" t="s">
        <v>36</v>
      </c>
      <c r="E15" s="27" t="s">
        <v>55</v>
      </c>
      <c r="F15" s="28" t="s">
        <v>56</v>
      </c>
      <c r="G15" s="28" t="s">
        <v>57</v>
      </c>
      <c r="H15" s="29">
        <f>1402900-701000</f>
        <v>701900</v>
      </c>
    </row>
    <row r="16" spans="2:8" ht="42.75" x14ac:dyDescent="0.25">
      <c r="B16" s="26" t="s">
        <v>34</v>
      </c>
      <c r="C16" s="27" t="s">
        <v>49</v>
      </c>
      <c r="D16" s="27" t="s">
        <v>36</v>
      </c>
      <c r="E16" s="27" t="s">
        <v>58</v>
      </c>
      <c r="F16" s="30">
        <v>0</v>
      </c>
      <c r="G16" s="30">
        <v>0.2</v>
      </c>
      <c r="H16" s="31">
        <f>G16-F16</f>
        <v>0.2</v>
      </c>
    </row>
    <row r="17" spans="2:9" ht="42.75" x14ac:dyDescent="0.25">
      <c r="B17" s="26" t="s">
        <v>34</v>
      </c>
      <c r="C17" s="27" t="s">
        <v>49</v>
      </c>
      <c r="D17" s="27" t="s">
        <v>36</v>
      </c>
      <c r="E17" s="27" t="s">
        <v>59</v>
      </c>
      <c r="F17" s="30">
        <v>0</v>
      </c>
      <c r="G17" s="30">
        <v>0.3</v>
      </c>
      <c r="H17" s="31">
        <v>0.3</v>
      </c>
    </row>
    <row r="18" spans="2:9" ht="42.75" x14ac:dyDescent="0.25">
      <c r="B18" s="26" t="s">
        <v>34</v>
      </c>
      <c r="C18" s="27" t="s">
        <v>49</v>
      </c>
      <c r="D18" s="27" t="s">
        <v>60</v>
      </c>
      <c r="E18" s="27" t="s">
        <v>61</v>
      </c>
      <c r="F18" s="28">
        <v>2</v>
      </c>
      <c r="G18" s="28">
        <v>5</v>
      </c>
      <c r="H18" s="29">
        <f>+G18-F18</f>
        <v>3</v>
      </c>
    </row>
    <row r="19" spans="2:9" ht="42.75" x14ac:dyDescent="0.25">
      <c r="B19" s="26" t="s">
        <v>34</v>
      </c>
      <c r="C19" s="27" t="s">
        <v>49</v>
      </c>
      <c r="D19" s="27" t="s">
        <v>60</v>
      </c>
      <c r="E19" s="27" t="s">
        <v>62</v>
      </c>
      <c r="F19" s="28">
        <v>0</v>
      </c>
      <c r="G19" s="28">
        <v>8</v>
      </c>
      <c r="H19" s="29">
        <f>+G19-F19</f>
        <v>8</v>
      </c>
    </row>
    <row r="20" spans="2:9" ht="71.25" x14ac:dyDescent="0.25">
      <c r="B20" s="32" t="s">
        <v>34</v>
      </c>
      <c r="C20" s="33" t="s">
        <v>63</v>
      </c>
      <c r="D20" s="33" t="s">
        <v>36</v>
      </c>
      <c r="E20" s="33" t="s">
        <v>64</v>
      </c>
      <c r="F20" s="34">
        <v>0</v>
      </c>
      <c r="G20" s="34">
        <v>8</v>
      </c>
      <c r="H20" s="35">
        <v>8</v>
      </c>
    </row>
    <row r="21" spans="2:9" ht="71.25" x14ac:dyDescent="0.25">
      <c r="B21" s="32" t="s">
        <v>34</v>
      </c>
      <c r="C21" s="33" t="s">
        <v>63</v>
      </c>
      <c r="D21" s="33" t="s">
        <v>36</v>
      </c>
      <c r="E21" s="33" t="s">
        <v>65</v>
      </c>
      <c r="F21" s="36">
        <v>0</v>
      </c>
      <c r="G21" s="36">
        <v>1</v>
      </c>
      <c r="H21" s="37">
        <v>1</v>
      </c>
    </row>
    <row r="22" spans="2:9" ht="71.25" x14ac:dyDescent="0.25">
      <c r="B22" s="32" t="s">
        <v>34</v>
      </c>
      <c r="C22" s="33" t="s">
        <v>63</v>
      </c>
      <c r="D22" s="33" t="s">
        <v>60</v>
      </c>
      <c r="E22" s="33" t="s">
        <v>66</v>
      </c>
      <c r="F22" s="36">
        <v>0</v>
      </c>
      <c r="G22" s="36">
        <v>1</v>
      </c>
      <c r="H22" s="37">
        <v>1</v>
      </c>
    </row>
    <row r="23" spans="2:9" ht="71.25" x14ac:dyDescent="0.25">
      <c r="B23" s="38" t="s">
        <v>34</v>
      </c>
      <c r="C23" s="39" t="s">
        <v>67</v>
      </c>
      <c r="D23" s="39" t="s">
        <v>36</v>
      </c>
      <c r="E23" s="39" t="s">
        <v>68</v>
      </c>
      <c r="F23" s="40">
        <v>0.84</v>
      </c>
      <c r="G23" s="40">
        <v>0.9</v>
      </c>
      <c r="H23" s="41">
        <f>+G23-F23</f>
        <v>6.0000000000000053E-2</v>
      </c>
    </row>
    <row r="24" spans="2:9" ht="71.25" x14ac:dyDescent="0.25">
      <c r="B24" s="38" t="s">
        <v>34</v>
      </c>
      <c r="C24" s="39" t="s">
        <v>67</v>
      </c>
      <c r="D24" s="39" t="s">
        <v>36</v>
      </c>
      <c r="E24" s="39" t="s">
        <v>69</v>
      </c>
      <c r="F24" s="42">
        <v>0</v>
      </c>
      <c r="G24" s="42">
        <v>8</v>
      </c>
      <c r="H24" s="43">
        <f>+G24-F24</f>
        <v>8</v>
      </c>
    </row>
    <row r="25" spans="2:9" ht="71.25" x14ac:dyDescent="0.25">
      <c r="B25" s="38" t="s">
        <v>34</v>
      </c>
      <c r="C25" s="39" t="s">
        <v>67</v>
      </c>
      <c r="D25" s="39" t="s">
        <v>60</v>
      </c>
      <c r="E25" s="39" t="s">
        <v>70</v>
      </c>
      <c r="F25" s="40">
        <v>0.75</v>
      </c>
      <c r="G25" s="40">
        <v>0.95</v>
      </c>
      <c r="H25" s="41">
        <f>+G25-F25</f>
        <v>0.19999999999999996</v>
      </c>
      <c r="I25" s="58"/>
    </row>
    <row r="26" spans="2:9" ht="57" x14ac:dyDescent="0.25">
      <c r="B26" s="44" t="s">
        <v>71</v>
      </c>
      <c r="C26" s="45"/>
      <c r="D26" s="45" t="s">
        <v>72</v>
      </c>
      <c r="E26" s="45" t="s">
        <v>73</v>
      </c>
      <c r="F26" s="46" t="s">
        <v>74</v>
      </c>
      <c r="G26" s="46" t="s">
        <v>75</v>
      </c>
      <c r="H26" s="47" t="s">
        <v>76</v>
      </c>
    </row>
    <row r="27" spans="2:9" ht="57" x14ac:dyDescent="0.25">
      <c r="B27" s="48" t="s">
        <v>71</v>
      </c>
      <c r="C27" s="49"/>
      <c r="D27" s="49" t="s">
        <v>72</v>
      </c>
      <c r="E27" s="49" t="s">
        <v>77</v>
      </c>
      <c r="F27" s="50" t="s">
        <v>74</v>
      </c>
      <c r="G27" s="50" t="s">
        <v>78</v>
      </c>
      <c r="H27" s="51" t="s">
        <v>78</v>
      </c>
    </row>
    <row r="28" spans="2:9" ht="57" x14ac:dyDescent="0.25">
      <c r="B28" s="48" t="s">
        <v>79</v>
      </c>
      <c r="C28" s="49"/>
      <c r="D28" s="49" t="s">
        <v>80</v>
      </c>
      <c r="E28" s="49" t="s">
        <v>81</v>
      </c>
      <c r="F28" s="50">
        <v>1</v>
      </c>
      <c r="G28" s="50">
        <v>6</v>
      </c>
      <c r="H28" s="51">
        <f>+G28-F28</f>
        <v>5</v>
      </c>
    </row>
    <row r="29" spans="2:9" ht="57" x14ac:dyDescent="0.25">
      <c r="B29" s="48" t="s">
        <v>79</v>
      </c>
      <c r="C29" s="49"/>
      <c r="D29" s="49" t="s">
        <v>80</v>
      </c>
      <c r="E29" s="49" t="s">
        <v>77</v>
      </c>
      <c r="F29" s="50" t="s">
        <v>82</v>
      </c>
      <c r="G29" s="50" t="s">
        <v>83</v>
      </c>
      <c r="H29" s="51" t="s">
        <v>84</v>
      </c>
    </row>
    <row r="30" spans="2:9" ht="57" x14ac:dyDescent="0.25">
      <c r="B30" s="48" t="s">
        <v>85</v>
      </c>
      <c r="C30" s="49"/>
      <c r="D30" s="49" t="s">
        <v>86</v>
      </c>
      <c r="E30" s="49" t="s">
        <v>87</v>
      </c>
      <c r="F30" s="50">
        <v>0</v>
      </c>
      <c r="G30" s="50">
        <v>1</v>
      </c>
      <c r="H30" s="51">
        <v>1</v>
      </c>
    </row>
    <row r="31" spans="2:9" ht="71.25" x14ac:dyDescent="0.25">
      <c r="B31" s="48" t="s">
        <v>88</v>
      </c>
      <c r="C31" s="49"/>
      <c r="D31" s="49" t="s">
        <v>89</v>
      </c>
      <c r="E31" s="49" t="s">
        <v>90</v>
      </c>
      <c r="F31" s="50">
        <v>6</v>
      </c>
      <c r="G31" s="50">
        <v>0</v>
      </c>
      <c r="H31" s="51">
        <v>0</v>
      </c>
    </row>
    <row r="32" spans="2:9" ht="57" x14ac:dyDescent="0.25">
      <c r="B32" s="48" t="s">
        <v>91</v>
      </c>
      <c r="C32" s="49"/>
      <c r="D32" s="49" t="s">
        <v>92</v>
      </c>
      <c r="E32" s="49" t="s">
        <v>93</v>
      </c>
      <c r="F32" s="50">
        <v>3</v>
      </c>
      <c r="G32" s="50">
        <v>0</v>
      </c>
      <c r="H32" s="51">
        <v>0</v>
      </c>
    </row>
    <row r="33" spans="2:8" ht="57" x14ac:dyDescent="0.25">
      <c r="B33" s="48" t="s">
        <v>91</v>
      </c>
      <c r="C33" s="49"/>
      <c r="D33" s="49" t="s">
        <v>92</v>
      </c>
      <c r="E33" s="49" t="s">
        <v>94</v>
      </c>
      <c r="F33" s="50">
        <v>0</v>
      </c>
      <c r="G33" s="50" t="s">
        <v>95</v>
      </c>
      <c r="H33" s="51" t="s">
        <v>95</v>
      </c>
    </row>
    <row r="34" spans="2:8" ht="42.75" x14ac:dyDescent="0.25">
      <c r="B34" s="48" t="s">
        <v>96</v>
      </c>
      <c r="C34" s="49"/>
      <c r="D34" s="49" t="s">
        <v>97</v>
      </c>
      <c r="E34" s="49" t="s">
        <v>98</v>
      </c>
      <c r="F34" s="50">
        <v>0</v>
      </c>
      <c r="G34" s="50">
        <v>12000</v>
      </c>
      <c r="H34" s="51">
        <v>12000</v>
      </c>
    </row>
    <row r="35" spans="2:8" ht="57" x14ac:dyDescent="0.25">
      <c r="B35" s="48" t="s">
        <v>96</v>
      </c>
      <c r="C35" s="49"/>
      <c r="D35" s="49" t="s">
        <v>97</v>
      </c>
      <c r="E35" s="49" t="s">
        <v>94</v>
      </c>
      <c r="F35" s="50" t="s">
        <v>74</v>
      </c>
      <c r="G35" s="50" t="s">
        <v>99</v>
      </c>
      <c r="H35" s="51" t="s">
        <v>99</v>
      </c>
    </row>
    <row r="36" spans="2:8" ht="57" x14ac:dyDescent="0.25">
      <c r="B36" s="48" t="s">
        <v>100</v>
      </c>
      <c r="C36" s="49"/>
      <c r="D36" s="49" t="s">
        <v>101</v>
      </c>
      <c r="E36" s="49" t="s">
        <v>102</v>
      </c>
      <c r="F36" s="50">
        <v>0</v>
      </c>
      <c r="G36" s="50">
        <v>3100</v>
      </c>
      <c r="H36" s="51">
        <v>3100</v>
      </c>
    </row>
    <row r="37" spans="2:8" ht="71.25" x14ac:dyDescent="0.25">
      <c r="B37" s="48" t="s">
        <v>103</v>
      </c>
      <c r="C37" s="49"/>
      <c r="D37" s="49" t="s">
        <v>104</v>
      </c>
      <c r="E37" s="49" t="s">
        <v>94</v>
      </c>
      <c r="F37" s="50" t="s">
        <v>105</v>
      </c>
      <c r="G37" s="50" t="s">
        <v>106</v>
      </c>
      <c r="H37" s="51">
        <f>300000-4000</f>
        <v>296000</v>
      </c>
    </row>
    <row r="38" spans="2:8" ht="42.75" x14ac:dyDescent="0.25">
      <c r="B38" s="48" t="s">
        <v>107</v>
      </c>
      <c r="C38" s="49"/>
      <c r="D38" s="49" t="s">
        <v>108</v>
      </c>
      <c r="E38" s="49" t="s">
        <v>109</v>
      </c>
      <c r="F38" s="52">
        <v>0.3</v>
      </c>
      <c r="G38" s="52">
        <v>0.34699999999999998</v>
      </c>
      <c r="H38" s="53">
        <f>+G38-F38</f>
        <v>4.6999999999999986E-2</v>
      </c>
    </row>
    <row r="39" spans="2:8" ht="57.75" thickBot="1" x14ac:dyDescent="0.3">
      <c r="B39" s="54" t="s">
        <v>107</v>
      </c>
      <c r="C39" s="55"/>
      <c r="D39" s="55" t="s">
        <v>108</v>
      </c>
      <c r="E39" s="55" t="s">
        <v>110</v>
      </c>
      <c r="F39" s="56" t="s">
        <v>111</v>
      </c>
      <c r="G39" s="56">
        <v>10</v>
      </c>
      <c r="H39" s="57">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R39"/>
  <sheetViews>
    <sheetView tabSelected="1" topLeftCell="A22" zoomScale="70" zoomScaleNormal="70" workbookViewId="0">
      <selection activeCell="A27" sqref="A27"/>
    </sheetView>
  </sheetViews>
  <sheetFormatPr baseColWidth="10" defaultColWidth="10.85546875" defaultRowHeight="12.75" x14ac:dyDescent="0.2"/>
  <cols>
    <col min="1" max="1" width="3.7109375" style="2" customWidth="1"/>
    <col min="2" max="2" width="37.5703125" style="2" customWidth="1"/>
    <col min="3" max="3" width="30.7109375" style="2" customWidth="1"/>
    <col min="4" max="4" width="23.7109375" style="2" customWidth="1"/>
    <col min="5" max="5" width="29.140625" style="2" customWidth="1"/>
    <col min="6" max="6" width="26.7109375" style="2" customWidth="1"/>
    <col min="7" max="7" width="25.7109375" style="2" customWidth="1"/>
    <col min="8" max="8" width="58.140625" style="2" customWidth="1"/>
    <col min="9" max="9" width="76.140625" style="2" customWidth="1"/>
    <col min="10" max="10" width="30.42578125" style="2" customWidth="1"/>
    <col min="11" max="11" width="32.28515625" style="2" customWidth="1"/>
    <col min="12" max="12" width="20.42578125" style="2" customWidth="1"/>
    <col min="13" max="13" width="43.85546875" style="2" customWidth="1"/>
    <col min="14" max="14" width="6.140625" style="2" customWidth="1"/>
    <col min="15" max="15" width="48.7109375" style="2" customWidth="1"/>
    <col min="16" max="16" width="24.28515625" style="2" customWidth="1"/>
    <col min="17" max="17" width="24.85546875" style="2" bestFit="1" customWidth="1"/>
    <col min="18" max="23" width="22.140625" style="2" hidden="1" customWidth="1"/>
    <col min="24" max="25" width="22.140625" style="2" customWidth="1"/>
    <col min="26" max="26" width="28.5703125" style="83" customWidth="1"/>
    <col min="27" max="27" width="62.42578125" style="2" customWidth="1"/>
    <col min="28" max="28" width="6.42578125" style="2" customWidth="1"/>
    <col min="29" max="16384" width="10.85546875" style="2"/>
  </cols>
  <sheetData>
    <row r="2" spans="1:122" ht="13.5" thickBot="1" x14ac:dyDescent="0.25"/>
    <row r="3" spans="1:122" ht="125.25" customHeight="1" thickBot="1" x14ac:dyDescent="0.25">
      <c r="B3" s="144" t="s">
        <v>117</v>
      </c>
      <c r="C3" s="145"/>
      <c r="D3" s="146" t="s">
        <v>119</v>
      </c>
      <c r="E3" s="147"/>
      <c r="F3" s="147"/>
      <c r="G3" s="147"/>
      <c r="H3" s="147"/>
      <c r="I3" s="147"/>
      <c r="J3" s="147"/>
      <c r="K3" s="147"/>
      <c r="L3" s="147"/>
      <c r="M3" s="147"/>
      <c r="N3" s="147"/>
      <c r="O3" s="147"/>
      <c r="P3" s="147"/>
      <c r="Q3" s="147"/>
      <c r="R3" s="147"/>
      <c r="S3" s="147"/>
      <c r="T3" s="147"/>
      <c r="U3" s="147"/>
      <c r="V3" s="147"/>
      <c r="W3" s="147"/>
      <c r="X3" s="147"/>
      <c r="Y3" s="148"/>
      <c r="Z3" s="160"/>
      <c r="AA3" s="161"/>
    </row>
    <row r="4" spans="1:122" ht="29.25" customHeight="1" thickBot="1" x14ac:dyDescent="0.25">
      <c r="B4" s="149" t="s">
        <v>120</v>
      </c>
      <c r="C4" s="150"/>
      <c r="D4" s="151" t="s">
        <v>121</v>
      </c>
      <c r="E4" s="152"/>
      <c r="F4" s="152"/>
      <c r="G4" s="152"/>
      <c r="H4" s="152"/>
      <c r="I4" s="152"/>
      <c r="J4" s="152"/>
      <c r="K4" s="152"/>
      <c r="L4" s="152"/>
      <c r="M4" s="152"/>
      <c r="N4" s="152"/>
      <c r="O4" s="152"/>
      <c r="P4" s="152"/>
      <c r="Q4" s="152"/>
      <c r="R4" s="152"/>
      <c r="S4" s="152"/>
      <c r="T4" s="152"/>
      <c r="U4" s="152"/>
      <c r="V4" s="152"/>
      <c r="W4" s="152"/>
      <c r="X4" s="152"/>
      <c r="Y4" s="153"/>
      <c r="Z4" s="142" t="s">
        <v>118</v>
      </c>
      <c r="AA4" s="143"/>
    </row>
    <row r="5" spans="1:122" s="6" customFormat="1" ht="49.5" customHeight="1" thickBot="1" x14ac:dyDescent="0.25">
      <c r="A5" s="2"/>
      <c r="B5" s="59" t="s">
        <v>0</v>
      </c>
      <c r="C5" s="156" t="s">
        <v>122</v>
      </c>
      <c r="D5" s="157"/>
      <c r="E5" s="157"/>
      <c r="F5" s="157"/>
      <c r="G5" s="157"/>
      <c r="H5" s="157"/>
      <c r="I5" s="157"/>
      <c r="J5" s="157"/>
      <c r="K5" s="157"/>
      <c r="L5" s="157"/>
      <c r="M5" s="157"/>
      <c r="N5" s="157"/>
      <c r="O5" s="157"/>
      <c r="P5" s="157"/>
      <c r="Q5" s="157"/>
      <c r="R5" s="157"/>
      <c r="S5" s="157"/>
      <c r="T5" s="157"/>
      <c r="U5" s="157"/>
      <c r="V5" s="157"/>
      <c r="W5" s="157"/>
      <c r="X5" s="157"/>
      <c r="Y5" s="157"/>
      <c r="Z5" s="84" t="s">
        <v>113</v>
      </c>
      <c r="AA5" s="76">
        <v>2022</v>
      </c>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row>
    <row r="6" spans="1:122" ht="40.5" customHeight="1" thickBot="1" x14ac:dyDescent="0.25">
      <c r="B6" s="60" t="s">
        <v>1</v>
      </c>
      <c r="C6" s="158" t="s">
        <v>123</v>
      </c>
      <c r="D6" s="159"/>
      <c r="E6" s="159"/>
      <c r="F6" s="159"/>
      <c r="G6" s="159"/>
      <c r="H6" s="159"/>
      <c r="I6" s="159"/>
      <c r="J6" s="159"/>
      <c r="K6" s="159"/>
      <c r="L6" s="159"/>
      <c r="M6" s="159"/>
      <c r="N6" s="159"/>
      <c r="O6" s="159"/>
      <c r="P6" s="159"/>
      <c r="Q6" s="159"/>
      <c r="R6" s="159"/>
      <c r="S6" s="159"/>
      <c r="T6" s="159"/>
      <c r="U6" s="159"/>
      <c r="V6" s="159"/>
      <c r="W6" s="159"/>
      <c r="X6" s="159"/>
      <c r="Y6" s="159"/>
      <c r="Z6" s="85" t="s">
        <v>114</v>
      </c>
      <c r="AA6" s="75">
        <v>44926</v>
      </c>
    </row>
    <row r="7" spans="1:122" ht="37.5" customHeight="1" x14ac:dyDescent="0.2">
      <c r="B7" s="140" t="s">
        <v>2</v>
      </c>
      <c r="C7" s="114" t="s">
        <v>10</v>
      </c>
      <c r="D7" s="114" t="s">
        <v>24</v>
      </c>
      <c r="E7" s="114" t="s">
        <v>25</v>
      </c>
      <c r="F7" s="114" t="s">
        <v>11</v>
      </c>
      <c r="G7" s="114" t="s">
        <v>23</v>
      </c>
      <c r="H7" s="154" t="s">
        <v>5</v>
      </c>
      <c r="I7" s="113" t="s">
        <v>212</v>
      </c>
      <c r="J7" s="154" t="s">
        <v>3</v>
      </c>
      <c r="K7" s="113" t="s">
        <v>6</v>
      </c>
      <c r="L7" s="114" t="s">
        <v>4</v>
      </c>
      <c r="M7" s="113" t="s">
        <v>112</v>
      </c>
      <c r="N7" s="114" t="s">
        <v>7</v>
      </c>
      <c r="O7" s="154" t="s">
        <v>116</v>
      </c>
      <c r="P7" s="103" t="s">
        <v>17</v>
      </c>
      <c r="Q7" s="104"/>
      <c r="R7" s="103" t="s">
        <v>184</v>
      </c>
      <c r="S7" s="104"/>
      <c r="T7" s="103" t="s">
        <v>185</v>
      </c>
      <c r="U7" s="104"/>
      <c r="V7" s="103" t="s">
        <v>186</v>
      </c>
      <c r="W7" s="104"/>
      <c r="X7" s="103" t="s">
        <v>187</v>
      </c>
      <c r="Y7" s="104"/>
      <c r="Z7" s="162" t="s">
        <v>12</v>
      </c>
      <c r="AA7" s="165" t="s">
        <v>13</v>
      </c>
    </row>
    <row r="8" spans="1:122" ht="33.75" customHeight="1" x14ac:dyDescent="0.2">
      <c r="B8" s="141"/>
      <c r="C8" s="115"/>
      <c r="D8" s="115"/>
      <c r="E8" s="115"/>
      <c r="F8" s="115"/>
      <c r="G8" s="115"/>
      <c r="H8" s="155"/>
      <c r="I8" s="113"/>
      <c r="J8" s="155"/>
      <c r="K8" s="113"/>
      <c r="L8" s="115"/>
      <c r="M8" s="163"/>
      <c r="N8" s="115"/>
      <c r="O8" s="155"/>
      <c r="P8" s="61" t="s">
        <v>8</v>
      </c>
      <c r="Q8" s="62" t="s">
        <v>9</v>
      </c>
      <c r="R8" s="63" t="s">
        <v>15</v>
      </c>
      <c r="S8" s="63" t="s">
        <v>16</v>
      </c>
      <c r="T8" s="63" t="s">
        <v>15</v>
      </c>
      <c r="U8" s="63" t="s">
        <v>16</v>
      </c>
      <c r="V8" s="63" t="s">
        <v>15</v>
      </c>
      <c r="W8" s="63" t="s">
        <v>16</v>
      </c>
      <c r="X8" s="63" t="s">
        <v>15</v>
      </c>
      <c r="Y8" s="63" t="s">
        <v>16</v>
      </c>
      <c r="Z8" s="162"/>
      <c r="AA8" s="165"/>
    </row>
    <row r="9" spans="1:122" ht="54" customHeight="1" x14ac:dyDescent="0.2">
      <c r="B9" s="132" t="s">
        <v>124</v>
      </c>
      <c r="C9" s="120" t="s">
        <v>126</v>
      </c>
      <c r="D9" s="124">
        <v>54200</v>
      </c>
      <c r="E9" s="111" t="s">
        <v>142</v>
      </c>
      <c r="F9" s="111" t="s">
        <v>144</v>
      </c>
      <c r="G9" s="111" t="s">
        <v>145</v>
      </c>
      <c r="H9" s="64" t="s">
        <v>127</v>
      </c>
      <c r="I9" s="121" t="s">
        <v>140</v>
      </c>
      <c r="J9" s="138" t="s">
        <v>154</v>
      </c>
      <c r="K9" s="138" t="s">
        <v>159</v>
      </c>
      <c r="L9" s="111" t="s">
        <v>160</v>
      </c>
      <c r="M9" s="108" t="s">
        <v>163</v>
      </c>
      <c r="N9" s="134" t="s">
        <v>164</v>
      </c>
      <c r="O9" s="116" t="s">
        <v>179</v>
      </c>
      <c r="P9" s="69">
        <v>713834559.25000036</v>
      </c>
      <c r="Q9" s="105">
        <f>SUM(P9:P21)</f>
        <v>12398651915.91</v>
      </c>
      <c r="R9" s="77">
        <v>463450018</v>
      </c>
      <c r="S9" s="77">
        <v>68634440</v>
      </c>
      <c r="T9" s="77">
        <v>508450018</v>
      </c>
      <c r="U9" s="77">
        <v>264385802.42000002</v>
      </c>
      <c r="V9" s="77">
        <v>589374980</v>
      </c>
      <c r="W9" s="77">
        <v>440237077.31999999</v>
      </c>
      <c r="X9" s="70">
        <v>606966985.81999993</v>
      </c>
      <c r="Y9" s="70">
        <v>602951104.82000005</v>
      </c>
      <c r="Z9" s="166">
        <f>54239/D9</f>
        <v>1.000719557195572</v>
      </c>
      <c r="AA9" s="169" t="s">
        <v>206</v>
      </c>
    </row>
    <row r="10" spans="1:122" ht="54" customHeight="1" x14ac:dyDescent="0.2">
      <c r="B10" s="132"/>
      <c r="C10" s="120"/>
      <c r="D10" s="124"/>
      <c r="E10" s="111"/>
      <c r="F10" s="111"/>
      <c r="G10" s="111"/>
      <c r="H10" s="64" t="s">
        <v>128</v>
      </c>
      <c r="I10" s="123"/>
      <c r="J10" s="138"/>
      <c r="K10" s="138"/>
      <c r="L10" s="111"/>
      <c r="M10" s="136"/>
      <c r="N10" s="137"/>
      <c r="O10" s="139"/>
      <c r="P10" s="69">
        <v>190449723.24000001</v>
      </c>
      <c r="Q10" s="106"/>
      <c r="R10" s="77">
        <v>149373000</v>
      </c>
      <c r="S10" s="77">
        <v>17051266</v>
      </c>
      <c r="T10" s="77">
        <v>172373000</v>
      </c>
      <c r="U10" s="77">
        <v>60389266</v>
      </c>
      <c r="V10" s="77">
        <v>172373000</v>
      </c>
      <c r="W10" s="77">
        <v>112421566</v>
      </c>
      <c r="X10" s="70">
        <v>190449723</v>
      </c>
      <c r="Y10" s="70">
        <v>190449723</v>
      </c>
      <c r="Z10" s="167"/>
      <c r="AA10" s="170"/>
    </row>
    <row r="11" spans="1:122" ht="54" customHeight="1" x14ac:dyDescent="0.2">
      <c r="B11" s="132"/>
      <c r="C11" s="120"/>
      <c r="D11" s="125"/>
      <c r="E11" s="111"/>
      <c r="F11" s="111"/>
      <c r="G11" s="111"/>
      <c r="H11" s="65" t="s">
        <v>129</v>
      </c>
      <c r="I11" s="122"/>
      <c r="J11" s="138"/>
      <c r="K11" s="138"/>
      <c r="L11" s="111"/>
      <c r="M11" s="136"/>
      <c r="N11" s="135"/>
      <c r="O11" s="139"/>
      <c r="P11" s="69">
        <v>469637387</v>
      </c>
      <c r="Q11" s="106"/>
      <c r="R11" s="77">
        <v>275246000</v>
      </c>
      <c r="S11" s="77">
        <v>35520666</v>
      </c>
      <c r="T11" s="77">
        <v>362741225</v>
      </c>
      <c r="U11" s="77">
        <v>119662986.23000002</v>
      </c>
      <c r="V11" s="77">
        <v>364568179</v>
      </c>
      <c r="W11" s="77">
        <v>223122398.55000001</v>
      </c>
      <c r="X11" s="70">
        <v>439611092.98000002</v>
      </c>
      <c r="Y11" s="70">
        <v>431659447.98000002</v>
      </c>
      <c r="Z11" s="168"/>
      <c r="AA11" s="171"/>
    </row>
    <row r="12" spans="1:122" ht="89.25" customHeight="1" x14ac:dyDescent="0.2">
      <c r="B12" s="132"/>
      <c r="C12" s="120"/>
      <c r="D12" s="72">
        <v>1</v>
      </c>
      <c r="E12" s="74" t="s">
        <v>143</v>
      </c>
      <c r="F12" s="111"/>
      <c r="G12" s="111"/>
      <c r="H12" s="64" t="s">
        <v>130</v>
      </c>
      <c r="I12" s="66" t="s">
        <v>141</v>
      </c>
      <c r="J12" s="138"/>
      <c r="K12" s="67" t="s">
        <v>161</v>
      </c>
      <c r="L12" s="74" t="s">
        <v>162</v>
      </c>
      <c r="M12" s="109"/>
      <c r="N12" s="68" t="s">
        <v>165</v>
      </c>
      <c r="O12" s="117"/>
      <c r="P12" s="69">
        <v>1998028907</v>
      </c>
      <c r="Q12" s="106"/>
      <c r="R12" s="77">
        <v>0</v>
      </c>
      <c r="S12" s="77">
        <v>0</v>
      </c>
      <c r="T12" s="77">
        <v>0</v>
      </c>
      <c r="U12" s="77">
        <v>0</v>
      </c>
      <c r="V12" s="77">
        <v>0</v>
      </c>
      <c r="W12" s="77">
        <v>0</v>
      </c>
      <c r="X12" s="70">
        <v>1573420482</v>
      </c>
      <c r="Y12" s="70">
        <v>0</v>
      </c>
      <c r="Z12" s="86">
        <f>2/D12</f>
        <v>2</v>
      </c>
      <c r="AA12" s="71" t="s">
        <v>207</v>
      </c>
    </row>
    <row r="13" spans="1:122" ht="54" customHeight="1" x14ac:dyDescent="0.2">
      <c r="B13" s="132"/>
      <c r="C13" s="120"/>
      <c r="D13" s="126">
        <v>1</v>
      </c>
      <c r="E13" s="128" t="s">
        <v>146</v>
      </c>
      <c r="F13" s="111"/>
      <c r="G13" s="111"/>
      <c r="H13" s="64" t="s">
        <v>131</v>
      </c>
      <c r="I13" s="121" t="s">
        <v>150</v>
      </c>
      <c r="J13" s="138" t="s">
        <v>155</v>
      </c>
      <c r="K13" s="138" t="s">
        <v>166</v>
      </c>
      <c r="L13" s="111" t="s">
        <v>162</v>
      </c>
      <c r="M13" s="108" t="s">
        <v>167</v>
      </c>
      <c r="N13" s="134" t="s">
        <v>170</v>
      </c>
      <c r="O13" s="116" t="s">
        <v>180</v>
      </c>
      <c r="P13" s="69">
        <v>65923385.399999999</v>
      </c>
      <c r="Q13" s="106"/>
      <c r="R13" s="77">
        <v>50490000</v>
      </c>
      <c r="S13" s="77">
        <v>5950000</v>
      </c>
      <c r="T13" s="77">
        <v>50490000</v>
      </c>
      <c r="U13" s="77">
        <v>21250000</v>
      </c>
      <c r="V13" s="77">
        <v>55343400</v>
      </c>
      <c r="W13" s="77">
        <v>36859769</v>
      </c>
      <c r="X13" s="70">
        <v>65408000</v>
      </c>
      <c r="Y13" s="70">
        <v>65408000</v>
      </c>
      <c r="Z13" s="166">
        <f>1/D13</f>
        <v>1</v>
      </c>
      <c r="AA13" s="169" t="s">
        <v>208</v>
      </c>
    </row>
    <row r="14" spans="1:122" ht="54" customHeight="1" x14ac:dyDescent="0.2">
      <c r="B14" s="132"/>
      <c r="C14" s="120"/>
      <c r="D14" s="127"/>
      <c r="E14" s="129"/>
      <c r="F14" s="111"/>
      <c r="G14" s="111"/>
      <c r="H14" s="64" t="s">
        <v>132</v>
      </c>
      <c r="I14" s="122"/>
      <c r="J14" s="138"/>
      <c r="K14" s="138"/>
      <c r="L14" s="111"/>
      <c r="M14" s="109"/>
      <c r="N14" s="135"/>
      <c r="O14" s="117"/>
      <c r="P14" s="69">
        <v>0</v>
      </c>
      <c r="Q14" s="106"/>
      <c r="R14" s="77">
        <v>0</v>
      </c>
      <c r="S14" s="77">
        <v>0</v>
      </c>
      <c r="T14" s="77">
        <v>0</v>
      </c>
      <c r="U14" s="77">
        <v>0</v>
      </c>
      <c r="V14" s="77">
        <v>0</v>
      </c>
      <c r="W14" s="77">
        <v>0</v>
      </c>
      <c r="X14" s="70">
        <v>0</v>
      </c>
      <c r="Y14" s="70">
        <v>0</v>
      </c>
      <c r="Z14" s="168"/>
      <c r="AA14" s="171"/>
    </row>
    <row r="15" spans="1:122" ht="54" customHeight="1" x14ac:dyDescent="0.2">
      <c r="B15" s="132"/>
      <c r="C15" s="120"/>
      <c r="D15" s="126">
        <v>50</v>
      </c>
      <c r="E15" s="128" t="s">
        <v>147</v>
      </c>
      <c r="F15" s="111"/>
      <c r="G15" s="111"/>
      <c r="H15" s="64" t="s">
        <v>133</v>
      </c>
      <c r="I15" s="121" t="s">
        <v>151</v>
      </c>
      <c r="J15" s="138" t="s">
        <v>156</v>
      </c>
      <c r="K15" s="138" t="s">
        <v>168</v>
      </c>
      <c r="L15" s="111" t="s">
        <v>160</v>
      </c>
      <c r="M15" s="108" t="s">
        <v>169</v>
      </c>
      <c r="N15" s="134" t="s">
        <v>171</v>
      </c>
      <c r="O15" s="116" t="s">
        <v>181</v>
      </c>
      <c r="P15" s="69">
        <v>41000000.82</v>
      </c>
      <c r="Q15" s="106"/>
      <c r="R15" s="77">
        <v>41000000</v>
      </c>
      <c r="S15" s="77">
        <v>5056667</v>
      </c>
      <c r="T15" s="77">
        <v>41000000</v>
      </c>
      <c r="U15" s="77">
        <v>17356667</v>
      </c>
      <c r="V15" s="77">
        <v>41000000</v>
      </c>
      <c r="W15" s="77">
        <v>29656667</v>
      </c>
      <c r="X15" s="70">
        <v>41000000</v>
      </c>
      <c r="Y15" s="70">
        <v>41000000</v>
      </c>
      <c r="Z15" s="166">
        <f>50.01/D15</f>
        <v>1.0002</v>
      </c>
      <c r="AA15" s="172" t="s">
        <v>209</v>
      </c>
    </row>
    <row r="16" spans="1:122" ht="54" customHeight="1" x14ac:dyDescent="0.2">
      <c r="B16" s="132"/>
      <c r="C16" s="120"/>
      <c r="D16" s="130"/>
      <c r="E16" s="131"/>
      <c r="F16" s="111"/>
      <c r="G16" s="111"/>
      <c r="H16" s="64" t="s">
        <v>134</v>
      </c>
      <c r="I16" s="123"/>
      <c r="J16" s="138"/>
      <c r="K16" s="138"/>
      <c r="L16" s="111"/>
      <c r="M16" s="136"/>
      <c r="N16" s="137"/>
      <c r="O16" s="139"/>
      <c r="P16" s="69">
        <v>0</v>
      </c>
      <c r="Q16" s="106"/>
      <c r="R16" s="77">
        <v>0</v>
      </c>
      <c r="S16" s="77">
        <v>0</v>
      </c>
      <c r="T16" s="77">
        <v>0</v>
      </c>
      <c r="U16" s="77">
        <v>0</v>
      </c>
      <c r="V16" s="77">
        <v>0</v>
      </c>
      <c r="W16" s="77">
        <v>0</v>
      </c>
      <c r="X16" s="70">
        <v>0</v>
      </c>
      <c r="Y16" s="70">
        <v>0</v>
      </c>
      <c r="Z16" s="167"/>
      <c r="AA16" s="173"/>
    </row>
    <row r="17" spans="2:27" ht="54" customHeight="1" x14ac:dyDescent="0.2">
      <c r="B17" s="132"/>
      <c r="C17" s="120"/>
      <c r="D17" s="127"/>
      <c r="E17" s="129"/>
      <c r="F17" s="111"/>
      <c r="G17" s="111"/>
      <c r="H17" s="64" t="s">
        <v>135</v>
      </c>
      <c r="I17" s="122"/>
      <c r="J17" s="138"/>
      <c r="K17" s="138"/>
      <c r="L17" s="111"/>
      <c r="M17" s="109"/>
      <c r="N17" s="135"/>
      <c r="O17" s="117"/>
      <c r="P17" s="69">
        <v>30000000</v>
      </c>
      <c r="Q17" s="106"/>
      <c r="R17" s="78">
        <v>0</v>
      </c>
      <c r="S17" s="78">
        <v>0</v>
      </c>
      <c r="T17" s="78">
        <v>0</v>
      </c>
      <c r="U17" s="78">
        <v>0</v>
      </c>
      <c r="V17" s="78">
        <v>30000000</v>
      </c>
      <c r="W17" s="78">
        <v>0</v>
      </c>
      <c r="X17" s="70">
        <v>0</v>
      </c>
      <c r="Y17" s="70">
        <v>0</v>
      </c>
      <c r="Z17" s="168"/>
      <c r="AA17" s="174"/>
    </row>
    <row r="18" spans="2:27" ht="65.25" customHeight="1" x14ac:dyDescent="0.2">
      <c r="B18" s="132"/>
      <c r="C18" s="120"/>
      <c r="D18" s="124">
        <v>16000</v>
      </c>
      <c r="E18" s="111" t="s">
        <v>148</v>
      </c>
      <c r="F18" s="111"/>
      <c r="G18" s="111"/>
      <c r="H18" s="64" t="s">
        <v>136</v>
      </c>
      <c r="I18" s="121" t="s">
        <v>152</v>
      </c>
      <c r="J18" s="138" t="s">
        <v>157</v>
      </c>
      <c r="K18" s="138" t="s">
        <v>172</v>
      </c>
      <c r="L18" s="111" t="s">
        <v>162</v>
      </c>
      <c r="M18" s="108" t="s">
        <v>173</v>
      </c>
      <c r="N18" s="134" t="s">
        <v>177</v>
      </c>
      <c r="O18" s="116" t="s">
        <v>183</v>
      </c>
      <c r="P18" s="69">
        <v>0</v>
      </c>
      <c r="Q18" s="106"/>
      <c r="R18" s="79">
        <v>0</v>
      </c>
      <c r="S18" s="79">
        <v>0</v>
      </c>
      <c r="T18" s="79">
        <v>0</v>
      </c>
      <c r="U18" s="79">
        <v>0</v>
      </c>
      <c r="V18" s="79">
        <v>0</v>
      </c>
      <c r="W18" s="79">
        <v>0</v>
      </c>
      <c r="X18" s="70">
        <v>0</v>
      </c>
      <c r="Y18" s="70">
        <v>0</v>
      </c>
      <c r="Z18" s="166">
        <f>13943/D18</f>
        <v>0.87143749999999998</v>
      </c>
      <c r="AA18" s="169" t="s">
        <v>214</v>
      </c>
    </row>
    <row r="19" spans="2:27" ht="65.25" customHeight="1" x14ac:dyDescent="0.2">
      <c r="B19" s="132"/>
      <c r="C19" s="120"/>
      <c r="D19" s="124"/>
      <c r="E19" s="111"/>
      <c r="F19" s="111"/>
      <c r="G19" s="111"/>
      <c r="H19" s="64" t="s">
        <v>137</v>
      </c>
      <c r="I19" s="122"/>
      <c r="J19" s="138"/>
      <c r="K19" s="138"/>
      <c r="L19" s="111"/>
      <c r="M19" s="109"/>
      <c r="N19" s="135"/>
      <c r="O19" s="117"/>
      <c r="P19" s="69">
        <v>8118596683.7000008</v>
      </c>
      <c r="Q19" s="106"/>
      <c r="R19" s="79">
        <v>1111169232</v>
      </c>
      <c r="S19" s="79">
        <v>142159491.63</v>
      </c>
      <c r="T19" s="79">
        <v>1167324232</v>
      </c>
      <c r="U19" s="79">
        <v>681236933.67999995</v>
      </c>
      <c r="V19" s="79">
        <v>5605966968</v>
      </c>
      <c r="W19" s="79">
        <v>1048432817.28</v>
      </c>
      <c r="X19" s="70">
        <v>6255045510.1099997</v>
      </c>
      <c r="Y19" s="70">
        <v>3217965685.77</v>
      </c>
      <c r="Z19" s="168"/>
      <c r="AA19" s="171"/>
    </row>
    <row r="20" spans="2:27" ht="70.5" customHeight="1" x14ac:dyDescent="0.2">
      <c r="B20" s="132"/>
      <c r="C20" s="120"/>
      <c r="D20" s="118">
        <v>1</v>
      </c>
      <c r="E20" s="120" t="s">
        <v>149</v>
      </c>
      <c r="F20" s="111"/>
      <c r="G20" s="111"/>
      <c r="H20" s="64" t="s">
        <v>138</v>
      </c>
      <c r="I20" s="121" t="s">
        <v>153</v>
      </c>
      <c r="J20" s="101" t="s">
        <v>158</v>
      </c>
      <c r="K20" s="101" t="s">
        <v>174</v>
      </c>
      <c r="L20" s="120" t="s">
        <v>175</v>
      </c>
      <c r="M20" s="108" t="s">
        <v>176</v>
      </c>
      <c r="N20" s="134" t="s">
        <v>178</v>
      </c>
      <c r="O20" s="116" t="s">
        <v>182</v>
      </c>
      <c r="P20" s="69">
        <v>771181269.49999905</v>
      </c>
      <c r="Q20" s="106"/>
      <c r="R20" s="79">
        <v>205418300</v>
      </c>
      <c r="S20" s="79">
        <v>23485900</v>
      </c>
      <c r="T20" s="79">
        <v>251682359</v>
      </c>
      <c r="U20" s="79">
        <v>81124900</v>
      </c>
      <c r="V20" s="79">
        <v>254108794</v>
      </c>
      <c r="W20" s="79">
        <v>151884346.25</v>
      </c>
      <c r="X20" s="70">
        <v>719637443.31999993</v>
      </c>
      <c r="Y20" s="70">
        <v>719637443.31999993</v>
      </c>
      <c r="Z20" s="166">
        <f>1/D20</f>
        <v>1</v>
      </c>
      <c r="AA20" s="169" t="s">
        <v>210</v>
      </c>
    </row>
    <row r="21" spans="2:27" ht="70.5" customHeight="1" x14ac:dyDescent="0.2">
      <c r="B21" s="132"/>
      <c r="C21" s="120"/>
      <c r="D21" s="119"/>
      <c r="E21" s="120"/>
      <c r="F21" s="111"/>
      <c r="G21" s="111"/>
      <c r="H21" s="64" t="s">
        <v>139</v>
      </c>
      <c r="I21" s="122"/>
      <c r="J21" s="101"/>
      <c r="K21" s="101"/>
      <c r="L21" s="120"/>
      <c r="M21" s="109"/>
      <c r="N21" s="135"/>
      <c r="O21" s="117"/>
      <c r="P21" s="69">
        <v>0</v>
      </c>
      <c r="Q21" s="133"/>
      <c r="R21" s="79">
        <v>0</v>
      </c>
      <c r="S21" s="79">
        <v>0</v>
      </c>
      <c r="T21" s="79">
        <v>0</v>
      </c>
      <c r="U21" s="79">
        <v>0</v>
      </c>
      <c r="V21" s="79">
        <v>0</v>
      </c>
      <c r="W21" s="79">
        <v>0</v>
      </c>
      <c r="X21" s="70">
        <v>0</v>
      </c>
      <c r="Y21" s="70">
        <v>0</v>
      </c>
      <c r="Z21" s="168"/>
      <c r="AA21" s="171"/>
    </row>
    <row r="22" spans="2:27" ht="37.5" customHeight="1" x14ac:dyDescent="0.2">
      <c r="B22" s="140" t="s">
        <v>115</v>
      </c>
      <c r="C22" s="114" t="s">
        <v>10</v>
      </c>
      <c r="D22" s="114" t="s">
        <v>24</v>
      </c>
      <c r="E22" s="114" t="s">
        <v>25</v>
      </c>
      <c r="F22" s="114" t="s">
        <v>11</v>
      </c>
      <c r="G22" s="114" t="s">
        <v>23</v>
      </c>
      <c r="H22" s="154" t="s">
        <v>5</v>
      </c>
      <c r="I22" s="113" t="s">
        <v>212</v>
      </c>
      <c r="J22" s="154" t="s">
        <v>3</v>
      </c>
      <c r="K22" s="113" t="s">
        <v>6</v>
      </c>
      <c r="L22" s="114" t="s">
        <v>4</v>
      </c>
      <c r="M22" s="113" t="s">
        <v>112</v>
      </c>
      <c r="N22" s="114" t="s">
        <v>7</v>
      </c>
      <c r="O22" s="154" t="s">
        <v>116</v>
      </c>
      <c r="P22" s="103" t="s">
        <v>17</v>
      </c>
      <c r="Q22" s="104"/>
      <c r="R22" s="103" t="s">
        <v>184</v>
      </c>
      <c r="S22" s="104"/>
      <c r="T22" s="103" t="s">
        <v>185</v>
      </c>
      <c r="U22" s="104"/>
      <c r="V22" s="103" t="s">
        <v>186</v>
      </c>
      <c r="W22" s="104"/>
      <c r="X22" s="103" t="s">
        <v>187</v>
      </c>
      <c r="Y22" s="104"/>
      <c r="Z22" s="162" t="s">
        <v>12</v>
      </c>
      <c r="AA22" s="165" t="s">
        <v>13</v>
      </c>
    </row>
    <row r="23" spans="2:27" ht="33.75" customHeight="1" x14ac:dyDescent="0.2">
      <c r="B23" s="141"/>
      <c r="C23" s="115"/>
      <c r="D23" s="115"/>
      <c r="E23" s="115"/>
      <c r="F23" s="115"/>
      <c r="G23" s="115"/>
      <c r="H23" s="155"/>
      <c r="I23" s="113"/>
      <c r="J23" s="155"/>
      <c r="K23" s="113"/>
      <c r="L23" s="115"/>
      <c r="M23" s="163"/>
      <c r="N23" s="115"/>
      <c r="O23" s="155"/>
      <c r="P23" s="61" t="s">
        <v>8</v>
      </c>
      <c r="Q23" s="62" t="s">
        <v>9</v>
      </c>
      <c r="R23" s="63" t="s">
        <v>15</v>
      </c>
      <c r="S23" s="63" t="s">
        <v>16</v>
      </c>
      <c r="T23" s="63" t="s">
        <v>15</v>
      </c>
      <c r="U23" s="63" t="s">
        <v>16</v>
      </c>
      <c r="V23" s="63" t="s">
        <v>15</v>
      </c>
      <c r="W23" s="63" t="s">
        <v>16</v>
      </c>
      <c r="X23" s="63" t="s">
        <v>15</v>
      </c>
      <c r="Y23" s="63" t="s">
        <v>16</v>
      </c>
      <c r="Z23" s="162"/>
      <c r="AA23" s="165"/>
    </row>
    <row r="24" spans="2:27" ht="71.25" customHeight="1" x14ac:dyDescent="0.2">
      <c r="B24" s="132" t="s">
        <v>125</v>
      </c>
      <c r="C24" s="120" t="s">
        <v>126</v>
      </c>
      <c r="D24" s="179">
        <v>5</v>
      </c>
      <c r="E24" s="111" t="s">
        <v>188</v>
      </c>
      <c r="F24" s="111" t="s">
        <v>144</v>
      </c>
      <c r="G24" s="111" t="s">
        <v>145</v>
      </c>
      <c r="H24" s="64" t="s">
        <v>190</v>
      </c>
      <c r="I24" s="121" t="s">
        <v>194</v>
      </c>
      <c r="J24" s="138" t="s">
        <v>195</v>
      </c>
      <c r="K24" s="138" t="s">
        <v>196</v>
      </c>
      <c r="L24" s="111" t="s">
        <v>162</v>
      </c>
      <c r="M24" s="108" t="s">
        <v>197</v>
      </c>
      <c r="N24" s="182" t="s">
        <v>202</v>
      </c>
      <c r="O24" s="116" t="s">
        <v>204</v>
      </c>
      <c r="P24" s="69">
        <v>4500000</v>
      </c>
      <c r="Q24" s="105">
        <f>SUM(P24:P27)</f>
        <v>284548085.09000003</v>
      </c>
      <c r="R24" s="79">
        <v>0</v>
      </c>
      <c r="S24" s="79">
        <v>0</v>
      </c>
      <c r="T24" s="79">
        <v>507951</v>
      </c>
      <c r="U24" s="79">
        <v>0</v>
      </c>
      <c r="V24" s="79">
        <v>2869324</v>
      </c>
      <c r="W24" s="79">
        <v>1642945</v>
      </c>
      <c r="X24" s="70">
        <v>4452959</v>
      </c>
      <c r="Y24" s="70">
        <v>4452959</v>
      </c>
      <c r="Z24" s="166">
        <f>5/D24</f>
        <v>1</v>
      </c>
      <c r="AA24" s="169" t="s">
        <v>211</v>
      </c>
    </row>
    <row r="25" spans="2:27" ht="71.25" customHeight="1" x14ac:dyDescent="0.2">
      <c r="B25" s="132"/>
      <c r="C25" s="120"/>
      <c r="D25" s="180"/>
      <c r="E25" s="111"/>
      <c r="F25" s="111"/>
      <c r="G25" s="111"/>
      <c r="H25" s="73" t="s">
        <v>191</v>
      </c>
      <c r="I25" s="122"/>
      <c r="J25" s="138"/>
      <c r="K25" s="138"/>
      <c r="L25" s="111"/>
      <c r="M25" s="109"/>
      <c r="N25" s="183"/>
      <c r="O25" s="117"/>
      <c r="P25" s="69">
        <v>242672955.84</v>
      </c>
      <c r="Q25" s="106"/>
      <c r="R25" s="79">
        <v>227120000</v>
      </c>
      <c r="S25" s="79">
        <v>25612400</v>
      </c>
      <c r="T25" s="79">
        <v>227120000</v>
      </c>
      <c r="U25" s="79">
        <v>88184400</v>
      </c>
      <c r="V25" s="79">
        <v>235127100</v>
      </c>
      <c r="W25" s="79">
        <v>150756400</v>
      </c>
      <c r="X25" s="87">
        <v>230020000</v>
      </c>
      <c r="Y25" s="87">
        <v>230020000</v>
      </c>
      <c r="Z25" s="168"/>
      <c r="AA25" s="171"/>
    </row>
    <row r="26" spans="2:27" ht="54" customHeight="1" x14ac:dyDescent="0.2">
      <c r="B26" s="132"/>
      <c r="C26" s="120"/>
      <c r="D26" s="179">
        <v>500</v>
      </c>
      <c r="E26" s="111" t="s">
        <v>189</v>
      </c>
      <c r="F26" s="111"/>
      <c r="G26" s="111"/>
      <c r="H26" s="73" t="s">
        <v>192</v>
      </c>
      <c r="I26" s="121" t="s">
        <v>198</v>
      </c>
      <c r="J26" s="138" t="s">
        <v>199</v>
      </c>
      <c r="K26" s="138" t="s">
        <v>200</v>
      </c>
      <c r="L26" s="111" t="s">
        <v>162</v>
      </c>
      <c r="M26" s="108" t="s">
        <v>201</v>
      </c>
      <c r="N26" s="182" t="s">
        <v>203</v>
      </c>
      <c r="O26" s="101" t="s">
        <v>205</v>
      </c>
      <c r="P26" s="69">
        <v>0</v>
      </c>
      <c r="Q26" s="106"/>
      <c r="R26" s="79">
        <v>0</v>
      </c>
      <c r="S26" s="79">
        <v>0</v>
      </c>
      <c r="T26" s="79">
        <v>0</v>
      </c>
      <c r="U26" s="79">
        <v>0</v>
      </c>
      <c r="V26" s="79">
        <v>0</v>
      </c>
      <c r="W26" s="79">
        <v>0</v>
      </c>
      <c r="X26" s="87">
        <v>0</v>
      </c>
      <c r="Y26" s="87">
        <v>0</v>
      </c>
      <c r="Z26" s="166">
        <f>504/D26</f>
        <v>1.008</v>
      </c>
      <c r="AA26" s="169" t="s">
        <v>213</v>
      </c>
    </row>
    <row r="27" spans="2:27" ht="54" customHeight="1" thickBot="1" x14ac:dyDescent="0.25">
      <c r="B27" s="177"/>
      <c r="C27" s="178"/>
      <c r="D27" s="181"/>
      <c r="E27" s="112"/>
      <c r="F27" s="112"/>
      <c r="G27" s="112"/>
      <c r="H27" s="80" t="s">
        <v>193</v>
      </c>
      <c r="I27" s="185"/>
      <c r="J27" s="164"/>
      <c r="K27" s="164"/>
      <c r="L27" s="112"/>
      <c r="M27" s="110"/>
      <c r="N27" s="184"/>
      <c r="O27" s="102"/>
      <c r="P27" s="81">
        <v>37375129.25</v>
      </c>
      <c r="Q27" s="107"/>
      <c r="R27" s="82">
        <v>30932000</v>
      </c>
      <c r="S27" s="82">
        <v>3468133</v>
      </c>
      <c r="T27" s="82">
        <v>30932000</v>
      </c>
      <c r="U27" s="82">
        <v>11904133</v>
      </c>
      <c r="V27" s="82">
        <v>33614847</v>
      </c>
      <c r="W27" s="82">
        <v>20686015</v>
      </c>
      <c r="X27" s="88">
        <v>34431458</v>
      </c>
      <c r="Y27" s="88">
        <v>34431458</v>
      </c>
      <c r="Z27" s="175"/>
      <c r="AA27" s="176"/>
    </row>
    <row r="28" spans="2:27" ht="18.95" customHeight="1" x14ac:dyDescent="0.3">
      <c r="B28" s="2" t="s">
        <v>14</v>
      </c>
      <c r="M28" s="89"/>
      <c r="N28" s="90"/>
      <c r="O28" s="91"/>
      <c r="P28" s="92">
        <f t="shared" ref="P28:Q28" si="0">SUM(P9:P27)</f>
        <v>12683200001</v>
      </c>
      <c r="Q28" s="92">
        <f t="shared" si="0"/>
        <v>12683200001</v>
      </c>
      <c r="R28" s="92">
        <f>SUM(R9:R27)</f>
        <v>2554198550</v>
      </c>
      <c r="S28" s="92">
        <f t="shared" ref="S28:Y28" si="1">SUM(S9:S27)</f>
        <v>326938963.63</v>
      </c>
      <c r="T28" s="92">
        <f t="shared" si="1"/>
        <v>2812620785</v>
      </c>
      <c r="U28" s="92">
        <f t="shared" si="1"/>
        <v>1345495088.3299999</v>
      </c>
      <c r="V28" s="92">
        <f t="shared" si="1"/>
        <v>7384346592</v>
      </c>
      <c r="W28" s="92">
        <f t="shared" si="1"/>
        <v>2215700001.3999996</v>
      </c>
      <c r="X28" s="92">
        <f t="shared" si="1"/>
        <v>10160443654.23</v>
      </c>
      <c r="Y28" s="92">
        <f t="shared" si="1"/>
        <v>5537975821.8899994</v>
      </c>
      <c r="Z28" s="93"/>
    </row>
    <row r="29" spans="2:27" ht="18.75" x14ac:dyDescent="0.3">
      <c r="M29" s="90"/>
      <c r="N29" s="90"/>
      <c r="O29" s="94"/>
      <c r="P29" s="95"/>
      <c r="Q29" s="90"/>
      <c r="R29" s="90"/>
      <c r="S29" s="90"/>
      <c r="T29" s="90"/>
      <c r="U29" s="90"/>
      <c r="V29" s="90"/>
      <c r="W29" s="90"/>
      <c r="X29" s="90"/>
      <c r="Y29" s="90"/>
      <c r="Z29" s="93"/>
    </row>
    <row r="30" spans="2:27" ht="30" customHeight="1" x14ac:dyDescent="0.3">
      <c r="M30" s="90"/>
      <c r="N30" s="90"/>
      <c r="O30" s="96" t="s">
        <v>18</v>
      </c>
      <c r="P30" s="97">
        <f>+P28+P29</f>
        <v>12683200001</v>
      </c>
      <c r="Q30" s="98"/>
      <c r="R30" s="98"/>
      <c r="S30" s="98"/>
      <c r="T30" s="98"/>
      <c r="U30" s="98"/>
      <c r="V30" s="98"/>
      <c r="W30" s="98"/>
      <c r="X30" s="99"/>
      <c r="Y30" s="99"/>
      <c r="Z30" s="93"/>
    </row>
    <row r="31" spans="2:27" ht="18.95" customHeight="1" x14ac:dyDescent="0.2">
      <c r="B31" s="2" t="s">
        <v>21</v>
      </c>
      <c r="Q31" s="5"/>
      <c r="R31" s="5"/>
      <c r="S31" s="5"/>
      <c r="T31" s="5"/>
      <c r="U31" s="5"/>
      <c r="V31" s="5"/>
      <c r="W31" s="5"/>
      <c r="X31" s="3"/>
      <c r="Y31" s="3"/>
    </row>
    <row r="32" spans="2:27" x14ac:dyDescent="0.2">
      <c r="Q32" s="4"/>
      <c r="R32" s="4"/>
      <c r="S32" s="4"/>
      <c r="T32" s="4"/>
      <c r="U32" s="4"/>
      <c r="V32" s="4"/>
      <c r="W32" s="4"/>
      <c r="X32" s="4"/>
      <c r="Y32" s="4"/>
    </row>
    <row r="34" spans="15:27" x14ac:dyDescent="0.2">
      <c r="X34" s="4"/>
    </row>
    <row r="36" spans="15:27" x14ac:dyDescent="0.2">
      <c r="O36" s="1"/>
    </row>
    <row r="37" spans="15:27" x14ac:dyDescent="0.2">
      <c r="O37" s="1"/>
    </row>
    <row r="38" spans="15:27" hidden="1" x14ac:dyDescent="0.2">
      <c r="AA38" s="2" t="s">
        <v>19</v>
      </c>
    </row>
    <row r="39" spans="15:27" hidden="1" x14ac:dyDescent="0.2">
      <c r="AA39" s="2" t="s">
        <v>20</v>
      </c>
    </row>
  </sheetData>
  <protectedRanges>
    <protectedRange password="C9BB" sqref="D13:D17" name="Rango1_3"/>
    <protectedRange password="C9BB" sqref="D9:D12" name="Rango1_3_1"/>
    <protectedRange password="C9BB" sqref="D18:D19" name="Rango1_3_4"/>
    <protectedRange password="C9BB" sqref="D20:D21" name="Rango1_3_5"/>
    <protectedRange password="C9BB" sqref="D24:D27" name="Rango1_3_6"/>
  </protectedRanges>
  <dataConsolidate/>
  <mergeCells count="137">
    <mergeCell ref="Z24:Z25"/>
    <mergeCell ref="AA24:AA25"/>
    <mergeCell ref="Z26:Z27"/>
    <mergeCell ref="AA26:AA27"/>
    <mergeCell ref="B24:B27"/>
    <mergeCell ref="C24:C27"/>
    <mergeCell ref="D24:D25"/>
    <mergeCell ref="E24:E25"/>
    <mergeCell ref="P22:Q22"/>
    <mergeCell ref="Z22:Z23"/>
    <mergeCell ref="J22:J23"/>
    <mergeCell ref="M22:M23"/>
    <mergeCell ref="D22:D23"/>
    <mergeCell ref="O22:O23"/>
    <mergeCell ref="E26:E27"/>
    <mergeCell ref="D26:D27"/>
    <mergeCell ref="F24:F27"/>
    <mergeCell ref="G24:G27"/>
    <mergeCell ref="K26:K27"/>
    <mergeCell ref="N24:N25"/>
    <mergeCell ref="N26:N27"/>
    <mergeCell ref="I24:I25"/>
    <mergeCell ref="I26:I27"/>
    <mergeCell ref="AA7:AA8"/>
    <mergeCell ref="D7:D8"/>
    <mergeCell ref="N22:N23"/>
    <mergeCell ref="O7:O8"/>
    <mergeCell ref="AA22:AA23"/>
    <mergeCell ref="X22:Y22"/>
    <mergeCell ref="Z9:Z11"/>
    <mergeCell ref="AA9:AA11"/>
    <mergeCell ref="Z13:Z14"/>
    <mergeCell ref="AA13:AA14"/>
    <mergeCell ref="Z15:Z17"/>
    <mergeCell ref="AA15:AA17"/>
    <mergeCell ref="Z18:Z19"/>
    <mergeCell ref="AA18:AA19"/>
    <mergeCell ref="Z20:Z21"/>
    <mergeCell ref="E7:E8"/>
    <mergeCell ref="F7:F8"/>
    <mergeCell ref="J9:J12"/>
    <mergeCell ref="J13:J14"/>
    <mergeCell ref="AA20:AA21"/>
    <mergeCell ref="C22:C23"/>
    <mergeCell ref="F22:F23"/>
    <mergeCell ref="H22:H23"/>
    <mergeCell ref="I22:I23"/>
    <mergeCell ref="G22:G23"/>
    <mergeCell ref="L15:L17"/>
    <mergeCell ref="M15:M17"/>
    <mergeCell ref="N15:N17"/>
    <mergeCell ref="L18:L19"/>
    <mergeCell ref="E22:E23"/>
    <mergeCell ref="J15:J17"/>
    <mergeCell ref="J18:J19"/>
    <mergeCell ref="B22:B23"/>
    <mergeCell ref="Z4:AA4"/>
    <mergeCell ref="B3:C3"/>
    <mergeCell ref="D3:Y3"/>
    <mergeCell ref="B4:C4"/>
    <mergeCell ref="D4:Y4"/>
    <mergeCell ref="H7:H8"/>
    <mergeCell ref="B7:B8"/>
    <mergeCell ref="C5:Y5"/>
    <mergeCell ref="C6:Y6"/>
    <mergeCell ref="G7:G8"/>
    <mergeCell ref="P7:Q7"/>
    <mergeCell ref="J7:J8"/>
    <mergeCell ref="K7:K8"/>
    <mergeCell ref="L7:L8"/>
    <mergeCell ref="X7:Y7"/>
    <mergeCell ref="N7:N8"/>
    <mergeCell ref="T7:U7"/>
    <mergeCell ref="V7:W7"/>
    <mergeCell ref="Z3:AA3"/>
    <mergeCell ref="C7:C8"/>
    <mergeCell ref="Z7:Z8"/>
    <mergeCell ref="I7:I8"/>
    <mergeCell ref="M7:M8"/>
    <mergeCell ref="B9:B21"/>
    <mergeCell ref="C9:C21"/>
    <mergeCell ref="R7:S7"/>
    <mergeCell ref="Q9:Q21"/>
    <mergeCell ref="M18:M19"/>
    <mergeCell ref="M20:M21"/>
    <mergeCell ref="L20:L21"/>
    <mergeCell ref="K20:K21"/>
    <mergeCell ref="N18:N19"/>
    <mergeCell ref="N20:N21"/>
    <mergeCell ref="L9:L11"/>
    <mergeCell ref="M9:M12"/>
    <mergeCell ref="N9:N11"/>
    <mergeCell ref="K13:K14"/>
    <mergeCell ref="L13:L14"/>
    <mergeCell ref="M13:M14"/>
    <mergeCell ref="N13:N14"/>
    <mergeCell ref="K9:K11"/>
    <mergeCell ref="K15:K17"/>
    <mergeCell ref="K18:K19"/>
    <mergeCell ref="O9:O12"/>
    <mergeCell ref="O13:O14"/>
    <mergeCell ref="O15:O17"/>
    <mergeCell ref="O18:O19"/>
    <mergeCell ref="E18:E19"/>
    <mergeCell ref="D20:D21"/>
    <mergeCell ref="E20:E21"/>
    <mergeCell ref="I13:I14"/>
    <mergeCell ref="I15:I17"/>
    <mergeCell ref="I18:I19"/>
    <mergeCell ref="I20:I21"/>
    <mergeCell ref="I9:I11"/>
    <mergeCell ref="F9:F21"/>
    <mergeCell ref="G9:G21"/>
    <mergeCell ref="D9:D11"/>
    <mergeCell ref="E9:E11"/>
    <mergeCell ref="D13:D14"/>
    <mergeCell ref="E13:E14"/>
    <mergeCell ref="D15:D17"/>
    <mergeCell ref="E15:E17"/>
    <mergeCell ref="D18:D19"/>
    <mergeCell ref="O26:O27"/>
    <mergeCell ref="R22:S22"/>
    <mergeCell ref="T22:U22"/>
    <mergeCell ref="V22:W22"/>
    <mergeCell ref="Q24:Q27"/>
    <mergeCell ref="M24:M25"/>
    <mergeCell ref="M26:M27"/>
    <mergeCell ref="L26:L27"/>
    <mergeCell ref="J20:J21"/>
    <mergeCell ref="K22:K23"/>
    <mergeCell ref="L22:L23"/>
    <mergeCell ref="O20:O21"/>
    <mergeCell ref="J26:J27"/>
    <mergeCell ref="J24:J25"/>
    <mergeCell ref="K24:K25"/>
    <mergeCell ref="L24:L25"/>
    <mergeCell ref="O24:O25"/>
  </mergeCells>
  <dataValidations count="2">
    <dataValidation type="custom" allowBlank="1" showInputMessage="1" showErrorMessage="1" errorTitle="REVISAR VALORES" error="El valor Obligado NO puede ser mayor al valor Comprometido_x000a_Si requiere puede solicitar actualización del proyecto." sqref="Y24 Y9:Y21 X10" xr:uid="{00000000-0002-0000-0200-000000000000}">
      <formula1>X9&lt;=O9</formula1>
    </dataValidation>
    <dataValidation type="custom" allowBlank="1" showInputMessage="1" showErrorMessage="1" errorTitle="REVISAR VALORES" error="El valor comprometido NO puede ser mayor al valor Vigente._x000a_Si requiere puede solicitar actualización del proyecto." sqref="X24 X9 X11:X21" xr:uid="{00000000-0002-0000-0200-000001000000}">
      <formula1>X9&lt;=Q9</formula1>
    </dataValidation>
  </dataValidations>
  <pageMargins left="0.23622047244094491" right="0.23622047244094491" top="2.1259842519685042" bottom="0.74803149606299213" header="0.31496062992125984" footer="0.31496062992125984"/>
  <pageSetup scale="19" orientation="landscape" r:id="rId1"/>
  <ignoredErrors>
    <ignoredError sqref="Z12:Z13 Z9 Z18 Z20 Z24:Z27 Z15"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4D8260-7312-4692-92F5-01C5241DD83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BF5F22-BBFB-44EE-81E6-F8543D8412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vt:lpstr>
      <vt:lpstr>Estrategias y Metas PND </vt:lpstr>
      <vt:lpstr>F-E-GIP-31-V4</vt:lpstr>
      <vt:lpstr>'F-E-GIP-31-V4'!Área_de_impresión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Altuzarra</dc:creator>
  <cp:lastModifiedBy>WG</cp:lastModifiedBy>
  <cp:lastPrinted>2023-02-05T04:22:19Z</cp:lastPrinted>
  <dcterms:created xsi:type="dcterms:W3CDTF">2012-11-26T14:41:24Z</dcterms:created>
  <dcterms:modified xsi:type="dcterms:W3CDTF">2023-02-05T04:22:25Z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