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2026\1. PNNC\1. FONAM\1. Reportes\Final 2025\Conservación\VF\"/>
    </mc:Choice>
  </mc:AlternateContent>
  <xr:revisionPtr revIDLastSave="0" documentId="13_ncr:1_{A6A46F0D-2AA0-40DC-8789-8AB5C415A971}" xr6:coauthVersionLast="47" xr6:coauthVersionMax="47" xr10:uidLastSave="{00000000-0000-0000-0000-000000000000}"/>
  <bookViews>
    <workbookView xWindow="28680" yWindow="-120" windowWidth="29040" windowHeight="15720" firstSheet="2" activeTab="2" xr2:uid="{00000000-000D-0000-FFFF-FFFF00000000}"/>
  </bookViews>
  <sheets>
    <sheet name="Instrucciones" sheetId="10" state="hidden" r:id="rId1"/>
    <sheet name="Estrategias y Metas PND " sheetId="11" state="hidden" r:id="rId2"/>
    <sheet name="F-E-GIP-31-V5" sheetId="9" r:id="rId3"/>
    <sheet name="ppt 1" sheetId="15" state="hidden" r:id="rId4"/>
    <sheet name="ppt" sheetId="16" state="hidden" r:id="rId5"/>
  </sheets>
  <externalReferences>
    <externalReference r:id="rId6"/>
    <externalReference r:id="rId7"/>
  </externalReferences>
  <definedNames>
    <definedName name="_xlnm.Print_Area" localSheetId="2">'F-E-GIP-31-V5'!$A$1:$V$52</definedName>
    <definedName name="_xlnm.Print_Area" localSheetId="3">'ppt 1'!$A$1:$V$52</definedName>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1" i="9" l="1"/>
  <c r="R46" i="9"/>
  <c r="S43" i="9"/>
  <c r="S42" i="9"/>
  <c r="S41" i="9"/>
  <c r="S40" i="9"/>
  <c r="S37" i="9"/>
  <c r="S36" i="9"/>
  <c r="S33" i="9"/>
  <c r="S34" i="9"/>
  <c r="S31" i="9"/>
  <c r="S30" i="9"/>
  <c r="S29" i="9"/>
  <c r="S28" i="9"/>
  <c r="S26" i="9" l="1"/>
  <c r="S25" i="9"/>
  <c r="S24" i="9"/>
  <c r="S23" i="9"/>
  <c r="S22" i="9"/>
  <c r="S19" i="9"/>
  <c r="S18" i="9"/>
  <c r="S16" i="9"/>
  <c r="S10" i="9"/>
  <c r="S11" i="9"/>
  <c r="S46" i="9" l="1"/>
  <c r="R48" i="9" s="1"/>
  <c r="P31" i="9" l="1"/>
  <c r="P43" i="9" l="1"/>
  <c r="P42" i="9"/>
  <c r="P41" i="9"/>
  <c r="P40" i="9"/>
  <c r="P37" i="9"/>
  <c r="P36" i="9"/>
  <c r="P34" i="9"/>
  <c r="P33" i="9"/>
  <c r="P30" i="9"/>
  <c r="P29" i="9"/>
  <c r="P28" i="9"/>
  <c r="P26" i="9"/>
  <c r="P25" i="9"/>
  <c r="P24" i="9"/>
  <c r="P23" i="9"/>
  <c r="P22" i="9"/>
  <c r="P19" i="9"/>
  <c r="P18" i="9"/>
  <c r="P16" i="9"/>
  <c r="P11" i="9"/>
  <c r="P10" i="9"/>
  <c r="P46" i="9" l="1"/>
  <c r="K31" i="16"/>
  <c r="K22" i="16"/>
  <c r="J48" i="16"/>
  <c r="K42" i="16"/>
  <c r="K16" i="16"/>
  <c r="K10" i="16"/>
  <c r="S46" i="15"/>
  <c r="R46" i="15"/>
  <c r="P46" i="15"/>
  <c r="Q40" i="15"/>
  <c r="Q22" i="15"/>
  <c r="Q16" i="15"/>
  <c r="Q10" i="15"/>
  <c r="Q46" i="15" s="1"/>
  <c r="Q40" i="9"/>
  <c r="Q22" i="9"/>
  <c r="Q16" i="9"/>
  <c r="Q10" i="9"/>
  <c r="K48" i="16" l="1"/>
  <c r="Q46" i="9" l="1"/>
  <c r="H38" i="11"/>
  <c r="H37" i="11"/>
  <c r="H28" i="11"/>
  <c r="H25" i="11"/>
  <c r="H24" i="11"/>
  <c r="H23" i="11"/>
  <c r="H19" i="11"/>
  <c r="H18" i="11"/>
  <c r="H16" i="11"/>
  <c r="H15" i="11"/>
  <c r="H14" i="11"/>
  <c r="H13" i="11"/>
  <c r="H12" i="11"/>
  <c r="H10" i="11"/>
  <c r="H6" i="11"/>
  <c r="H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USER</author>
  </authors>
  <commentList>
    <comment ref="B6" authorId="0" shapeId="0" xr:uid="{00000000-0006-0000-0200-000001000000}">
      <text>
        <r>
          <rPr>
            <b/>
            <sz val="11"/>
            <color indexed="81"/>
            <rFont val="Tahoma"/>
            <family val="2"/>
          </rPr>
          <t>OAP-MADS: El nombre debe coincidir con el titulo del proyecto registrado.</t>
        </r>
      </text>
    </comment>
    <comment ref="B7" authorId="1" shapeId="0" xr:uid="{00000000-0006-0000-02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8" authorId="0" shapeId="0" xr:uid="{00000000-0006-0000-02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00000000-0006-0000-0200-000004000000}">
      <text>
        <r>
          <rPr>
            <b/>
            <sz val="11"/>
            <color indexed="81"/>
            <rFont val="Tahoma"/>
            <family val="2"/>
          </rPr>
          <t xml:space="preserve">OAP MADS: </t>
        </r>
        <r>
          <rPr>
            <sz val="11"/>
            <color indexed="81"/>
            <rFont val="Tahoma"/>
            <family val="2"/>
          </rPr>
          <t>Ver bases del PND</t>
        </r>
      </text>
    </comment>
    <comment ref="D8" authorId="2" shapeId="0" xr:uid="{00000000-0006-0000-02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3" shapeId="0" xr:uid="{00000000-0006-0000-0200-000006000000}">
      <text>
        <r>
          <rPr>
            <sz val="11"/>
            <color indexed="81"/>
            <rFont val="Tahoma"/>
            <family val="2"/>
          </rPr>
          <t>El indicador de la meta se constituye en la escala numérica para medir el cumplimiento de la meta propuesta.</t>
        </r>
      </text>
    </comment>
    <comment ref="F8" authorId="0" shapeId="0" xr:uid="{00000000-0006-0000-0200-000007000000}">
      <text>
        <r>
          <rPr>
            <b/>
            <sz val="11"/>
            <color indexed="81"/>
            <rFont val="Tahoma"/>
            <family val="2"/>
          </rPr>
          <t>OAP MADS: Enuncie la Meta:</t>
        </r>
        <r>
          <rPr>
            <sz val="11"/>
            <color indexed="81"/>
            <rFont val="Tahoma"/>
            <family val="2"/>
          </rPr>
          <t>Ver bases del PND</t>
        </r>
      </text>
    </comment>
    <comment ref="G8" authorId="0" shapeId="0" xr:uid="{00000000-0006-0000-02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8" authorId="0" shapeId="0" xr:uid="{00000000-0006-0000-02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J8" authorId="3" shapeId="0" xr:uid="{00000000-0006-0000-02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8" authorId="3" shapeId="0" xr:uid="{00000000-0006-0000-02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PIIP ( Ejm: realizada(o), implementada(o), etc).</t>
        </r>
        <r>
          <rPr>
            <sz val="9"/>
            <color indexed="81"/>
            <rFont val="Tahoma"/>
            <family val="2"/>
          </rPr>
          <t xml:space="preserve">
</t>
        </r>
      </text>
    </comment>
    <comment ref="L8" authorId="3" shapeId="0" xr:uid="{00000000-0006-0000-0200-00000C000000}">
      <text>
        <r>
          <rPr>
            <b/>
            <sz val="11"/>
            <color indexed="81"/>
            <rFont val="Tahoma"/>
            <family val="2"/>
          </rPr>
          <t>OAP - MADS:</t>
        </r>
        <r>
          <rPr>
            <sz val="11"/>
            <color indexed="81"/>
            <rFont val="Tahoma"/>
            <family val="2"/>
          </rPr>
          <t xml:space="preserve">
Unidad de medida en la que está expresado el indicador de producto</t>
        </r>
      </text>
    </comment>
    <comment ref="O8" authorId="0" shapeId="0" xr:uid="{00000000-0006-0000-02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8" authorId="0" shapeId="0" xr:uid="{351DC0D1-FDE4-4736-97F4-E68DEF16AA3F}">
      <text>
        <r>
          <rPr>
            <b/>
            <sz val="9"/>
            <color indexed="81"/>
            <rFont val="Tahoma"/>
            <family val="2"/>
          </rPr>
          <t xml:space="preserve">OAP - MADS: </t>
        </r>
        <r>
          <rPr>
            <sz val="11"/>
            <color indexed="81"/>
            <rFont val="Tahoma"/>
            <family val="2"/>
          </rPr>
          <t>Describir avance semestral conforme al indicador del producto</t>
        </r>
      </text>
    </comment>
    <comment ref="U8" authorId="0" shapeId="0" xr:uid="{C114BB93-B6F3-4F37-8C12-7CD2DF06B718}">
      <text>
        <r>
          <rPr>
            <b/>
            <sz val="11"/>
            <color indexed="81"/>
            <rFont val="Tahoma"/>
            <family val="2"/>
          </rPr>
          <t xml:space="preserve">OAP - MADS: </t>
        </r>
        <r>
          <rPr>
            <sz val="11"/>
            <color indexed="81"/>
            <rFont val="Tahoma"/>
            <family val="2"/>
          </rPr>
          <t>Describir brevemente  el avance semestral referente al producto y los resultados.</t>
        </r>
      </text>
    </comment>
    <comment ref="P9" authorId="0" shapeId="0" xr:uid="{00000000-0006-0000-0200-000010000000}">
      <text>
        <r>
          <rPr>
            <sz val="11"/>
            <color indexed="81"/>
            <rFont val="Tahoma"/>
            <family val="2"/>
          </rPr>
          <t>OAP-MADS: Se identifica el valor por cada una de las actividades.</t>
        </r>
      </text>
    </comment>
    <comment ref="Q9" authorId="0" shapeId="0" xr:uid="{00000000-0006-0000-0200-000011000000}">
      <text>
        <r>
          <rPr>
            <sz val="11"/>
            <color indexed="81"/>
            <rFont val="Tahoma"/>
            <family val="2"/>
          </rPr>
          <t>OAP-MADS: Se identifica el valor por cada objetivo- sumatoria de los valores de cada una de las actividades que correspondan al objetivo.</t>
        </r>
      </text>
    </comment>
    <comment ref="R9" authorId="0" shapeId="0" xr:uid="{00000000-0006-0000-0200-000012000000}">
      <text>
        <r>
          <rPr>
            <sz val="11"/>
            <color indexed="81"/>
            <rFont val="Tahoma"/>
            <family val="2"/>
          </rPr>
          <t>OAP-MADS: escribir el valor de acuerdo a los contratos ya suscritos para la ejecución del proyecto</t>
        </r>
        <r>
          <rPr>
            <b/>
            <sz val="9"/>
            <color indexed="81"/>
            <rFont val="Tahoma"/>
            <family val="2"/>
          </rPr>
          <t>.</t>
        </r>
      </text>
    </comment>
    <comment ref="S9" authorId="0" shapeId="0" xr:uid="{C931B9E3-81AB-4588-BD31-322FD2A158E5}">
      <text>
        <r>
          <rPr>
            <sz val="11"/>
            <color indexed="81"/>
            <rFont val="Tahoma"/>
            <family val="2"/>
          </rPr>
          <t>OPA-MADS: Escribir el valor realmente pagado por los anticipos, productos o servicios recibidos</t>
        </r>
        <r>
          <rPr>
            <sz val="9"/>
            <color indexed="81"/>
            <rFont val="Tahoma"/>
            <family val="2"/>
          </rPr>
          <t xml:space="preserve">
</t>
        </r>
      </text>
    </comment>
    <comment ref="D10" authorId="4" shapeId="0" xr:uid="{B42588CF-26D9-4FCC-B4EB-33A28B19DB8A}">
      <text>
        <r>
          <rPr>
            <b/>
            <sz val="11"/>
            <color indexed="81"/>
            <rFont val="Tahoma"/>
            <family val="2"/>
          </rPr>
          <t>Meta sin ajuste 112.543</t>
        </r>
      </text>
    </comment>
    <comment ref="P10" authorId="4" shapeId="0" xr:uid="{1E9B012B-7B35-45FC-B556-754FCFF78AB9}">
      <text>
        <r>
          <rPr>
            <b/>
            <sz val="9"/>
            <color indexed="81"/>
            <rFont val="Tahoma"/>
            <charset val="1"/>
          </rPr>
          <t>$5.105.947.099,58</t>
        </r>
      </text>
    </comment>
    <comment ref="D11" authorId="4" shapeId="0" xr:uid="{7B69A5A7-68FA-4106-9B82-18B60E23C67B}">
      <text>
        <r>
          <rPr>
            <b/>
            <sz val="9"/>
            <color indexed="81"/>
            <rFont val="Tahoma"/>
            <family val="2"/>
          </rPr>
          <t>USER:</t>
        </r>
        <r>
          <rPr>
            <sz val="9"/>
            <color indexed="81"/>
            <rFont val="Tahoma"/>
            <family val="2"/>
          </rPr>
          <t xml:space="preserve">
Meta  sin ajuste 18</t>
        </r>
      </text>
    </comment>
    <comment ref="P11" authorId="4" shapeId="0" xr:uid="{B51A94C2-8D40-4FE1-935B-93AC2559E71E}">
      <text>
        <r>
          <rPr>
            <b/>
            <sz val="9"/>
            <color indexed="81"/>
            <rFont val="Tahoma"/>
            <charset val="1"/>
          </rPr>
          <t>USER:</t>
        </r>
        <r>
          <rPr>
            <sz val="9"/>
            <color indexed="81"/>
            <rFont val="Tahoma"/>
            <charset val="1"/>
          </rPr>
          <t xml:space="preserve">
$13.437.731.167</t>
        </r>
      </text>
    </comment>
    <comment ref="B14" authorId="0" shapeId="0" xr:uid="{00000000-0006-0000-0200-00001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4" authorId="0" shapeId="0" xr:uid="{00000000-0006-0000-0200-000015000000}">
      <text>
        <r>
          <rPr>
            <b/>
            <sz val="11"/>
            <color indexed="81"/>
            <rFont val="Tahoma"/>
            <family val="2"/>
          </rPr>
          <t xml:space="preserve">OAP MADS: </t>
        </r>
        <r>
          <rPr>
            <sz val="11"/>
            <color indexed="81"/>
            <rFont val="Tahoma"/>
            <family val="2"/>
          </rPr>
          <t>Ver bases del PND</t>
        </r>
      </text>
    </comment>
    <comment ref="D14" authorId="2" shapeId="0" xr:uid="{00000000-0006-0000-0200-00001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4" authorId="3" shapeId="0" xr:uid="{00000000-0006-0000-0200-000017000000}">
      <text>
        <r>
          <rPr>
            <sz val="11"/>
            <color indexed="81"/>
            <rFont val="Tahoma"/>
            <family val="2"/>
          </rPr>
          <t>El indicador de la meta se constituye en la escala numérica para medir el cumplimiento de la meta propuesta.</t>
        </r>
      </text>
    </comment>
    <comment ref="F14" authorId="0" shapeId="0" xr:uid="{00000000-0006-0000-0200-000018000000}">
      <text>
        <r>
          <rPr>
            <b/>
            <sz val="11"/>
            <color indexed="81"/>
            <rFont val="Tahoma"/>
            <family val="2"/>
          </rPr>
          <t>OAP MADS: Enuncie la Meta:</t>
        </r>
        <r>
          <rPr>
            <sz val="11"/>
            <color indexed="81"/>
            <rFont val="Tahoma"/>
            <family val="2"/>
          </rPr>
          <t xml:space="preserve"> Ver bases del PND</t>
        </r>
      </text>
    </comment>
    <comment ref="G14" authorId="0" shapeId="0" xr:uid="{00000000-0006-0000-0200-00001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4" authorId="0" shapeId="0" xr:uid="{00000000-0006-0000-0200-00001A000000}">
      <text>
        <r>
          <rPr>
            <b/>
            <sz val="11"/>
            <color indexed="81"/>
            <rFont val="Tahoma"/>
            <family val="2"/>
          </rPr>
          <t xml:space="preserve">OAP-MADS. </t>
        </r>
        <r>
          <rPr>
            <sz val="11"/>
            <color indexed="81"/>
            <rFont val="Tahoma"/>
            <family val="2"/>
          </rPr>
          <t>es la acción que contribuye a la transformación de insumos en productos</t>
        </r>
      </text>
    </comment>
    <comment ref="J14" authorId="3" shapeId="0" xr:uid="{00000000-0006-0000-0200-00001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4" authorId="3" shapeId="0" xr:uid="{00000000-0006-0000-0200-00001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14" authorId="3" shapeId="0" xr:uid="{00000000-0006-0000-0200-00001D000000}">
      <text>
        <r>
          <rPr>
            <b/>
            <sz val="11"/>
            <color indexed="81"/>
            <rFont val="Tahoma"/>
            <family val="2"/>
          </rPr>
          <t>OAP - MADS:</t>
        </r>
        <r>
          <rPr>
            <sz val="11"/>
            <color indexed="81"/>
            <rFont val="Tahoma"/>
            <family val="2"/>
          </rPr>
          <t xml:space="preserve">
Unidad de medida en la que está expresado el indicador de producto</t>
        </r>
      </text>
    </comment>
    <comment ref="O14" authorId="0" shapeId="0" xr:uid="{00000000-0006-0000-0200-00001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T14" authorId="0" shapeId="0" xr:uid="{B7527584-E63C-4D67-A6E4-955C60910D9B}">
      <text>
        <r>
          <rPr>
            <b/>
            <sz val="9"/>
            <color indexed="81"/>
            <rFont val="Tahoma"/>
            <family val="2"/>
          </rPr>
          <t xml:space="preserve">OAP - MADS: </t>
        </r>
        <r>
          <rPr>
            <sz val="11"/>
            <color indexed="81"/>
            <rFont val="Tahoma"/>
            <family val="2"/>
          </rPr>
          <t>Describir avance semestral conforme al indicador del producto</t>
        </r>
      </text>
    </comment>
    <comment ref="U14" authorId="0" shapeId="0" xr:uid="{F6031D04-EA5F-4B62-B362-5FDD09681F91}">
      <text>
        <r>
          <rPr>
            <b/>
            <sz val="11"/>
            <color indexed="81"/>
            <rFont val="Tahoma"/>
            <family val="2"/>
          </rPr>
          <t xml:space="preserve">OAP - MADS: </t>
        </r>
        <r>
          <rPr>
            <sz val="11"/>
            <color indexed="81"/>
            <rFont val="Tahoma"/>
            <family val="2"/>
          </rPr>
          <t>Describir brevemente  el avance semestral referente al producto y los resultados.</t>
        </r>
      </text>
    </comment>
    <comment ref="P15" authorId="0" shapeId="0" xr:uid="{771A709A-FA7D-44A3-8416-91EC74E5EE15}">
      <text>
        <r>
          <rPr>
            <sz val="11"/>
            <color indexed="81"/>
            <rFont val="Tahoma"/>
            <family val="2"/>
          </rPr>
          <t>OAP-MADS: Se identifica el valor por cada una de las actividades.</t>
        </r>
      </text>
    </comment>
    <comment ref="Q15" authorId="0" shapeId="0" xr:uid="{F3AB5F9B-807A-47B8-8D9A-B498E705F431}">
      <text>
        <r>
          <rPr>
            <sz val="11"/>
            <color indexed="81"/>
            <rFont val="Tahoma"/>
            <family val="2"/>
          </rPr>
          <t>OAP-MADS: Se identifica el valor por cada objetivo- sumatoria de los valores de cada una de las actividades que correspondan al objetivo.</t>
        </r>
      </text>
    </comment>
    <comment ref="R15" authorId="0" shapeId="0" xr:uid="{00000000-0006-0000-0200-000022000000}">
      <text>
        <r>
          <rPr>
            <sz val="11"/>
            <color indexed="81"/>
            <rFont val="Tahoma"/>
            <family val="2"/>
          </rPr>
          <t>OAP-MADS: escribir el valor de acuerdo a los contratos ya suscritos para la ejecución del proyecto</t>
        </r>
        <r>
          <rPr>
            <b/>
            <sz val="9"/>
            <color indexed="81"/>
            <rFont val="Tahoma"/>
            <family val="2"/>
          </rPr>
          <t>.</t>
        </r>
      </text>
    </comment>
    <comment ref="S15" authorId="0" shapeId="0" xr:uid="{4587A69E-2A7C-4986-BB67-0E890ED07151}">
      <text>
        <r>
          <rPr>
            <sz val="11"/>
            <color indexed="81"/>
            <rFont val="Tahoma"/>
            <family val="2"/>
          </rPr>
          <t>OPA-MADS: Escribir el valor realmente pagado por los anticipos, productos o servicios recibidos</t>
        </r>
        <r>
          <rPr>
            <sz val="9"/>
            <color indexed="81"/>
            <rFont val="Tahoma"/>
            <family val="2"/>
          </rPr>
          <t xml:space="preserve">
</t>
        </r>
      </text>
    </comment>
    <comment ref="D16" authorId="4" shapeId="0" xr:uid="{61224B2B-0212-4B3B-A4A9-061F2409A56B}">
      <text>
        <r>
          <rPr>
            <b/>
            <sz val="9"/>
            <color indexed="81"/>
            <rFont val="Tahoma"/>
            <family val="2"/>
          </rPr>
          <t>USER:</t>
        </r>
        <r>
          <rPr>
            <sz val="9"/>
            <color indexed="81"/>
            <rFont val="Tahoma"/>
            <family val="2"/>
          </rPr>
          <t xml:space="preserve">
Meta sin ajuste 7.734</t>
        </r>
      </text>
    </comment>
    <comment ref="P16" authorId="4" shapeId="0" xr:uid="{D976378C-26BA-4ED2-9BE6-D4AF2C062F60}">
      <text>
        <r>
          <rPr>
            <b/>
            <sz val="9"/>
            <color indexed="81"/>
            <rFont val="Tahoma"/>
            <charset val="1"/>
          </rPr>
          <t>USER:</t>
        </r>
        <r>
          <rPr>
            <sz val="9"/>
            <color indexed="81"/>
            <rFont val="Tahoma"/>
            <charset val="1"/>
          </rPr>
          <t xml:space="preserve">
$2.865.317.648
</t>
        </r>
      </text>
    </comment>
    <comment ref="D18" authorId="4" shapeId="0" xr:uid="{EAFC37D7-603F-436E-BAFE-EB4DE085C2FA}">
      <text>
        <r>
          <rPr>
            <b/>
            <sz val="9"/>
            <color indexed="81"/>
            <rFont val="Tahoma"/>
            <family val="2"/>
          </rPr>
          <t>USER:</t>
        </r>
        <r>
          <rPr>
            <sz val="9"/>
            <color indexed="81"/>
            <rFont val="Tahoma"/>
            <family val="2"/>
          </rPr>
          <t xml:space="preserve">
Meta sin ajuste</t>
        </r>
      </text>
    </comment>
    <comment ref="P18" authorId="4" shapeId="0" xr:uid="{99989F34-D22E-4AB2-9EE9-61228D07BACE}">
      <text>
        <r>
          <rPr>
            <b/>
            <sz val="9"/>
            <color indexed="81"/>
            <rFont val="Tahoma"/>
            <charset val="1"/>
          </rPr>
          <t>USER:</t>
        </r>
        <r>
          <rPr>
            <sz val="9"/>
            <color indexed="81"/>
            <rFont val="Tahoma"/>
            <charset val="1"/>
          </rPr>
          <t xml:space="preserve">
$40.000.000</t>
        </r>
      </text>
    </comment>
    <comment ref="P19" authorId="4" shapeId="0" xr:uid="{EBC0B781-F7AC-4F66-BB69-5465B46D1915}">
      <text>
        <r>
          <rPr>
            <b/>
            <sz val="9"/>
            <color indexed="81"/>
            <rFont val="Tahoma"/>
            <charset val="1"/>
          </rPr>
          <t>USER:</t>
        </r>
        <r>
          <rPr>
            <sz val="9"/>
            <color indexed="81"/>
            <rFont val="Tahoma"/>
            <charset val="1"/>
          </rPr>
          <t xml:space="preserve">
$1.345.120.044</t>
        </r>
      </text>
    </comment>
    <comment ref="B20" authorId="0" shapeId="0" xr:uid="{00000000-0006-0000-0200-00002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0" authorId="0" shapeId="0" xr:uid="{00000000-0006-0000-0200-000025000000}">
      <text>
        <r>
          <rPr>
            <b/>
            <sz val="11"/>
            <color indexed="81"/>
            <rFont val="Tahoma"/>
            <family val="2"/>
          </rPr>
          <t xml:space="preserve">OAP MADS: </t>
        </r>
        <r>
          <rPr>
            <sz val="11"/>
            <color indexed="81"/>
            <rFont val="Tahoma"/>
            <family val="2"/>
          </rPr>
          <t>Ver bases del PND</t>
        </r>
      </text>
    </comment>
    <comment ref="D20" authorId="2" shapeId="0" xr:uid="{00000000-0006-0000-0200-00002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0" authorId="3" shapeId="0" xr:uid="{00000000-0006-0000-0200-000027000000}">
      <text>
        <r>
          <rPr>
            <sz val="11"/>
            <color indexed="81"/>
            <rFont val="Tahoma"/>
            <family val="2"/>
          </rPr>
          <t>El indicador de la meta se constituye en la escala numérica para medir el cumplimiento de la meta propuesta.</t>
        </r>
      </text>
    </comment>
    <comment ref="F20" authorId="0" shapeId="0" xr:uid="{00000000-0006-0000-0200-000028000000}">
      <text>
        <r>
          <rPr>
            <b/>
            <sz val="11"/>
            <color indexed="81"/>
            <rFont val="Tahoma"/>
            <family val="2"/>
          </rPr>
          <t>OAP MADS: Enuncie la Meta:</t>
        </r>
        <r>
          <rPr>
            <sz val="11"/>
            <color indexed="81"/>
            <rFont val="Tahoma"/>
            <family val="2"/>
          </rPr>
          <t xml:space="preserve"> Ver bases del PND</t>
        </r>
      </text>
    </comment>
    <comment ref="G20" authorId="0" shapeId="0" xr:uid="{00000000-0006-0000-0200-00002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0" authorId="0" shapeId="0" xr:uid="{00000000-0006-0000-0200-00002A000000}">
      <text>
        <r>
          <rPr>
            <b/>
            <sz val="11"/>
            <color indexed="81"/>
            <rFont val="Tahoma"/>
            <family val="2"/>
          </rPr>
          <t xml:space="preserve">OAP-MADS. </t>
        </r>
        <r>
          <rPr>
            <sz val="11"/>
            <color indexed="81"/>
            <rFont val="Tahoma"/>
            <family val="2"/>
          </rPr>
          <t>es la acción que contribuye a la transformación de insumos en productos</t>
        </r>
      </text>
    </comment>
    <comment ref="J20" authorId="3" shapeId="0" xr:uid="{00000000-0006-0000-0200-00002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0" authorId="3" shapeId="0" xr:uid="{00000000-0006-0000-0200-00002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20" authorId="3" shapeId="0" xr:uid="{00000000-0006-0000-0200-00002D000000}">
      <text>
        <r>
          <rPr>
            <b/>
            <sz val="11"/>
            <color indexed="81"/>
            <rFont val="Tahoma"/>
            <family val="2"/>
          </rPr>
          <t>OAP - MADS:</t>
        </r>
        <r>
          <rPr>
            <sz val="11"/>
            <color indexed="81"/>
            <rFont val="Tahoma"/>
            <family val="2"/>
          </rPr>
          <t xml:space="preserve">
Unidad de medida en la que está expresado el indicador de producto</t>
        </r>
      </text>
    </comment>
    <comment ref="O20" authorId="0" shapeId="0" xr:uid="{00000000-0006-0000-0200-00002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T20" authorId="0" shapeId="0" xr:uid="{61F21C4E-D749-40E7-9EA7-F488A8FBD9EE}">
      <text>
        <r>
          <rPr>
            <b/>
            <sz val="9"/>
            <color indexed="81"/>
            <rFont val="Tahoma"/>
            <family val="2"/>
          </rPr>
          <t xml:space="preserve">OAP - MADS: </t>
        </r>
        <r>
          <rPr>
            <sz val="11"/>
            <color indexed="81"/>
            <rFont val="Tahoma"/>
            <family val="2"/>
          </rPr>
          <t>Describir avance semestral conforme al indicador del producto</t>
        </r>
      </text>
    </comment>
    <comment ref="U20" authorId="0" shapeId="0" xr:uid="{7FD753A4-00F4-40ED-92E1-91D15F9F43E9}">
      <text>
        <r>
          <rPr>
            <b/>
            <sz val="11"/>
            <color indexed="81"/>
            <rFont val="Tahoma"/>
            <family val="2"/>
          </rPr>
          <t xml:space="preserve">OAP - MADS: </t>
        </r>
        <r>
          <rPr>
            <sz val="11"/>
            <color indexed="81"/>
            <rFont val="Tahoma"/>
            <family val="2"/>
          </rPr>
          <t>Describir brevemente  el avance semestral referente al producto y los resultados.</t>
        </r>
      </text>
    </comment>
    <comment ref="Q21" authorId="0" shapeId="0" xr:uid="{00000000-0006-0000-0200-000031000000}">
      <text>
        <r>
          <rPr>
            <sz val="11"/>
            <color indexed="81"/>
            <rFont val="Tahoma"/>
            <family val="2"/>
          </rPr>
          <t>OAP-MADS: Se identifica el valor por cada objetivo- sumatoria de los valores de cada una de las actividades que correspondan al objetivo.</t>
        </r>
      </text>
    </comment>
    <comment ref="R21" authorId="0" shapeId="0" xr:uid="{00000000-0006-0000-0200-000032000000}">
      <text>
        <r>
          <rPr>
            <sz val="11"/>
            <color indexed="81"/>
            <rFont val="Tahoma"/>
            <family val="2"/>
          </rPr>
          <t>OAP-MADS: escribir el valor de acuerdo a los contratos ya suscritos para la ejecución del proyecto</t>
        </r>
        <r>
          <rPr>
            <b/>
            <sz val="9"/>
            <color indexed="81"/>
            <rFont val="Tahoma"/>
            <family val="2"/>
          </rPr>
          <t>.</t>
        </r>
      </text>
    </comment>
    <comment ref="D22" authorId="4" shapeId="0" xr:uid="{CBC360E5-D7EE-4557-A9F6-411D41D14ABC}">
      <text>
        <r>
          <rPr>
            <b/>
            <sz val="9"/>
            <color indexed="81"/>
            <rFont val="Tahoma"/>
            <family val="2"/>
          </rPr>
          <t>USER:</t>
        </r>
        <r>
          <rPr>
            <sz val="9"/>
            <color indexed="81"/>
            <rFont val="Tahoma"/>
            <family val="2"/>
          </rPr>
          <t xml:space="preserve">
Meta sin ajuste 23.012.135</t>
        </r>
      </text>
    </comment>
    <comment ref="P22" authorId="4" shapeId="0" xr:uid="{BBDE79D0-535B-4915-AA26-37A9B40864EB}">
      <text>
        <r>
          <rPr>
            <b/>
            <sz val="9"/>
            <color indexed="81"/>
            <rFont val="Tahoma"/>
            <charset val="1"/>
          </rPr>
          <t>USER:</t>
        </r>
        <r>
          <rPr>
            <sz val="9"/>
            <color indexed="81"/>
            <rFont val="Tahoma"/>
            <charset val="1"/>
          </rPr>
          <t xml:space="preserve">
$10.133.768.336,76</t>
        </r>
      </text>
    </comment>
    <comment ref="P23" authorId="4" shapeId="0" xr:uid="{9A6EB325-540B-4460-B5AE-1404B702D941}">
      <text>
        <r>
          <rPr>
            <b/>
            <sz val="9"/>
            <color indexed="81"/>
            <rFont val="Tahoma"/>
            <charset val="1"/>
          </rPr>
          <t>USER:</t>
        </r>
        <r>
          <rPr>
            <sz val="9"/>
            <color indexed="81"/>
            <rFont val="Tahoma"/>
            <charset val="1"/>
          </rPr>
          <t xml:space="preserve">
$4.442.246.651</t>
        </r>
      </text>
    </comment>
    <comment ref="P24" authorId="4" shapeId="0" xr:uid="{389DD843-2923-423B-A19F-7AD8AB77CC84}">
      <text>
        <r>
          <rPr>
            <b/>
            <sz val="9"/>
            <color indexed="81"/>
            <rFont val="Tahoma"/>
            <charset val="1"/>
          </rPr>
          <t>USER:</t>
        </r>
        <r>
          <rPr>
            <sz val="9"/>
            <color indexed="81"/>
            <rFont val="Tahoma"/>
            <charset val="1"/>
          </rPr>
          <t xml:space="preserve">
$75.897.958</t>
        </r>
      </text>
    </comment>
    <comment ref="P25" authorId="4" shapeId="0" xr:uid="{23CE3A9F-3F8B-4AB1-B14A-27222810A7F8}">
      <text>
        <r>
          <rPr>
            <b/>
            <sz val="9"/>
            <color indexed="81"/>
            <rFont val="Tahoma"/>
            <charset val="1"/>
          </rPr>
          <t>USER:</t>
        </r>
        <r>
          <rPr>
            <sz val="9"/>
            <color indexed="81"/>
            <rFont val="Tahoma"/>
            <charset val="1"/>
          </rPr>
          <t xml:space="preserve">
$329.033.013</t>
        </r>
      </text>
    </comment>
    <comment ref="P26" authorId="4" shapeId="0" xr:uid="{CE18AD20-BF3C-4E3E-95BA-A493A03D5AD6}">
      <text>
        <r>
          <rPr>
            <b/>
            <sz val="9"/>
            <color indexed="81"/>
            <rFont val="Tahoma"/>
            <charset val="1"/>
          </rPr>
          <t>USER:</t>
        </r>
        <r>
          <rPr>
            <sz val="9"/>
            <color indexed="81"/>
            <rFont val="Tahoma"/>
            <charset val="1"/>
          </rPr>
          <t xml:space="preserve">
$282.458.732</t>
        </r>
      </text>
    </comment>
    <comment ref="P28" authorId="4" shapeId="0" xr:uid="{DE7B740C-3CBC-4D83-998B-82C6D1B60ED7}">
      <text>
        <r>
          <rPr>
            <b/>
            <sz val="9"/>
            <color indexed="81"/>
            <rFont val="Tahoma"/>
            <charset val="1"/>
          </rPr>
          <t>USER:</t>
        </r>
        <r>
          <rPr>
            <sz val="9"/>
            <color indexed="81"/>
            <rFont val="Tahoma"/>
            <charset val="1"/>
          </rPr>
          <t xml:space="preserve">
$7.177.329.088</t>
        </r>
      </text>
    </comment>
    <comment ref="D29" authorId="4" shapeId="0" xr:uid="{C815FE04-63B8-4C72-965B-A5A77EF3FCCA}">
      <text>
        <r>
          <rPr>
            <b/>
            <sz val="9"/>
            <color indexed="81"/>
            <rFont val="Tahoma"/>
            <family val="2"/>
          </rPr>
          <t>USER:</t>
        </r>
        <r>
          <rPr>
            <sz val="9"/>
            <color indexed="81"/>
            <rFont val="Tahoma"/>
            <family val="2"/>
          </rPr>
          <t xml:space="preserve">
Meta sin ajuste 296.206</t>
        </r>
      </text>
    </comment>
    <comment ref="P29" authorId="4" shapeId="0" xr:uid="{D32D56BC-A069-4003-8ECE-F988A9ADC430}">
      <text>
        <r>
          <rPr>
            <b/>
            <sz val="9"/>
            <color indexed="81"/>
            <rFont val="Tahoma"/>
            <charset val="1"/>
          </rPr>
          <t>USER:</t>
        </r>
        <r>
          <rPr>
            <sz val="9"/>
            <color indexed="81"/>
            <rFont val="Tahoma"/>
            <charset val="1"/>
          </rPr>
          <t xml:space="preserve">
$589.491.162</t>
        </r>
      </text>
    </comment>
    <comment ref="P30" authorId="4" shapeId="0" xr:uid="{50AA8698-7689-4290-8B35-C6927999091D}">
      <text>
        <r>
          <rPr>
            <b/>
            <sz val="9"/>
            <color indexed="81"/>
            <rFont val="Tahoma"/>
            <charset val="1"/>
          </rPr>
          <t>USER:</t>
        </r>
        <r>
          <rPr>
            <sz val="9"/>
            <color indexed="81"/>
            <rFont val="Tahoma"/>
            <charset val="1"/>
          </rPr>
          <t xml:space="preserve">
$1.112.942.588</t>
        </r>
      </text>
    </comment>
    <comment ref="D31" authorId="4" shapeId="0" xr:uid="{2B5C495E-BB5C-4879-99BD-8B69A4A359F9}">
      <text>
        <r>
          <rPr>
            <b/>
            <sz val="9"/>
            <color indexed="81"/>
            <rFont val="Tahoma"/>
            <family val="2"/>
          </rPr>
          <t>USER:</t>
        </r>
        <r>
          <rPr>
            <sz val="9"/>
            <color indexed="81"/>
            <rFont val="Tahoma"/>
            <family val="2"/>
          </rPr>
          <t xml:space="preserve">
Meta sin ajuste 10.446</t>
        </r>
      </text>
    </comment>
    <comment ref="P31" authorId="4" shapeId="0" xr:uid="{D6CCB3E6-97C3-4BB6-A897-134C5A5FCF0B}">
      <text>
        <r>
          <rPr>
            <b/>
            <sz val="9"/>
            <color indexed="81"/>
            <rFont val="Tahoma"/>
            <charset val="1"/>
          </rPr>
          <t>USER:</t>
        </r>
        <r>
          <rPr>
            <sz val="9"/>
            <color indexed="81"/>
            <rFont val="Tahoma"/>
            <charset val="1"/>
          </rPr>
          <t xml:space="preserve">
$8.274.868.937</t>
        </r>
      </text>
    </comment>
    <comment ref="D33" authorId="4" shapeId="0" xr:uid="{782998A0-2C53-4290-8A8C-C172FE1D7248}">
      <text>
        <r>
          <rPr>
            <b/>
            <sz val="9"/>
            <color indexed="81"/>
            <rFont val="Tahoma"/>
            <family val="2"/>
          </rPr>
          <t>USER:</t>
        </r>
        <r>
          <rPr>
            <sz val="9"/>
            <color indexed="81"/>
            <rFont val="Tahoma"/>
            <family val="2"/>
          </rPr>
          <t xml:space="preserve">
Meta sin ajuste 1.057,96</t>
        </r>
      </text>
    </comment>
    <comment ref="P33" authorId="4" shapeId="0" xr:uid="{3B804C75-C74C-40BF-A347-817F0CFDE8AD}">
      <text>
        <r>
          <rPr>
            <b/>
            <sz val="9"/>
            <color indexed="81"/>
            <rFont val="Tahoma"/>
            <charset val="1"/>
          </rPr>
          <t>USER:</t>
        </r>
        <r>
          <rPr>
            <sz val="9"/>
            <color indexed="81"/>
            <rFont val="Tahoma"/>
            <charset val="1"/>
          </rPr>
          <t xml:space="preserve">
$1.722.035.128</t>
        </r>
      </text>
    </comment>
    <comment ref="P34" authorId="4" shapeId="0" xr:uid="{CBB9DC03-253F-4513-AED2-499932D7FA3D}">
      <text>
        <r>
          <rPr>
            <b/>
            <sz val="9"/>
            <color indexed="81"/>
            <rFont val="Tahoma"/>
            <charset val="1"/>
          </rPr>
          <t>USER:</t>
        </r>
        <r>
          <rPr>
            <sz val="9"/>
            <color indexed="81"/>
            <rFont val="Tahoma"/>
            <charset val="1"/>
          </rPr>
          <t xml:space="preserve">
$480.465.228</t>
        </r>
      </text>
    </comment>
    <comment ref="D36" authorId="4" shapeId="0" xr:uid="{03FCB75B-A9D9-48FE-9F0B-9BFBD327090A}">
      <text>
        <r>
          <rPr>
            <b/>
            <sz val="9"/>
            <color indexed="81"/>
            <rFont val="Tahoma"/>
            <family val="2"/>
          </rPr>
          <t>USER:</t>
        </r>
        <r>
          <rPr>
            <sz val="9"/>
            <color indexed="81"/>
            <rFont val="Tahoma"/>
            <family val="2"/>
          </rPr>
          <t xml:space="preserve">
Meta sin ajuste 20</t>
        </r>
      </text>
    </comment>
    <comment ref="P36" authorId="4" shapeId="0" xr:uid="{1DED3536-45BB-43D4-B294-89C18B0F8116}">
      <text>
        <r>
          <rPr>
            <b/>
            <sz val="9"/>
            <color indexed="81"/>
            <rFont val="Tahoma"/>
            <charset val="1"/>
          </rPr>
          <t>USER:</t>
        </r>
        <r>
          <rPr>
            <sz val="9"/>
            <color indexed="81"/>
            <rFont val="Tahoma"/>
            <charset val="1"/>
          </rPr>
          <t xml:space="preserve">
$144.158.115</t>
        </r>
      </text>
    </comment>
    <comment ref="P37" authorId="4" shapeId="0" xr:uid="{D891EF94-A192-4F7D-A6E9-AC8650D79138}">
      <text>
        <r>
          <rPr>
            <b/>
            <sz val="9"/>
            <color indexed="81"/>
            <rFont val="Tahoma"/>
            <family val="2"/>
          </rPr>
          <t>USER:</t>
        </r>
        <r>
          <rPr>
            <sz val="9"/>
            <color indexed="81"/>
            <rFont val="Tahoma"/>
            <family val="2"/>
          </rPr>
          <t xml:space="preserve">
$369.284.790</t>
        </r>
      </text>
    </comment>
    <comment ref="B38" authorId="0" shapeId="0" xr:uid="{00000000-0006-0000-0200-00003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38" authorId="0" shapeId="0" xr:uid="{00000000-0006-0000-0200-000035000000}">
      <text>
        <r>
          <rPr>
            <b/>
            <sz val="11"/>
            <color indexed="81"/>
            <rFont val="Tahoma"/>
            <family val="2"/>
          </rPr>
          <t xml:space="preserve">OAP MADS: </t>
        </r>
        <r>
          <rPr>
            <sz val="11"/>
            <color indexed="81"/>
            <rFont val="Tahoma"/>
            <family val="2"/>
          </rPr>
          <t>Ver bases del PND</t>
        </r>
      </text>
    </comment>
    <comment ref="D38" authorId="2" shapeId="0" xr:uid="{00000000-0006-0000-0200-00003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38" authorId="3" shapeId="0" xr:uid="{00000000-0006-0000-0200-000037000000}">
      <text>
        <r>
          <rPr>
            <sz val="11"/>
            <color indexed="81"/>
            <rFont val="Tahoma"/>
            <family val="2"/>
          </rPr>
          <t>El indicador de la meta se constituye en la escala numérica para medir el cumplimiento de la meta propuesta.</t>
        </r>
      </text>
    </comment>
    <comment ref="F38" authorId="0" shapeId="0" xr:uid="{00000000-0006-0000-0200-000038000000}">
      <text>
        <r>
          <rPr>
            <b/>
            <sz val="11"/>
            <color indexed="81"/>
            <rFont val="Tahoma"/>
            <family val="2"/>
          </rPr>
          <t>OAP MADS: Enuncie la Meta:</t>
        </r>
        <r>
          <rPr>
            <sz val="11"/>
            <color indexed="81"/>
            <rFont val="Tahoma"/>
            <family val="2"/>
          </rPr>
          <t xml:space="preserve"> Ver bases del PND</t>
        </r>
      </text>
    </comment>
    <comment ref="G38" authorId="0" shapeId="0" xr:uid="{00000000-0006-0000-0200-00003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38" authorId="0" shapeId="0" xr:uid="{00000000-0006-0000-0200-00003A000000}">
      <text>
        <r>
          <rPr>
            <b/>
            <sz val="11"/>
            <color indexed="81"/>
            <rFont val="Tahoma"/>
            <family val="2"/>
          </rPr>
          <t xml:space="preserve">OAP-MADS. </t>
        </r>
        <r>
          <rPr>
            <sz val="11"/>
            <color indexed="81"/>
            <rFont val="Tahoma"/>
            <family val="2"/>
          </rPr>
          <t>es la acción que contribuye a la transformación de insumos en productos</t>
        </r>
      </text>
    </comment>
    <comment ref="J38" authorId="3" shapeId="0" xr:uid="{00000000-0006-0000-0200-00003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38" authorId="3" shapeId="0" xr:uid="{00000000-0006-0000-0200-00003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38" authorId="3" shapeId="0" xr:uid="{00000000-0006-0000-0200-00003D000000}">
      <text>
        <r>
          <rPr>
            <b/>
            <sz val="11"/>
            <color indexed="81"/>
            <rFont val="Tahoma"/>
            <family val="2"/>
          </rPr>
          <t>OAP - MADS:</t>
        </r>
        <r>
          <rPr>
            <sz val="11"/>
            <color indexed="81"/>
            <rFont val="Tahoma"/>
            <family val="2"/>
          </rPr>
          <t xml:space="preserve">
Unidad de medida en la que está expresado el indicador de producto</t>
        </r>
      </text>
    </comment>
    <comment ref="O38" authorId="0" shapeId="0" xr:uid="{00000000-0006-0000-0200-00003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T38" authorId="0" shapeId="0" xr:uid="{744BD7B5-62F0-4AD9-95B2-77707D4E042D}">
      <text>
        <r>
          <rPr>
            <b/>
            <sz val="9"/>
            <color indexed="81"/>
            <rFont val="Tahoma"/>
            <family val="2"/>
          </rPr>
          <t xml:space="preserve">OAP - MADS: </t>
        </r>
        <r>
          <rPr>
            <sz val="11"/>
            <color indexed="81"/>
            <rFont val="Tahoma"/>
            <family val="2"/>
          </rPr>
          <t>Describir avance semestral conforme al indicador del producto</t>
        </r>
      </text>
    </comment>
    <comment ref="U38" authorId="0" shapeId="0" xr:uid="{B41FD4C0-D4A0-4769-B5A3-FDD6B3920A6A}">
      <text>
        <r>
          <rPr>
            <b/>
            <sz val="11"/>
            <color indexed="81"/>
            <rFont val="Tahoma"/>
            <family val="2"/>
          </rPr>
          <t xml:space="preserve">OAP - MADS: </t>
        </r>
        <r>
          <rPr>
            <sz val="11"/>
            <color indexed="81"/>
            <rFont val="Tahoma"/>
            <family val="2"/>
          </rPr>
          <t>Describir brevemente  el avance semestral referente al producto y los resultados.</t>
        </r>
      </text>
    </comment>
    <comment ref="Q39" authorId="0" shapeId="0" xr:uid="{00000000-0006-0000-0200-000041000000}">
      <text>
        <r>
          <rPr>
            <sz val="11"/>
            <color indexed="81"/>
            <rFont val="Tahoma"/>
            <family val="2"/>
          </rPr>
          <t>OAP-MADS: Se identifica el valor por cada objetivo- sumatoria de los valores de cada una de las actividades que correspondan al objetivo.</t>
        </r>
      </text>
    </comment>
    <comment ref="R39" authorId="0" shapeId="0" xr:uid="{00000000-0006-0000-0200-000042000000}">
      <text>
        <r>
          <rPr>
            <sz val="11"/>
            <color indexed="81"/>
            <rFont val="Tahoma"/>
            <family val="2"/>
          </rPr>
          <t>OAP-MADS: escribir el valor de acuerdo a los contratos ya suscritos para la ejecución del proyecto</t>
        </r>
        <r>
          <rPr>
            <b/>
            <sz val="9"/>
            <color indexed="81"/>
            <rFont val="Tahoma"/>
            <family val="2"/>
          </rPr>
          <t>.</t>
        </r>
      </text>
    </comment>
    <comment ref="S39" authorId="0" shapeId="0" xr:uid="{A669AAAD-FB1D-4081-8321-F564576BA95F}">
      <text>
        <r>
          <rPr>
            <sz val="11"/>
            <color indexed="81"/>
            <rFont val="Tahoma"/>
            <family val="2"/>
          </rPr>
          <t>OPA-MADS: Escribir el valor realmente pagado por los anticipos, productos o servicios recibidos</t>
        </r>
        <r>
          <rPr>
            <sz val="9"/>
            <color indexed="81"/>
            <rFont val="Tahoma"/>
            <family val="2"/>
          </rPr>
          <t xml:space="preserve">
</t>
        </r>
      </text>
    </comment>
    <comment ref="D40" authorId="4" shapeId="0" xr:uid="{802AC1B7-BB72-40F0-9E0A-CE00E476F125}">
      <text>
        <r>
          <rPr>
            <b/>
            <sz val="11"/>
            <color indexed="81"/>
            <rFont val="Tahoma"/>
            <family val="2"/>
          </rPr>
          <t>Meta sin Ajuste 1.580.904</t>
        </r>
      </text>
    </comment>
    <comment ref="P40" authorId="4" shapeId="0" xr:uid="{4CC311D5-CCA6-4451-94F6-D10348AD45C2}">
      <text>
        <r>
          <rPr>
            <b/>
            <sz val="9"/>
            <color indexed="81"/>
            <rFont val="Tahoma"/>
            <family val="2"/>
          </rPr>
          <t>USER:</t>
        </r>
        <r>
          <rPr>
            <sz val="9"/>
            <color indexed="81"/>
            <rFont val="Tahoma"/>
            <family val="2"/>
          </rPr>
          <t xml:space="preserve">
$4.739.696.311</t>
        </r>
      </text>
    </comment>
    <comment ref="P41" authorId="4" shapeId="0" xr:uid="{96E96D0D-6EED-4379-BE85-2833F85B24DC}">
      <text>
        <r>
          <rPr>
            <b/>
            <sz val="9"/>
            <color indexed="81"/>
            <rFont val="Tahoma"/>
            <family val="2"/>
          </rPr>
          <t>USER:</t>
        </r>
        <r>
          <rPr>
            <sz val="9"/>
            <color indexed="81"/>
            <rFont val="Tahoma"/>
            <family val="2"/>
          </rPr>
          <t xml:space="preserve">
$1.850.368.890</t>
        </r>
      </text>
    </comment>
    <comment ref="D42" authorId="4" shapeId="0" xr:uid="{6FC91143-A57A-4F45-BA6F-47D00EE8BEE8}">
      <text>
        <r>
          <rPr>
            <b/>
            <sz val="9"/>
            <color indexed="81"/>
            <rFont val="Tahoma"/>
            <family val="2"/>
          </rPr>
          <t>USER:</t>
        </r>
        <r>
          <rPr>
            <sz val="9"/>
            <color indexed="81"/>
            <rFont val="Tahoma"/>
            <family val="2"/>
          </rPr>
          <t xml:space="preserve">
Meta sin ajuste 213</t>
        </r>
      </text>
    </comment>
    <comment ref="H42" authorId="4" shapeId="0" xr:uid="{70C3CB6F-2E8A-486E-BEBA-BDCBD6937626}">
      <text>
        <r>
          <rPr>
            <b/>
            <sz val="12"/>
            <color indexed="81"/>
            <rFont val="Tahoma"/>
            <family val="2"/>
          </rPr>
          <t>USER:</t>
        </r>
        <r>
          <rPr>
            <sz val="12"/>
            <color indexed="81"/>
            <rFont val="Tahoma"/>
            <family val="2"/>
          </rPr>
          <t xml:space="preserve">
Se concerta con Caro la reasignación de la actividad , en el marco de las asignación presupuestal  y la suscripción de acuerdos </t>
        </r>
      </text>
    </comment>
    <comment ref="P42" authorId="4" shapeId="0" xr:uid="{132A06A6-6248-40FB-AB77-4CE4170C9CAD}">
      <text>
        <r>
          <rPr>
            <b/>
            <sz val="9"/>
            <color indexed="81"/>
            <rFont val="Tahoma"/>
            <family val="2"/>
          </rPr>
          <t>USER:</t>
        </r>
        <r>
          <rPr>
            <sz val="9"/>
            <color indexed="81"/>
            <rFont val="Tahoma"/>
            <family val="2"/>
          </rPr>
          <t xml:space="preserve">
$4.750.242.614,66</t>
        </r>
      </text>
    </comment>
    <comment ref="P43" authorId="4" shapeId="0" xr:uid="{B7F4B91A-D68A-46E5-866F-AAB29C7C8A40}">
      <text>
        <r>
          <rPr>
            <b/>
            <sz val="9"/>
            <color indexed="81"/>
            <rFont val="Tahoma"/>
            <family val="2"/>
          </rPr>
          <t>USER:</t>
        </r>
        <r>
          <rPr>
            <sz val="9"/>
            <color indexed="81"/>
            <rFont val="Tahoma"/>
            <family val="2"/>
          </rPr>
          <t xml:space="preserve">
$742.329.015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00000000-0006-0000-0300-000001000000}">
      <text>
        <r>
          <rPr>
            <b/>
            <sz val="11"/>
            <color indexed="81"/>
            <rFont val="Tahoma"/>
            <family val="2"/>
          </rPr>
          <t>OAP-MADS: El nombre debe coincidir con el titulo del proyecto registrado.</t>
        </r>
      </text>
    </comment>
    <comment ref="B7" authorId="1" shapeId="0" xr:uid="{00000000-0006-0000-03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8" authorId="0" shapeId="0" xr:uid="{00000000-0006-0000-03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00000000-0006-0000-0300-000004000000}">
      <text>
        <r>
          <rPr>
            <b/>
            <sz val="11"/>
            <color indexed="81"/>
            <rFont val="Tahoma"/>
            <family val="2"/>
          </rPr>
          <t xml:space="preserve">OAP MADS: </t>
        </r>
        <r>
          <rPr>
            <sz val="11"/>
            <color indexed="81"/>
            <rFont val="Tahoma"/>
            <family val="2"/>
          </rPr>
          <t>Ver bases del PND</t>
        </r>
      </text>
    </comment>
    <comment ref="D8" authorId="2" shapeId="0" xr:uid="{00000000-0006-0000-03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3" shapeId="0" xr:uid="{00000000-0006-0000-0300-000006000000}">
      <text>
        <r>
          <rPr>
            <sz val="11"/>
            <color indexed="81"/>
            <rFont val="Tahoma"/>
            <family val="2"/>
          </rPr>
          <t>El indicador de la meta se constituye en la escala numérica para medir el cumplimiento de la meta propuesta.</t>
        </r>
      </text>
    </comment>
    <comment ref="F8" authorId="0" shapeId="0" xr:uid="{00000000-0006-0000-0300-000007000000}">
      <text>
        <r>
          <rPr>
            <b/>
            <sz val="11"/>
            <color indexed="81"/>
            <rFont val="Tahoma"/>
            <family val="2"/>
          </rPr>
          <t>OAP MADS: Enuncie la Meta:</t>
        </r>
        <r>
          <rPr>
            <sz val="11"/>
            <color indexed="81"/>
            <rFont val="Tahoma"/>
            <family val="2"/>
          </rPr>
          <t>Ver bases del PND</t>
        </r>
      </text>
    </comment>
    <comment ref="G8" authorId="0" shapeId="0" xr:uid="{00000000-0006-0000-03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8" authorId="0" shapeId="0" xr:uid="{00000000-0006-0000-03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J8" authorId="3" shapeId="0" xr:uid="{00000000-0006-0000-03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8" authorId="3" shapeId="0" xr:uid="{00000000-0006-0000-03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PIIP ( Ejm: realizada(o), implementada(o), etc).</t>
        </r>
        <r>
          <rPr>
            <sz val="9"/>
            <color indexed="81"/>
            <rFont val="Tahoma"/>
            <family val="2"/>
          </rPr>
          <t xml:space="preserve">
</t>
        </r>
      </text>
    </comment>
    <comment ref="L8" authorId="3" shapeId="0" xr:uid="{00000000-0006-0000-0300-00000C000000}">
      <text>
        <r>
          <rPr>
            <b/>
            <sz val="11"/>
            <color indexed="81"/>
            <rFont val="Tahoma"/>
            <family val="2"/>
          </rPr>
          <t>OAP - MADS:</t>
        </r>
        <r>
          <rPr>
            <sz val="11"/>
            <color indexed="81"/>
            <rFont val="Tahoma"/>
            <family val="2"/>
          </rPr>
          <t xml:space="preserve">
Unidad de medida en la que está expresado el indicador de producto</t>
        </r>
      </text>
    </comment>
    <comment ref="O8" authorId="0" shapeId="0" xr:uid="{00000000-0006-0000-03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8" authorId="0" shapeId="0" xr:uid="{00000000-0006-0000-0300-00000E000000}">
      <text>
        <r>
          <rPr>
            <b/>
            <sz val="9"/>
            <color indexed="81"/>
            <rFont val="Tahoma"/>
            <family val="2"/>
          </rPr>
          <t xml:space="preserve">OAP - MADS: </t>
        </r>
        <r>
          <rPr>
            <sz val="11"/>
            <color indexed="81"/>
            <rFont val="Tahoma"/>
            <family val="2"/>
          </rPr>
          <t>Describir avance semestral conforme al indicador del producto</t>
        </r>
      </text>
    </comment>
    <comment ref="U8" authorId="0" shapeId="0" xr:uid="{00000000-0006-0000-03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9" authorId="0" shapeId="0" xr:uid="{00000000-0006-0000-0300-000010000000}">
      <text>
        <r>
          <rPr>
            <sz val="11"/>
            <color indexed="81"/>
            <rFont val="Tahoma"/>
            <family val="2"/>
          </rPr>
          <t>OAP-MADS: Se identifica el valor por cada una de las actividades.</t>
        </r>
      </text>
    </comment>
    <comment ref="Q9" authorId="0" shapeId="0" xr:uid="{00000000-0006-0000-0300-000011000000}">
      <text>
        <r>
          <rPr>
            <sz val="11"/>
            <color indexed="81"/>
            <rFont val="Tahoma"/>
            <family val="2"/>
          </rPr>
          <t>OAP-MADS: Se identifica el valor por cada objetivo- sumatoria de los valores de cada una de las actividades que correspondan al objetivo.</t>
        </r>
      </text>
    </comment>
    <comment ref="R9" authorId="0" shapeId="0" xr:uid="{00000000-0006-0000-0300-000012000000}">
      <text>
        <r>
          <rPr>
            <sz val="11"/>
            <color indexed="81"/>
            <rFont val="Tahoma"/>
            <family val="2"/>
          </rPr>
          <t>OAP-MADS: escribir el valor de acuerdo a los contratos ya suscritos para la ejecución del proyecto</t>
        </r>
        <r>
          <rPr>
            <b/>
            <sz val="9"/>
            <color indexed="81"/>
            <rFont val="Tahoma"/>
            <family val="2"/>
          </rPr>
          <t>.</t>
        </r>
      </text>
    </comment>
    <comment ref="S9" authorId="0" shapeId="0" xr:uid="{00000000-0006-0000-03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14" authorId="0" shapeId="0" xr:uid="{00000000-0006-0000-0300-00001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4" authorId="0" shapeId="0" xr:uid="{00000000-0006-0000-0300-000015000000}">
      <text>
        <r>
          <rPr>
            <b/>
            <sz val="11"/>
            <color indexed="81"/>
            <rFont val="Tahoma"/>
            <family val="2"/>
          </rPr>
          <t xml:space="preserve">OAP MADS: </t>
        </r>
        <r>
          <rPr>
            <sz val="11"/>
            <color indexed="81"/>
            <rFont val="Tahoma"/>
            <family val="2"/>
          </rPr>
          <t>Ver bases del PND</t>
        </r>
      </text>
    </comment>
    <comment ref="D14" authorId="2" shapeId="0" xr:uid="{00000000-0006-0000-0300-00001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4" authorId="3" shapeId="0" xr:uid="{00000000-0006-0000-0300-000017000000}">
      <text>
        <r>
          <rPr>
            <sz val="11"/>
            <color indexed="81"/>
            <rFont val="Tahoma"/>
            <family val="2"/>
          </rPr>
          <t>El indicador de la meta se constituye en la escala numérica para medir el cumplimiento de la meta propuesta.</t>
        </r>
      </text>
    </comment>
    <comment ref="F14" authorId="0" shapeId="0" xr:uid="{00000000-0006-0000-0300-000018000000}">
      <text>
        <r>
          <rPr>
            <b/>
            <sz val="11"/>
            <color indexed="81"/>
            <rFont val="Tahoma"/>
            <family val="2"/>
          </rPr>
          <t>OAP MADS: Enuncie la Meta:</t>
        </r>
        <r>
          <rPr>
            <sz val="11"/>
            <color indexed="81"/>
            <rFont val="Tahoma"/>
            <family val="2"/>
          </rPr>
          <t xml:space="preserve"> Ver bases del PND</t>
        </r>
      </text>
    </comment>
    <comment ref="G14" authorId="0" shapeId="0" xr:uid="{00000000-0006-0000-0300-00001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4" authorId="0" shapeId="0" xr:uid="{00000000-0006-0000-0300-00001A000000}">
      <text>
        <r>
          <rPr>
            <b/>
            <sz val="11"/>
            <color indexed="81"/>
            <rFont val="Tahoma"/>
            <family val="2"/>
          </rPr>
          <t xml:space="preserve">OAP-MADS. </t>
        </r>
        <r>
          <rPr>
            <sz val="11"/>
            <color indexed="81"/>
            <rFont val="Tahoma"/>
            <family val="2"/>
          </rPr>
          <t>es la acción que contribuye a la transformación de insumos en productos</t>
        </r>
      </text>
    </comment>
    <comment ref="J14" authorId="3" shapeId="0" xr:uid="{00000000-0006-0000-0300-00001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4" authorId="3" shapeId="0" xr:uid="{00000000-0006-0000-0300-00001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14" authorId="3" shapeId="0" xr:uid="{00000000-0006-0000-0300-00001D000000}">
      <text>
        <r>
          <rPr>
            <b/>
            <sz val="11"/>
            <color indexed="81"/>
            <rFont val="Tahoma"/>
            <family val="2"/>
          </rPr>
          <t>OAP - MADS:</t>
        </r>
        <r>
          <rPr>
            <sz val="11"/>
            <color indexed="81"/>
            <rFont val="Tahoma"/>
            <family val="2"/>
          </rPr>
          <t xml:space="preserve">
Unidad de medida en la que está expresado el indicador de producto</t>
        </r>
      </text>
    </comment>
    <comment ref="O14" authorId="0" shapeId="0" xr:uid="{00000000-0006-0000-0300-00001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T14" authorId="0" shapeId="0" xr:uid="{00000000-0006-0000-0300-00001F000000}">
      <text>
        <r>
          <rPr>
            <b/>
            <sz val="9"/>
            <color indexed="81"/>
            <rFont val="Tahoma"/>
            <family val="2"/>
          </rPr>
          <t xml:space="preserve">OAP - MADS: </t>
        </r>
        <r>
          <rPr>
            <sz val="11"/>
            <color indexed="81"/>
            <rFont val="Tahoma"/>
            <family val="2"/>
          </rPr>
          <t>Describir avance semestral conforme al indicador del producto</t>
        </r>
      </text>
    </comment>
    <comment ref="U14" authorId="0" shapeId="0" xr:uid="{00000000-0006-0000-0300-000020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Q15" authorId="0" shapeId="0" xr:uid="{00000000-0006-0000-0300-000021000000}">
      <text>
        <r>
          <rPr>
            <sz val="11"/>
            <color indexed="81"/>
            <rFont val="Tahoma"/>
            <family val="2"/>
          </rPr>
          <t>OAP-MADS: Se identifica el valor por cada objetivo- sumatoria de los valores de cada una de las actividades que correspondan al objetivo.</t>
        </r>
      </text>
    </comment>
    <comment ref="R15" authorId="0" shapeId="0" xr:uid="{00000000-0006-0000-0300-000022000000}">
      <text>
        <r>
          <rPr>
            <sz val="11"/>
            <color indexed="81"/>
            <rFont val="Tahoma"/>
            <family val="2"/>
          </rPr>
          <t>OAP-MADS: escribir el valor de acuerdo a los contratos ya suscritos para la ejecución del proyecto</t>
        </r>
        <r>
          <rPr>
            <b/>
            <sz val="9"/>
            <color indexed="81"/>
            <rFont val="Tahoma"/>
            <family val="2"/>
          </rPr>
          <t>.</t>
        </r>
      </text>
    </comment>
    <comment ref="S15" authorId="0" shapeId="0" xr:uid="{00000000-0006-0000-0300-00002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0" authorId="0" shapeId="0" xr:uid="{00000000-0006-0000-0300-00002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0" authorId="0" shapeId="0" xr:uid="{00000000-0006-0000-0300-000025000000}">
      <text>
        <r>
          <rPr>
            <b/>
            <sz val="11"/>
            <color indexed="81"/>
            <rFont val="Tahoma"/>
            <family val="2"/>
          </rPr>
          <t xml:space="preserve">OAP MADS: </t>
        </r>
        <r>
          <rPr>
            <sz val="11"/>
            <color indexed="81"/>
            <rFont val="Tahoma"/>
            <family val="2"/>
          </rPr>
          <t>Ver bases del PND</t>
        </r>
      </text>
    </comment>
    <comment ref="D20" authorId="2" shapeId="0" xr:uid="{00000000-0006-0000-0300-00002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0" authorId="3" shapeId="0" xr:uid="{00000000-0006-0000-0300-000027000000}">
      <text>
        <r>
          <rPr>
            <sz val="11"/>
            <color indexed="81"/>
            <rFont val="Tahoma"/>
            <family val="2"/>
          </rPr>
          <t>El indicador de la meta se constituye en la escala numérica para medir el cumplimiento de la meta propuesta.</t>
        </r>
      </text>
    </comment>
    <comment ref="F20" authorId="0" shapeId="0" xr:uid="{00000000-0006-0000-0300-000028000000}">
      <text>
        <r>
          <rPr>
            <b/>
            <sz val="11"/>
            <color indexed="81"/>
            <rFont val="Tahoma"/>
            <family val="2"/>
          </rPr>
          <t>OAP MADS: Enuncie la Meta:</t>
        </r>
        <r>
          <rPr>
            <sz val="11"/>
            <color indexed="81"/>
            <rFont val="Tahoma"/>
            <family val="2"/>
          </rPr>
          <t xml:space="preserve"> Ver bases del PND</t>
        </r>
      </text>
    </comment>
    <comment ref="G20" authorId="0" shapeId="0" xr:uid="{00000000-0006-0000-0300-00002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0" authorId="0" shapeId="0" xr:uid="{00000000-0006-0000-0300-00002A000000}">
      <text>
        <r>
          <rPr>
            <b/>
            <sz val="11"/>
            <color indexed="81"/>
            <rFont val="Tahoma"/>
            <family val="2"/>
          </rPr>
          <t xml:space="preserve">OAP-MADS. </t>
        </r>
        <r>
          <rPr>
            <sz val="11"/>
            <color indexed="81"/>
            <rFont val="Tahoma"/>
            <family val="2"/>
          </rPr>
          <t>es la acción que contribuye a la transformación de insumos en productos</t>
        </r>
      </text>
    </comment>
    <comment ref="J20" authorId="3" shapeId="0" xr:uid="{00000000-0006-0000-0300-00002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0" authorId="3" shapeId="0" xr:uid="{00000000-0006-0000-0300-00002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20" authorId="3" shapeId="0" xr:uid="{00000000-0006-0000-0300-00002D000000}">
      <text>
        <r>
          <rPr>
            <b/>
            <sz val="11"/>
            <color indexed="81"/>
            <rFont val="Tahoma"/>
            <family val="2"/>
          </rPr>
          <t>OAP - MADS:</t>
        </r>
        <r>
          <rPr>
            <sz val="11"/>
            <color indexed="81"/>
            <rFont val="Tahoma"/>
            <family val="2"/>
          </rPr>
          <t xml:space="preserve">
Unidad de medida en la que está expresado el indicador de producto</t>
        </r>
      </text>
    </comment>
    <comment ref="O20" authorId="0" shapeId="0" xr:uid="{00000000-0006-0000-0300-00002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T20" authorId="0" shapeId="0" xr:uid="{00000000-0006-0000-0300-00002F000000}">
      <text>
        <r>
          <rPr>
            <b/>
            <sz val="9"/>
            <color indexed="81"/>
            <rFont val="Tahoma"/>
            <family val="2"/>
          </rPr>
          <t xml:space="preserve">OAP - MADS: </t>
        </r>
        <r>
          <rPr>
            <sz val="11"/>
            <color indexed="81"/>
            <rFont val="Tahoma"/>
            <family val="2"/>
          </rPr>
          <t>Describir avance semestral conforme al indicador del producto</t>
        </r>
      </text>
    </comment>
    <comment ref="U20" authorId="0" shapeId="0" xr:uid="{00000000-0006-0000-0300-000030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Q21" authorId="0" shapeId="0" xr:uid="{00000000-0006-0000-0300-000031000000}">
      <text>
        <r>
          <rPr>
            <sz val="11"/>
            <color indexed="81"/>
            <rFont val="Tahoma"/>
            <family val="2"/>
          </rPr>
          <t>OAP-MADS: Se identifica el valor por cada objetivo- sumatoria de los valores de cada una de las actividades que correspondan al objetivo.</t>
        </r>
      </text>
    </comment>
    <comment ref="R21" authorId="0" shapeId="0" xr:uid="{00000000-0006-0000-0300-000032000000}">
      <text>
        <r>
          <rPr>
            <sz val="11"/>
            <color indexed="81"/>
            <rFont val="Tahoma"/>
            <family val="2"/>
          </rPr>
          <t>OAP-MADS: escribir el valor de acuerdo a los contratos ya suscritos para la ejecución del proyecto</t>
        </r>
        <r>
          <rPr>
            <b/>
            <sz val="9"/>
            <color indexed="81"/>
            <rFont val="Tahoma"/>
            <family val="2"/>
          </rPr>
          <t>.</t>
        </r>
      </text>
    </comment>
    <comment ref="S21" authorId="0" shapeId="0" xr:uid="{00000000-0006-0000-0300-00003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38" authorId="0" shapeId="0" xr:uid="{00000000-0006-0000-0300-00003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38" authorId="0" shapeId="0" xr:uid="{00000000-0006-0000-0300-000035000000}">
      <text>
        <r>
          <rPr>
            <b/>
            <sz val="11"/>
            <color indexed="81"/>
            <rFont val="Tahoma"/>
            <family val="2"/>
          </rPr>
          <t xml:space="preserve">OAP MADS: </t>
        </r>
        <r>
          <rPr>
            <sz val="11"/>
            <color indexed="81"/>
            <rFont val="Tahoma"/>
            <family val="2"/>
          </rPr>
          <t>Ver bases del PND</t>
        </r>
      </text>
    </comment>
    <comment ref="D38" authorId="2" shapeId="0" xr:uid="{00000000-0006-0000-0300-00003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38" authorId="3" shapeId="0" xr:uid="{00000000-0006-0000-0300-000037000000}">
      <text>
        <r>
          <rPr>
            <sz val="11"/>
            <color indexed="81"/>
            <rFont val="Tahoma"/>
            <family val="2"/>
          </rPr>
          <t>El indicador de la meta se constituye en la escala numérica para medir el cumplimiento de la meta propuesta.</t>
        </r>
      </text>
    </comment>
    <comment ref="F38" authorId="0" shapeId="0" xr:uid="{00000000-0006-0000-0300-000038000000}">
      <text>
        <r>
          <rPr>
            <b/>
            <sz val="11"/>
            <color indexed="81"/>
            <rFont val="Tahoma"/>
            <family val="2"/>
          </rPr>
          <t>OAP MADS: Enuncie la Meta:</t>
        </r>
        <r>
          <rPr>
            <sz val="11"/>
            <color indexed="81"/>
            <rFont val="Tahoma"/>
            <family val="2"/>
          </rPr>
          <t xml:space="preserve"> Ver bases del PND</t>
        </r>
      </text>
    </comment>
    <comment ref="G38" authorId="0" shapeId="0" xr:uid="{00000000-0006-0000-0300-00003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38" authorId="0" shapeId="0" xr:uid="{00000000-0006-0000-0300-00003A000000}">
      <text>
        <r>
          <rPr>
            <b/>
            <sz val="11"/>
            <color indexed="81"/>
            <rFont val="Tahoma"/>
            <family val="2"/>
          </rPr>
          <t xml:space="preserve">OAP-MADS. </t>
        </r>
        <r>
          <rPr>
            <sz val="11"/>
            <color indexed="81"/>
            <rFont val="Tahoma"/>
            <family val="2"/>
          </rPr>
          <t>es la acción que contribuye a la transformación de insumos en productos</t>
        </r>
      </text>
    </comment>
    <comment ref="J38" authorId="3" shapeId="0" xr:uid="{00000000-0006-0000-0300-00003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38" authorId="3" shapeId="0" xr:uid="{00000000-0006-0000-0300-00003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38" authorId="3" shapeId="0" xr:uid="{00000000-0006-0000-0300-00003D000000}">
      <text>
        <r>
          <rPr>
            <b/>
            <sz val="11"/>
            <color indexed="81"/>
            <rFont val="Tahoma"/>
            <family val="2"/>
          </rPr>
          <t>OAP - MADS:</t>
        </r>
        <r>
          <rPr>
            <sz val="11"/>
            <color indexed="81"/>
            <rFont val="Tahoma"/>
            <family val="2"/>
          </rPr>
          <t xml:space="preserve">
Unidad de medida en la que está expresado el indicador de producto</t>
        </r>
      </text>
    </comment>
    <comment ref="O38" authorId="0" shapeId="0" xr:uid="{00000000-0006-0000-0300-00003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T38" authorId="0" shapeId="0" xr:uid="{00000000-0006-0000-0300-00003F000000}">
      <text>
        <r>
          <rPr>
            <b/>
            <sz val="9"/>
            <color indexed="81"/>
            <rFont val="Tahoma"/>
            <family val="2"/>
          </rPr>
          <t xml:space="preserve">OAP - MADS: </t>
        </r>
        <r>
          <rPr>
            <sz val="11"/>
            <color indexed="81"/>
            <rFont val="Tahoma"/>
            <family val="2"/>
          </rPr>
          <t>Describir avance semestral conforme al indicador del producto</t>
        </r>
      </text>
    </comment>
    <comment ref="U38" authorId="0" shapeId="0" xr:uid="{00000000-0006-0000-0300-000040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Q39" authorId="0" shapeId="0" xr:uid="{00000000-0006-0000-0300-000041000000}">
      <text>
        <r>
          <rPr>
            <sz val="11"/>
            <color indexed="81"/>
            <rFont val="Tahoma"/>
            <family val="2"/>
          </rPr>
          <t>OAP-MADS: Se identifica el valor por cada objetivo- sumatoria de los valores de cada una de las actividades que correspondan al objetivo.</t>
        </r>
      </text>
    </comment>
    <comment ref="R39" authorId="0" shapeId="0" xr:uid="{00000000-0006-0000-0300-000042000000}">
      <text>
        <r>
          <rPr>
            <sz val="11"/>
            <color indexed="81"/>
            <rFont val="Tahoma"/>
            <family val="2"/>
          </rPr>
          <t>OAP-MADS: escribir el valor de acuerdo a los contratos ya suscritos para la ejecución del proyecto</t>
        </r>
        <r>
          <rPr>
            <b/>
            <sz val="9"/>
            <color indexed="81"/>
            <rFont val="Tahoma"/>
            <family val="2"/>
          </rPr>
          <t>.</t>
        </r>
      </text>
    </comment>
    <comment ref="S39" authorId="0" shapeId="0" xr:uid="{00000000-0006-0000-0300-000043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A6" authorId="0" shapeId="0" xr:uid="{00000000-0006-0000-0400-000001000000}">
      <text>
        <r>
          <rPr>
            <b/>
            <sz val="11"/>
            <color indexed="81"/>
            <rFont val="Tahoma"/>
            <family val="2"/>
          </rPr>
          <t>OAP-MADS: El nombre debe coincidir con el titulo del proyecto registrado.</t>
        </r>
      </text>
    </comment>
    <comment ref="A7" authorId="1" shapeId="0" xr:uid="{00000000-0006-0000-04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A8" authorId="0" shapeId="0" xr:uid="{00000000-0006-0000-04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B8" authorId="0" shapeId="0" xr:uid="{00000000-0006-0000-0400-000004000000}">
      <text>
        <r>
          <rPr>
            <b/>
            <sz val="11"/>
            <color indexed="81"/>
            <rFont val="Tahoma"/>
            <family val="2"/>
          </rPr>
          <t xml:space="preserve">OAP MADS: </t>
        </r>
        <r>
          <rPr>
            <sz val="11"/>
            <color indexed="81"/>
            <rFont val="Tahoma"/>
            <family val="2"/>
          </rPr>
          <t>Ver bases del PND</t>
        </r>
      </text>
    </comment>
    <comment ref="C8" authorId="2" shapeId="0" xr:uid="{00000000-0006-0000-04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D8" authorId="3" shapeId="0" xr:uid="{00000000-0006-0000-0400-000006000000}">
      <text>
        <r>
          <rPr>
            <sz val="11"/>
            <color indexed="81"/>
            <rFont val="Tahoma"/>
            <family val="2"/>
          </rPr>
          <t>El indicador de la meta se constituye en la escala numérica para medir el cumplimiento de la meta propuesta.</t>
        </r>
      </text>
    </comment>
    <comment ref="E8" authorId="0" shapeId="0" xr:uid="{00000000-0006-0000-0400-000007000000}">
      <text>
        <r>
          <rPr>
            <b/>
            <sz val="11"/>
            <color indexed="81"/>
            <rFont val="Tahoma"/>
            <family val="2"/>
          </rPr>
          <t xml:space="preserve">OAP-MADS. </t>
        </r>
        <r>
          <rPr>
            <sz val="11"/>
            <color indexed="81"/>
            <rFont val="Tahoma"/>
            <family val="2"/>
          </rPr>
          <t>es la acción que contribuye a la transformación de insumos en productos</t>
        </r>
      </text>
    </comment>
    <comment ref="F8" authorId="3" shapeId="0" xr:uid="{00000000-0006-0000-0400-000008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G8" authorId="3" shapeId="0" xr:uid="{00000000-0006-0000-0400-000009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PIIP ( Ejm: realizada(o), implementada(o), etc).</t>
        </r>
        <r>
          <rPr>
            <sz val="9"/>
            <color indexed="81"/>
            <rFont val="Tahoma"/>
            <family val="2"/>
          </rPr>
          <t xml:space="preserve">
</t>
        </r>
      </text>
    </comment>
    <comment ref="H8" authorId="3" shapeId="0" xr:uid="{00000000-0006-0000-0400-00000A000000}">
      <text>
        <r>
          <rPr>
            <b/>
            <sz val="11"/>
            <color indexed="81"/>
            <rFont val="Tahoma"/>
            <family val="2"/>
          </rPr>
          <t>OAP - MADS:</t>
        </r>
        <r>
          <rPr>
            <sz val="11"/>
            <color indexed="81"/>
            <rFont val="Tahoma"/>
            <family val="2"/>
          </rPr>
          <t xml:space="preserve">
Unidad de medida en la que está expresado el indicador de producto</t>
        </r>
      </text>
    </comment>
    <comment ref="J9" authorId="0" shapeId="0" xr:uid="{00000000-0006-0000-0400-00000B000000}">
      <text>
        <r>
          <rPr>
            <sz val="11"/>
            <color indexed="81"/>
            <rFont val="Tahoma"/>
            <family val="2"/>
          </rPr>
          <t>OAP-MADS: Se identifica el valor por cada una de las actividades.</t>
        </r>
      </text>
    </comment>
    <comment ref="K9" authorId="0" shapeId="0" xr:uid="{00000000-0006-0000-0400-00000C000000}">
      <text>
        <r>
          <rPr>
            <sz val="11"/>
            <color indexed="81"/>
            <rFont val="Tahoma"/>
            <family val="2"/>
          </rPr>
          <t>OAP-MADS: Se identifica el valor por cada objetivo- sumatoria de los valores de cada una de las actividades que correspondan al objetivo.</t>
        </r>
      </text>
    </comment>
    <comment ref="A14" authorId="0" shapeId="0" xr:uid="{00000000-0006-0000-0400-00000D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B14" authorId="0" shapeId="0" xr:uid="{00000000-0006-0000-0400-00000E000000}">
      <text>
        <r>
          <rPr>
            <b/>
            <sz val="11"/>
            <color indexed="81"/>
            <rFont val="Tahoma"/>
            <family val="2"/>
          </rPr>
          <t xml:space="preserve">OAP MADS: </t>
        </r>
        <r>
          <rPr>
            <sz val="11"/>
            <color indexed="81"/>
            <rFont val="Tahoma"/>
            <family val="2"/>
          </rPr>
          <t>Ver bases del PND</t>
        </r>
      </text>
    </comment>
    <comment ref="C14" authorId="2" shapeId="0" xr:uid="{00000000-0006-0000-0400-00000F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D14" authorId="3" shapeId="0" xr:uid="{00000000-0006-0000-0400-000010000000}">
      <text>
        <r>
          <rPr>
            <sz val="11"/>
            <color indexed="81"/>
            <rFont val="Tahoma"/>
            <family val="2"/>
          </rPr>
          <t>El indicador de la meta se constituye en la escala numérica para medir el cumplimiento de la meta propuesta.</t>
        </r>
      </text>
    </comment>
    <comment ref="E14" authorId="0" shapeId="0" xr:uid="{00000000-0006-0000-0400-000011000000}">
      <text>
        <r>
          <rPr>
            <b/>
            <sz val="11"/>
            <color indexed="81"/>
            <rFont val="Tahoma"/>
            <family val="2"/>
          </rPr>
          <t xml:space="preserve">OAP-MADS. </t>
        </r>
        <r>
          <rPr>
            <sz val="11"/>
            <color indexed="81"/>
            <rFont val="Tahoma"/>
            <family val="2"/>
          </rPr>
          <t>es la acción que contribuye a la transformación de insumos en productos</t>
        </r>
      </text>
    </comment>
    <comment ref="F14" authorId="3" shapeId="0" xr:uid="{00000000-0006-0000-0400-000012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G14" authorId="3" shapeId="0" xr:uid="{00000000-0006-0000-0400-000013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H14" authorId="3" shapeId="0" xr:uid="{00000000-0006-0000-0400-000014000000}">
      <text>
        <r>
          <rPr>
            <b/>
            <sz val="11"/>
            <color indexed="81"/>
            <rFont val="Tahoma"/>
            <family val="2"/>
          </rPr>
          <t>OAP - MADS:</t>
        </r>
        <r>
          <rPr>
            <sz val="11"/>
            <color indexed="81"/>
            <rFont val="Tahoma"/>
            <family val="2"/>
          </rPr>
          <t xml:space="preserve">
Unidad de medida en la que está expresado el indicador de producto</t>
        </r>
      </text>
    </comment>
    <comment ref="K15" authorId="0" shapeId="0" xr:uid="{00000000-0006-0000-0400-000015000000}">
      <text>
        <r>
          <rPr>
            <sz val="11"/>
            <color indexed="81"/>
            <rFont val="Tahoma"/>
            <family val="2"/>
          </rPr>
          <t>OAP-MADS: Se identifica el valor por cada objetivo- sumatoria de los valores de cada una de las actividades que correspondan al objetivo.</t>
        </r>
      </text>
    </comment>
    <comment ref="A20" authorId="0" shapeId="0" xr:uid="{00000000-0006-0000-0400-000016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B20" authorId="0" shapeId="0" xr:uid="{00000000-0006-0000-0400-000017000000}">
      <text>
        <r>
          <rPr>
            <b/>
            <sz val="11"/>
            <color indexed="81"/>
            <rFont val="Tahoma"/>
            <family val="2"/>
          </rPr>
          <t xml:space="preserve">OAP MADS: </t>
        </r>
        <r>
          <rPr>
            <sz val="11"/>
            <color indexed="81"/>
            <rFont val="Tahoma"/>
            <family val="2"/>
          </rPr>
          <t>Ver bases del PND</t>
        </r>
      </text>
    </comment>
    <comment ref="C20" authorId="2" shapeId="0" xr:uid="{00000000-0006-0000-0400-000018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D20" authorId="3" shapeId="0" xr:uid="{00000000-0006-0000-0400-000019000000}">
      <text>
        <r>
          <rPr>
            <sz val="11"/>
            <color indexed="81"/>
            <rFont val="Tahoma"/>
            <family val="2"/>
          </rPr>
          <t>El indicador de la meta se constituye en la escala numérica para medir el cumplimiento de la meta propuesta.</t>
        </r>
      </text>
    </comment>
    <comment ref="E20" authorId="0" shapeId="0" xr:uid="{00000000-0006-0000-0400-00001A000000}">
      <text>
        <r>
          <rPr>
            <b/>
            <sz val="11"/>
            <color indexed="81"/>
            <rFont val="Tahoma"/>
            <family val="2"/>
          </rPr>
          <t xml:space="preserve">OAP-MADS. </t>
        </r>
        <r>
          <rPr>
            <sz val="11"/>
            <color indexed="81"/>
            <rFont val="Tahoma"/>
            <family val="2"/>
          </rPr>
          <t>es la acción que contribuye a la transformación de insumos en productos</t>
        </r>
      </text>
    </comment>
    <comment ref="F20" authorId="3" shapeId="0" xr:uid="{00000000-0006-0000-0400-00001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G20" authorId="3" shapeId="0" xr:uid="{00000000-0006-0000-0400-00001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H20" authorId="3" shapeId="0" xr:uid="{00000000-0006-0000-0400-00001D000000}">
      <text>
        <r>
          <rPr>
            <b/>
            <sz val="11"/>
            <color indexed="81"/>
            <rFont val="Tahoma"/>
            <family val="2"/>
          </rPr>
          <t>OAP - MADS:</t>
        </r>
        <r>
          <rPr>
            <sz val="11"/>
            <color indexed="81"/>
            <rFont val="Tahoma"/>
            <family val="2"/>
          </rPr>
          <t xml:space="preserve">
Unidad de medida en la que está expresado el indicador de producto</t>
        </r>
      </text>
    </comment>
    <comment ref="K21" authorId="0" shapeId="0" xr:uid="{00000000-0006-0000-0400-00001E000000}">
      <text>
        <r>
          <rPr>
            <sz val="11"/>
            <color indexed="81"/>
            <rFont val="Tahoma"/>
            <family val="2"/>
          </rPr>
          <t>OAP-MADS: Se identifica el valor por cada objetivo- sumatoria de los valores de cada una de las actividades que correspondan al objetivo.</t>
        </r>
      </text>
    </comment>
    <comment ref="A29" authorId="0" shapeId="0" xr:uid="{00000000-0006-0000-0400-00001F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B29" authorId="0" shapeId="0" xr:uid="{00000000-0006-0000-0400-000020000000}">
      <text>
        <r>
          <rPr>
            <b/>
            <sz val="11"/>
            <color indexed="81"/>
            <rFont val="Tahoma"/>
            <family val="2"/>
          </rPr>
          <t xml:space="preserve">OAP MADS: </t>
        </r>
        <r>
          <rPr>
            <sz val="11"/>
            <color indexed="81"/>
            <rFont val="Tahoma"/>
            <family val="2"/>
          </rPr>
          <t>Ver bases del PND</t>
        </r>
      </text>
    </comment>
    <comment ref="C29" authorId="2" shapeId="0" xr:uid="{00000000-0006-0000-0400-000021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D29" authorId="3" shapeId="0" xr:uid="{00000000-0006-0000-0400-000022000000}">
      <text>
        <r>
          <rPr>
            <sz val="11"/>
            <color indexed="81"/>
            <rFont val="Tahoma"/>
            <family val="2"/>
          </rPr>
          <t>El indicador de la meta se constituye en la escala numérica para medir el cumplimiento de la meta propuesta.</t>
        </r>
      </text>
    </comment>
    <comment ref="E29" authorId="0" shapeId="0" xr:uid="{00000000-0006-0000-0400-000023000000}">
      <text>
        <r>
          <rPr>
            <b/>
            <sz val="11"/>
            <color indexed="81"/>
            <rFont val="Tahoma"/>
            <family val="2"/>
          </rPr>
          <t xml:space="preserve">OAP-MADS. </t>
        </r>
        <r>
          <rPr>
            <sz val="11"/>
            <color indexed="81"/>
            <rFont val="Tahoma"/>
            <family val="2"/>
          </rPr>
          <t>es la acción que contribuye a la transformación de insumos en productos</t>
        </r>
      </text>
    </comment>
    <comment ref="F29" authorId="3" shapeId="0" xr:uid="{00000000-0006-0000-0400-000024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G29" authorId="3" shapeId="0" xr:uid="{00000000-0006-0000-0400-000025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H29" authorId="3" shapeId="0" xr:uid="{00000000-0006-0000-0400-000026000000}">
      <text>
        <r>
          <rPr>
            <b/>
            <sz val="11"/>
            <color indexed="81"/>
            <rFont val="Tahoma"/>
            <family val="2"/>
          </rPr>
          <t>OAP - MADS:</t>
        </r>
        <r>
          <rPr>
            <sz val="11"/>
            <color indexed="81"/>
            <rFont val="Tahoma"/>
            <family val="2"/>
          </rPr>
          <t xml:space="preserve">
Unidad de medida en la que está expresado el indicador de producto</t>
        </r>
      </text>
    </comment>
    <comment ref="K30" authorId="0" shapeId="0" xr:uid="{00000000-0006-0000-0400-000027000000}">
      <text>
        <r>
          <rPr>
            <sz val="11"/>
            <color indexed="81"/>
            <rFont val="Tahoma"/>
            <family val="2"/>
          </rPr>
          <t>OAP-MADS: Se identifica el valor por cada objetivo- sumatoria de los valores de cada una de las actividades que correspondan al objetivo.</t>
        </r>
      </text>
    </comment>
    <comment ref="A40" authorId="0" shapeId="0" xr:uid="{00000000-0006-0000-0400-000028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B40" authorId="0" shapeId="0" xr:uid="{00000000-0006-0000-0400-000029000000}">
      <text>
        <r>
          <rPr>
            <b/>
            <sz val="11"/>
            <color indexed="81"/>
            <rFont val="Tahoma"/>
            <family val="2"/>
          </rPr>
          <t xml:space="preserve">OAP MADS: </t>
        </r>
        <r>
          <rPr>
            <sz val="11"/>
            <color indexed="81"/>
            <rFont val="Tahoma"/>
            <family val="2"/>
          </rPr>
          <t>Ver bases del PND</t>
        </r>
      </text>
    </comment>
    <comment ref="C40" authorId="2" shapeId="0" xr:uid="{00000000-0006-0000-0400-00002A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D40" authorId="3" shapeId="0" xr:uid="{00000000-0006-0000-0400-00002B000000}">
      <text>
        <r>
          <rPr>
            <sz val="11"/>
            <color indexed="81"/>
            <rFont val="Tahoma"/>
            <family val="2"/>
          </rPr>
          <t>El indicador de la meta se constituye en la escala numérica para medir el cumplimiento de la meta propuesta.</t>
        </r>
      </text>
    </comment>
    <comment ref="E40" authorId="0" shapeId="0" xr:uid="{00000000-0006-0000-0400-00002C000000}">
      <text>
        <r>
          <rPr>
            <b/>
            <sz val="11"/>
            <color indexed="81"/>
            <rFont val="Tahoma"/>
            <family val="2"/>
          </rPr>
          <t xml:space="preserve">OAP-MADS. </t>
        </r>
        <r>
          <rPr>
            <sz val="11"/>
            <color indexed="81"/>
            <rFont val="Tahoma"/>
            <family val="2"/>
          </rPr>
          <t>es la acción que contribuye a la transformación de insumos en productos</t>
        </r>
      </text>
    </comment>
    <comment ref="F40" authorId="3" shapeId="0" xr:uid="{00000000-0006-0000-0400-00002D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G40" authorId="3" shapeId="0" xr:uid="{00000000-0006-0000-0400-00002E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H40" authorId="3" shapeId="0" xr:uid="{00000000-0006-0000-0400-00002F000000}">
      <text>
        <r>
          <rPr>
            <b/>
            <sz val="11"/>
            <color indexed="81"/>
            <rFont val="Tahoma"/>
            <family val="2"/>
          </rPr>
          <t>OAP - MADS:</t>
        </r>
        <r>
          <rPr>
            <sz val="11"/>
            <color indexed="81"/>
            <rFont val="Tahoma"/>
            <family val="2"/>
          </rPr>
          <t xml:space="preserve">
Unidad de medida en la que está expresado el indicador de producto</t>
        </r>
      </text>
    </comment>
    <comment ref="K41" authorId="0" shapeId="0" xr:uid="{00000000-0006-0000-0400-000030000000}">
      <text>
        <r>
          <rPr>
            <sz val="11"/>
            <color indexed="81"/>
            <rFont val="Tahoma"/>
            <family val="2"/>
          </rPr>
          <t>OAP-MADS: Se identifica el valor por cada objetivo- sumatoria de los valores de cada una de las actividades que correspondan al objetivo.</t>
        </r>
      </text>
    </comment>
  </commentList>
</comments>
</file>

<file path=xl/sharedStrings.xml><?xml version="1.0" encoding="utf-8"?>
<sst xmlns="http://schemas.openxmlformats.org/spreadsheetml/2006/main" count="832" uniqueCount="308">
  <si>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</si>
  <si>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</si>
  <si>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</si>
  <si>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</si>
  <si>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</si>
  <si>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</si>
  <si>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</si>
  <si>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</si>
  <si>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</si>
  <si>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</si>
  <si>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</si>
  <si>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</si>
  <si>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</si>
  <si>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</si>
  <si>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</si>
  <si>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</si>
  <si>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</si>
  <si>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PRESUPUESTO APROPIACION INICIAL</t>
  </si>
  <si>
    <t xml:space="preserve">EJECUCION PRESUPUESTO </t>
  </si>
  <si>
    <t>Total PROYECTO</t>
  </si>
  <si>
    <t>SEMESTRE 1</t>
  </si>
  <si>
    <t>SEMESTRE 2 O ACUMULADO</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</si>
  <si>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</si>
  <si>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</si>
  <si>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</si>
  <si>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</si>
  <si>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</si>
  <si>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</si>
  <si>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</si>
  <si>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</si>
  <si>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</si>
  <si>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</si>
  <si>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</si>
  <si>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</si>
  <si>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</si>
  <si>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</si>
  <si>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</si>
  <si>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</si>
  <si>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</si>
  <si>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</si>
  <si>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</si>
  <si>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</si>
  <si>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</si>
  <si>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</si>
  <si>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</si>
  <si>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</si>
  <si>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</si>
  <si>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</si>
  <si>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</si>
  <si>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</si>
  <si>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</si>
  <si>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</si>
  <si>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</si>
  <si>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</si>
  <si>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</si>
  <si>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</si>
  <si>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</si>
  <si>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</si>
  <si>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</si>
  <si>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</si>
  <si>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</si>
  <si>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</si>
  <si>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</si>
  <si>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</si>
  <si>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</si>
  <si>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</si>
  <si>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</si>
  <si>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</si>
  <si>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</si>
  <si>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</si>
  <si>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</si>
  <si>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</si>
  <si>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</si>
  <si>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</si>
  <si>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</si>
  <si>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</si>
  <si>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</si>
  <si>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</si>
  <si>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</si>
  <si>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</si>
  <si>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</si>
  <si>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</si>
  <si>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</si>
  <si>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</si>
  <si>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</si>
  <si>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</si>
  <si>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</si>
  <si>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</si>
  <si>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</si>
  <si>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</si>
  <si>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</si>
  <si>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</si>
  <si>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</si>
  <si>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</si>
  <si>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</si>
  <si>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</si>
  <si>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</si>
  <si>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</si>
  <si>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</si>
  <si>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</si>
  <si>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</si>
  <si>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</si>
  <si>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</si>
  <si>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</si>
  <si>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</si>
  <si>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</si>
  <si>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</si>
  <si>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</si>
  <si>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</si>
  <si>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</si>
  <si>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</si>
  <si>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</si>
  <si>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</si>
  <si>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Objetivo específico (2)</t>
  </si>
  <si>
    <t>Objetivo específico (3)</t>
  </si>
  <si>
    <t>Resultados Esperados</t>
  </si>
  <si>
    <t xml:space="preserve">MINISTERIO DE AMBIENTE 
Y DESARROLLO SOSTENIBLE </t>
  </si>
  <si>
    <r>
      <t xml:space="preserve">CODIGO: </t>
    </r>
    <r>
      <rPr>
        <sz val="11"/>
        <rFont val="Arial Narrow"/>
        <family val="2"/>
      </rPr>
      <t>F-E-GIP-31</t>
    </r>
  </si>
  <si>
    <r>
      <t>Versión :</t>
    </r>
    <r>
      <rPr>
        <sz val="12"/>
        <color indexed="8"/>
        <rFont val="Verdana"/>
        <family val="2"/>
      </rPr>
      <t>5</t>
    </r>
  </si>
  <si>
    <t>Descripción de  actividad 
(Detallar las cantidades de actividad vs los recursos programados)</t>
  </si>
  <si>
    <t>Objetivo específico (4)</t>
  </si>
  <si>
    <t xml:space="preserve">AÑO: </t>
  </si>
  <si>
    <t>PERIODO REPORTE:</t>
  </si>
  <si>
    <t>CONSERVACIÓN DE LA DIVERSIDAD BIOLÓGICA DE LAS ÁREAS PROTEGIDAS DEL SINAP NACIONAL</t>
  </si>
  <si>
    <t>Fortalecer los procesos de conservación de la diversidad biológica en las áreas protegidas del SINAP, salvaguardando territorios que resguardan culturas y servicios derivados de la naturaleza, aportando a la vida y desarrollo sostenible del país.</t>
  </si>
  <si>
    <t>Aumentar los niveles de protección del patrimonio natural y cultural del país.</t>
  </si>
  <si>
    <t>Amentar la conectividad de las áreas protegidas en paisajes terrestres y marinos.</t>
  </si>
  <si>
    <t>Ampliar la gestión efectiva del sinap y sus áreas protegidas.</t>
  </si>
  <si>
    <t>Incrementar la corresponsabilidad entre los actores para la gestión de las áreas protegidas que permita su conservación y provisión de servicios derivados de la naturaleza.</t>
  </si>
  <si>
    <t xml:space="preserve">1. Implementar las acciones de prevención, vigilancia y control en las áreas protegidas administradas por PNNC. </t>
  </si>
  <si>
    <t xml:space="preserve">2. Desarrollar acciones para adelantar el saneamiento predial en las áreas protegidas del SPNN. </t>
  </si>
  <si>
    <t xml:space="preserve">3. Implementar las tres fases de la ruta de declaratoria para los procesos de nuevas áreas de acuerdo a la normatividad vigente. </t>
  </si>
  <si>
    <t>4. Implementar las tres fases de la ruta para la ampliación de áreas protegidas de acuerdo a la normatividad vigente.</t>
  </si>
  <si>
    <t>5. Adelantar procesos de comunicación, educación ambiental con actores priorizados y vinculados a la gestión territorial de las áreas protegidas.</t>
  </si>
  <si>
    <t>6. Desarrollar procesos de interpretación del patrimonio natural y cultural en las áreas protegidas.</t>
  </si>
  <si>
    <t xml:space="preserve">9. Implementar los instrumentos de planeación (Planes de manejo / REM u otros programas y lineamientos)  de la entidad. </t>
  </si>
  <si>
    <t>10. Adelantar procesos de coordinación de la función pública de la conservación que contribuyan a la construcción de la gobernanza y fortalezcan las diversas formas de participación con los grupos étnicos presentes en las áreas protegidas.</t>
  </si>
  <si>
    <t>11. Promover la conservación privada en el SINAP.</t>
  </si>
  <si>
    <t>12. Brindar asistencia técnica a los subsistemas regionales de áreas protegidas y sus subsistemas asociados, para aportar a la consolidación del SINAP, conforme a los lineamientos nacionales, compromisos del CONAP y sus instrumentos de planeación.</t>
  </si>
  <si>
    <t xml:space="preserve">13. Fortalecer el proceso de integración de las Áreas Protegidas como determinantes ambientales en instrumentos de desarrollo y ordenamiento territorial. </t>
  </si>
  <si>
    <t xml:space="preserve">14. Levantar información de línea Base y de seguimiento de efectividad del manejo para las áreas del SINAP. </t>
  </si>
  <si>
    <t>8. Actualizar los instrumentos de planeación de las áreas administradas por la entidad.</t>
  </si>
  <si>
    <t xml:space="preserve">7. Formular los instrumentos de planeación de las áreas administradas por la entidad. </t>
  </si>
  <si>
    <t>15. Fortalecer los procesos administrativos de las áreas del spnnc.</t>
  </si>
  <si>
    <t xml:space="preserve">16. Realizar planes de propagación de material vegetal. </t>
  </si>
  <si>
    <t>17. Realizar montaje y mantenimiento de viveros para producción de plántulas.</t>
  </si>
  <si>
    <t>20. Contar con un RUNAP actualizado, operando y con autoridades fortalecidas en su utilización.</t>
  </si>
  <si>
    <t>22. Desarrollar el  programa de estímulos a la investigación.</t>
  </si>
  <si>
    <t xml:space="preserve">23. Adelantar acciones para el desarrollo y fortalecimiento de procesos de gestión del conocimiento y de innovación de la entidad. </t>
  </si>
  <si>
    <t>24. Desarrollar acciones de promoción, divulgación y participación que permitan promover las áreas protegidas con vocación ecoturística a nivel nacional e internacional.</t>
  </si>
  <si>
    <t>25. Implementar acciones encaminadas al sostenimiento del ecoturismo en las áreas protegidas y sus zonas de influencia.</t>
  </si>
  <si>
    <t>26. Implementar la ruta de acuerdos de conservación con familias campesinas que usan o habitan las áreas protegidas.</t>
  </si>
  <si>
    <t xml:space="preserve">27. Realizar seguimiento a los acuerdos suscritos con las familias campesinas que usan o habitan las áreas protegidas. </t>
  </si>
  <si>
    <t>29. Diseñar e Implementar las estrategias de sostenibilidad con base en las compensaciones, valoración de los bienes, beneficios ecosistémicos y culturales e iniciativas sostenibles en las Áreas del SPNN.</t>
  </si>
  <si>
    <t>30.  Realizar el seguimiento a la implementación de estrategias de sostenibilidad con base en las compensaciones, valoración de los bienes, beneficios ecosistémicos y culturales e iniciativas sostenibles en las Áreas del SPNN.</t>
  </si>
  <si>
    <t>Servicio de prevención, vigilancia y control de las áreas protegidas</t>
  </si>
  <si>
    <t>Servicio declaración de áreas protegidas</t>
  </si>
  <si>
    <t>Servicio de educación informal en el marco de la conservación de la biodiversidad y los servicios eco sistémicos</t>
  </si>
  <si>
    <t>Documentos de planeación para la conservación de la biodiversidad y sus servicios eco sistémicos</t>
  </si>
  <si>
    <t>Servicio de administración y manejo de áreas protegidas</t>
  </si>
  <si>
    <t>Servicio de producción de plántulas en viveros</t>
  </si>
  <si>
    <t>Servicio de restauración de ecosistemas</t>
  </si>
  <si>
    <t>Servicio de registro de áreas protegidas</t>
  </si>
  <si>
    <t>Documentos de investigación para la conservación de la biodiversidad y sus servicios eco sistémicos</t>
  </si>
  <si>
    <t>Servicio de ecoturismo en las áreas protegidas</t>
  </si>
  <si>
    <t xml:space="preserve">Documentos de lineamientos técnicos </t>
  </si>
  <si>
    <t>1.1</t>
  </si>
  <si>
    <t>1.2.</t>
  </si>
  <si>
    <t>1.4</t>
  </si>
  <si>
    <t>1.3</t>
  </si>
  <si>
    <t>2.1</t>
  </si>
  <si>
    <t>2.2</t>
  </si>
  <si>
    <t>2.3</t>
  </si>
  <si>
    <t>2.4</t>
  </si>
  <si>
    <t>3.1</t>
  </si>
  <si>
    <t>3.2</t>
  </si>
  <si>
    <t>3.3</t>
  </si>
  <si>
    <t>3.4</t>
  </si>
  <si>
    <t>3.5</t>
  </si>
  <si>
    <t>3.6</t>
  </si>
  <si>
    <t>3.7</t>
  </si>
  <si>
    <t>3.8</t>
  </si>
  <si>
    <t>3.9</t>
  </si>
  <si>
    <t>3.10</t>
  </si>
  <si>
    <t>3.11</t>
  </si>
  <si>
    <t>3.12</t>
  </si>
  <si>
    <t>3.14</t>
  </si>
  <si>
    <t>3.15</t>
  </si>
  <si>
    <t>4.1</t>
  </si>
  <si>
    <t>4.2</t>
  </si>
  <si>
    <t>4.3</t>
  </si>
  <si>
    <t>4.4</t>
  </si>
  <si>
    <t>4.6</t>
  </si>
  <si>
    <t>4.7</t>
  </si>
  <si>
    <t>Áreas cubiertas con jornadas de vigilancia</t>
  </si>
  <si>
    <t>Predios saneados</t>
  </si>
  <si>
    <t>Nuevas áreas declaradas protegidas</t>
  </si>
  <si>
    <t>Áreas protegidas ampliadas</t>
  </si>
  <si>
    <t>Personas capacitadas</t>
  </si>
  <si>
    <t>Documentos de planeación realizados</t>
  </si>
  <si>
    <t xml:space="preserve">Áreas administradas </t>
  </si>
  <si>
    <t>Plántulas producidas</t>
  </si>
  <si>
    <t>Áreas en proceso de restauración</t>
  </si>
  <si>
    <t>Áreas en proceso restauración en mantenimiento</t>
  </si>
  <si>
    <t>Áreas protegidas registradas en el Registro Único Nacional de Áreas Protegidas</t>
  </si>
  <si>
    <t>Documentos de investigación realizados</t>
  </si>
  <si>
    <t>Visitantes que ingresan a las áreas protegidas nacionales</t>
  </si>
  <si>
    <t>Documentos de lineamientos técnicos realizados</t>
  </si>
  <si>
    <t>Hectáreas</t>
  </si>
  <si>
    <t>Número</t>
  </si>
  <si>
    <t>Hectáreas de áreas</t>
  </si>
  <si>
    <t>Hectáreas de nuevas áreas</t>
  </si>
  <si>
    <t>Número de personas</t>
  </si>
  <si>
    <t>Número de documentos</t>
  </si>
  <si>
    <t>Número de plántulas</t>
  </si>
  <si>
    <t>Número de visitantes</t>
  </si>
  <si>
    <r>
      <rPr>
        <b/>
        <sz val="12"/>
        <rFont val="Calibri"/>
        <family val="2"/>
        <scheme val="minor"/>
      </rPr>
      <t>Plan Estratégico Institucional</t>
    </r>
    <r>
      <rPr>
        <sz val="12"/>
        <rFont val="Calibri"/>
        <family val="2"/>
        <scheme val="minor"/>
      </rPr>
      <t xml:space="preserve">
Objetivo: Garantizar la conservación, restauración ecológica y conectividad del SINAP.
Eje número uno: Proteger la belleza de la vida.</t>
    </r>
  </si>
  <si>
    <r>
      <rPr>
        <b/>
        <sz val="12"/>
        <rFont val="Calibri"/>
        <family val="2"/>
        <scheme val="minor"/>
      </rPr>
      <t>Plan Estratégico Institucional</t>
    </r>
    <r>
      <rPr>
        <sz val="12"/>
        <rFont val="Calibri"/>
        <family val="2"/>
        <scheme val="minor"/>
      </rPr>
      <t xml:space="preserve">
Objetivo: Promover los derechos y leyes de la naturaleza como un imperativo ético de nuestro tiempo. 
Eje número cuatro: Paz con la naturaleza.</t>
    </r>
  </si>
  <si>
    <r>
      <rPr>
        <b/>
        <sz val="12"/>
        <rFont val="Calibri"/>
        <family val="2"/>
        <scheme val="minor"/>
      </rPr>
      <t>Plan Estratégico Institucional</t>
    </r>
    <r>
      <rPr>
        <sz val="12"/>
        <rFont val="Calibri"/>
        <family val="2"/>
        <scheme val="minor"/>
      </rPr>
      <t xml:space="preserve">
Objetivo: Garantizar la conservación, restauración ecológica y conectividad del SINAP.
Eje número uno: Proteger la belleza de la vida.
Objetivo: Potenciar el desarrollo territorial sostenible e innovador para la conservación de la biodiversidad. 
Eje número dos: Territorios sostenible e innovadores.
Objetivo: Promover los derechos y leyes de la naturaleza como un imperativo ético de nuestro tiempo. 
Eje número cuatro: Paz con la naturaleza.</t>
    </r>
  </si>
  <si>
    <t>Seguimientos mensuales e informes trimestrales que den a conocer los avances de las metas programadas en la vigencia.</t>
  </si>
  <si>
    <t>Fortalecimiento de la gobernanza en las áreas protegidas nacionales.
Reducir los conflictos socioambientales y culturales y entre sectores de la economía por la disminución de los recursos naturales.</t>
  </si>
  <si>
    <t>Aumentar la representatividad ecosistémica de las áreas protegidas.</t>
  </si>
  <si>
    <t>Fortalecimiento de la valoración social  de las áreas protegidas.</t>
  </si>
  <si>
    <t>Mejor efectividad en la gestión de PNN, articulando los diferentes niveles de decisión.
Posicionar una imagen favorable de Colombia en los ámbitos nacional, regional, local e internacional frente a la conservación de las áreas protegidas nacionales.</t>
  </si>
  <si>
    <t>Mitigar la pérdida de la biodiversidad  in situ, además de promover la mejora en la prestación de los servicios ambientales.</t>
  </si>
  <si>
    <t>Mejor efectividad en la gestión de PNN, articulando los diferentes niveles de decisión.</t>
  </si>
  <si>
    <t>Ampliar el conocimiento sobre los valores objeto de conservación  de las áreas protegidas.
Posicionar una imagen favorable de Colombia en los ámbitos nacional, regional, local e internacional frente a la conservación de las áreas protegidas.</t>
  </si>
  <si>
    <t>Apropiación efectiva de la sociedad colombiana frente a la importancia de las áreas protegidas.
Posicionar una imagen favorable de Colombia en los ámbitos nacional, regional, local e internacional frente a la conservación de las áreas protegidas.</t>
  </si>
  <si>
    <t>Disminución de las problemáticas socio-ambientales en las áreas protegidas nacionales asociadas a conflictos por uso, ocupación y tenencia.
Contar con instrumentos para la valoración y reconocimiento de los beneficios ecosistémicos de la conservación de la biodiversidad.</t>
  </si>
  <si>
    <t>Control y monitoreo de las presiones antrópicas que afectan la integridad y estado de conservación de las áreas protegidas de acuerdo a la meta programada.</t>
  </si>
  <si>
    <t>Declaración de nuevas áreas protegidas, lo cual se ve reflejado en la resolución 1125 de 2015 expedida por el MADS e implementada por PNNC. La declaración y/o ampliación para la conservación In Situ de estas áreas permitirá incrementar la representatividad ecosistémica del país y garantizar que la biodiversidad que se protege alcance las metas de conservación específicas para cada nivel.</t>
  </si>
  <si>
    <t xml:space="preserve">Los servicios de educación informal en Parques Nacionales Naturales responden a las acciones y procesos educativos que promueven la valoración social de las áreas protegidas por parte de la ciudadanía, que se interesan y participan en la conservación de la biodiversidad y servicios ecosistémicos. </t>
  </si>
  <si>
    <t>Las áreas protegidas deben contar con su instrumento de planeación como garantía de una administración y manejo con altos niveles de efectividad que aporten al cumplimiento de los objetivos de conservación y mantenimiento de sus VOC.</t>
  </si>
  <si>
    <t>Actividades necesarias para administrar y manejar las áreas pertenecientes al Sistema Nacional de Áreas Protegidas, así como determinar el uso y el funcionamiento de las mismas en sus diferentes componentes tanto ecológico como cultural.</t>
  </si>
  <si>
    <t>Actividades necesarias para administrar y manejar las áreas pertenecientes al Sistema Nacional de Áreas Protegidas.</t>
  </si>
  <si>
    <t>Acciones encaminadas a la investigación y el monitoreo en los tres niveles de gestión de Parques Nacionales Naturales como un instrumento proveedor de información, para facilitar los procesos de planificación, implementación y evaluación de las estrategias de manejo. Tomando como base el esquema conceptual del manejo de PNN.</t>
  </si>
  <si>
    <t xml:space="preserve">Planeación del ecoturismo y la consecución de recursos para implementar medidas de manejo que mejoren el estado de conservación de las áreas protegidas manteniendo el paisaje para el uso recreativo a través de la regulación turística, la calidad en los servicios turísticos y la satisfacción del visitante entre otros aspectos. </t>
  </si>
  <si>
    <t xml:space="preserve">Promover la participación de los distintos actores involucrados en la conservación de las Áreas protegidas, su diversidad biológica y cultural del país, contribuyendo así al desarrollo sostenible y un medio ambiente sano, mediante la suscripción e implementación de acuerdos de acuerdo a la meta definida.
Instrumentos que permiten la transferencia del conocimiento a los tres niveles de Parques Nacionales, en virtud de las actualizaciones técnicas y normativas que constantemente surgen para este instrumento.  A partir de las obligaciones de compensación se gestionan recursos con destinación específica hacia el fortalecimiento del manejo de las áreas del sistema, por lo que se hace necesario un completo manejo de dicho instrumento.  </t>
  </si>
  <si>
    <t xml:space="preserve">Actividades encaminadas a iniciar, orientar o acelerar la recuperación de la estructura, composición, función de un ecosistema o valor objeto de conservación que ha sido degradado con el fin de mantener o mejorar la integridad ecológica de un área protegida. </t>
  </si>
  <si>
    <t>Actividades encaminadas a iniciar, orientar o acelerar la recuperación de la estructura, composición, función de un ecosistema o valor objeto de conservación que ha sido degradado con el fin de mantener o mejorar la integridad ecológica de un área protegida.</t>
  </si>
  <si>
    <r>
      <rPr>
        <b/>
        <sz val="12"/>
        <rFont val="Calibri"/>
        <family val="2"/>
        <scheme val="minor"/>
      </rPr>
      <t>Plan Estratégico Institucional</t>
    </r>
    <r>
      <rPr>
        <sz val="12"/>
        <rFont val="Calibri"/>
        <family val="2"/>
        <scheme val="minor"/>
      </rPr>
      <t xml:space="preserve">
Objetivo: Potenciar el desarrollo territorial sostenible e innovador para la conservación de la biodiversidad. 
Eje número dos: Territorios sostenible e innovadores.</t>
    </r>
  </si>
  <si>
    <r>
      <rPr>
        <b/>
        <sz val="12"/>
        <rFont val="Calibri"/>
        <family val="2"/>
        <scheme val="minor"/>
      </rPr>
      <t>Plan Estratégico Institucional</t>
    </r>
    <r>
      <rPr>
        <sz val="12"/>
        <rFont val="Calibri"/>
        <family val="2"/>
        <scheme val="minor"/>
      </rPr>
      <t xml:space="preserve">
Objetivo: Garantizar la conservación, restauración ecológica y conectividad del SINAP.
Eje número uno: Proteger la belleza de la vida.
Objetivo: Promover los derechos y leyes de la naturaleza como un imperativo ético de nuestro tiempo. 
Eje número cuatro: Paz con la naturaleza.</t>
    </r>
  </si>
  <si>
    <r>
      <rPr>
        <b/>
        <sz val="12"/>
        <rFont val="Calibri"/>
        <family val="2"/>
        <scheme val="minor"/>
      </rPr>
      <t>Ordenamiento del territorio alrededor del agua y justicia ambiental</t>
    </r>
    <r>
      <rPr>
        <sz val="12"/>
        <rFont val="Calibri"/>
        <family val="2"/>
        <scheme val="minor"/>
      </rPr>
      <t xml:space="preserve"> 
A. Fortalecimiento de la justicia ambiental e inclusiva.
B. Definición precisa, jerarquizada y armonizada de los determinantes del ordenamiento territorial, tanto en las áreas rurales, como en las zonas urbanas.</t>
    </r>
  </si>
  <si>
    <r>
      <rPr>
        <b/>
        <sz val="12"/>
        <rFont val="Calibri"/>
        <family val="2"/>
        <scheme val="minor"/>
      </rPr>
      <t xml:space="preserve">Catalizadores
</t>
    </r>
    <r>
      <rPr>
        <sz val="12"/>
        <rFont val="Calibri"/>
        <family val="2"/>
        <scheme val="minor"/>
      </rPr>
      <t xml:space="preserve">
O.A.1. Justicia ambiental y gobernanza inclusiva.
O.B.2. El agua y las personas como determinantes del ordenamiento territorial.</t>
    </r>
  </si>
  <si>
    <r>
      <rPr>
        <b/>
        <sz val="12"/>
        <rFont val="Calibri"/>
        <family val="2"/>
        <scheme val="minor"/>
      </rPr>
      <t>Catalizadores</t>
    </r>
    <r>
      <rPr>
        <sz val="12"/>
        <rFont val="Calibri"/>
        <family val="2"/>
        <scheme val="minor"/>
      </rPr>
      <t xml:space="preserve">
O.A.1. Justicia ambiental y gobernanza inclusiva.
O.A.4. Capacidades de los gobiernos locales y las comunidades para la toma de decisiones de ordenamiento y planificación territorial.</t>
    </r>
  </si>
  <si>
    <r>
      <rPr>
        <b/>
        <sz val="12"/>
        <rFont val="Calibri"/>
        <family val="2"/>
        <scheme val="minor"/>
      </rPr>
      <t>Catalizadores</t>
    </r>
    <r>
      <rPr>
        <sz val="12"/>
        <rFont val="Calibri"/>
        <family val="2"/>
        <scheme val="minor"/>
      </rPr>
      <t xml:space="preserve">
O.A.1. Justicia ambiental y gobernanza inclusiva.</t>
    </r>
  </si>
  <si>
    <r>
      <rPr>
        <b/>
        <sz val="12"/>
        <rFont val="Calibri"/>
        <family val="2"/>
        <scheme val="minor"/>
      </rPr>
      <t>Catalizadores</t>
    </r>
    <r>
      <rPr>
        <sz val="12"/>
        <rFont val="Calibri"/>
        <family val="2"/>
        <scheme val="minor"/>
      </rPr>
      <t xml:space="preserve">
O.A.1. Justicia ambiental y gobernanza inclusiva.
O.B.2. El agua y las personas como determinantes del ordenamiento territorial.
O.C.3. Coordinación de los instrumentos de planificación de territorios vitales.</t>
    </r>
  </si>
  <si>
    <r>
      <rPr>
        <b/>
        <sz val="12"/>
        <rFont val="Calibri"/>
        <family val="2"/>
        <scheme val="minor"/>
      </rPr>
      <t>Catalizadores</t>
    </r>
    <r>
      <rPr>
        <sz val="12"/>
        <rFont val="Calibri"/>
        <family val="2"/>
        <scheme val="minor"/>
      </rPr>
      <t xml:space="preserve">
O.A.1. Justicia ambiental y gobernanza inclusiva.
O.B.2. El agua y las personas como determinantes del ordenamiento territorial.
O.C.3. Coordinación de los instrumentos de planificación de territorios vitales.
O.D.4. Capacidades de los gobiernos locales y las comunidades para la toma de decisiones de ordenamiento y planificación territorial.</t>
    </r>
  </si>
  <si>
    <r>
      <rPr>
        <b/>
        <sz val="12"/>
        <rFont val="Calibri"/>
        <family val="2"/>
        <scheme val="minor"/>
      </rPr>
      <t>Catalizadores</t>
    </r>
    <r>
      <rPr>
        <sz val="12"/>
        <rFont val="Calibri"/>
        <family val="2"/>
        <scheme val="minor"/>
      </rPr>
      <t xml:space="preserve">
O.A.1. Justicia ambiental y gobernanza inclusiva.
O.B.2. El agua y las personas como determinantes del ordenamiento territorial.
I.A.1. Programa de conservación de la naturaleza y su restauración.</t>
    </r>
  </si>
  <si>
    <r>
      <rPr>
        <b/>
        <sz val="12"/>
        <rFont val="Calibri"/>
        <family val="2"/>
        <scheme val="minor"/>
      </rPr>
      <t xml:space="preserve">Catalizadores
</t>
    </r>
    <r>
      <rPr>
        <sz val="12"/>
        <rFont val="Calibri"/>
        <family val="2"/>
        <scheme val="minor"/>
      </rPr>
      <t xml:space="preserve">
O.A.1. Justicia ambiental y gobernanza inclusiva.
O.B.2. El agua y las personas como determinantes del ordenamiento territorial.
I.C.3. Consolidar los modelos de bioeconomía y turismo incluyentes, basada en el conocimiento y la innovación.</t>
    </r>
  </si>
  <si>
    <r>
      <rPr>
        <b/>
        <sz val="12"/>
        <rFont val="Calibri"/>
        <family val="2"/>
        <scheme val="minor"/>
      </rPr>
      <t xml:space="preserve">Ordenamiento del territorio alrededor del agua y justicia ambiental </t>
    </r>
    <r>
      <rPr>
        <sz val="12"/>
        <rFont val="Calibri"/>
        <family val="2"/>
        <scheme val="minor"/>
      </rPr>
      <t xml:space="preserve">
A. Fortalecimiento de la justicia ambiental e inclusiva.
B. Definición precisa, jerarquizada y armonizada de los determinantes del ordenamiento territorial, tanto en las áreas rurales, como en las zonas urbanas.
C. Actualización y armonización de los instrumentos de planificación con impacto territorial fundamentados en la función ecológica del agua y la participación vinculante de la población.</t>
    </r>
  </si>
  <si>
    <r>
      <rPr>
        <b/>
        <sz val="12"/>
        <rFont val="Calibri"/>
        <family val="2"/>
        <scheme val="minor"/>
      </rPr>
      <t xml:space="preserve">Ordenamiento del territorio alrededor del agua y justicia ambiental </t>
    </r>
    <r>
      <rPr>
        <sz val="12"/>
        <rFont val="Calibri"/>
        <family val="2"/>
        <scheme val="minor"/>
      </rPr>
      <t xml:space="preserve">
A. Fortalecimiento de la justicia ambiental e inclusiva.
B. Definición precisa, jerarquizada y armonizada de los determinantes del ordenamiento territorial, tanto en las áreas rurales, como en las zonas urbanas.
C. Actualización y armonización de los instrumentos de planificación con impacto territorial fundamentados en la función ecológica del agua y la participación vinculante de la población.
</t>
    </r>
    <r>
      <rPr>
        <b/>
        <sz val="12"/>
        <rFont val="Calibri"/>
        <family val="2"/>
        <scheme val="minor"/>
      </rPr>
      <t>Internacionalización, transformación productiva para la vida y la acción climática</t>
    </r>
    <r>
      <rPr>
        <sz val="12"/>
        <rFont val="Calibri"/>
        <family val="2"/>
        <scheme val="minor"/>
      </rPr>
      <t xml:space="preserve">
A. Naturaleza viva: regeneración con inclusión social.</t>
    </r>
  </si>
  <si>
    <r>
      <rPr>
        <b/>
        <sz val="12"/>
        <rFont val="Calibri"/>
        <family val="2"/>
        <scheme val="minor"/>
      </rPr>
      <t xml:space="preserve">Ordenamiento del territorio alrededor del agua y justicia ambiental 
</t>
    </r>
    <r>
      <rPr>
        <sz val="12"/>
        <rFont val="Calibri"/>
        <family val="2"/>
        <scheme val="minor"/>
      </rPr>
      <t xml:space="preserve">
A. Fortalecimiento de la justicia ambiental e inclusiva.
B. Definición precisa, jerarquizada y armonizada de los determinantes del ordenamiento territorial, tanto en las áreas rurales, como en las zonas urbanas.
</t>
    </r>
    <r>
      <rPr>
        <b/>
        <sz val="12"/>
        <rFont val="Calibri"/>
        <family val="2"/>
        <scheme val="minor"/>
      </rPr>
      <t>Internacionalización, transformación productiva para la vida y la acción climática</t>
    </r>
    <r>
      <rPr>
        <sz val="12"/>
        <rFont val="Calibri"/>
        <family val="2"/>
        <scheme val="minor"/>
      </rPr>
      <t xml:space="preserve">
A. Naturaleza viva: regeneración con inclusión social.
C. Economía productiva a través de la reindustrialización y la bioeconomía.</t>
    </r>
  </si>
  <si>
    <t xml:space="preserve">Realizar la georeferenciación </t>
  </si>
  <si>
    <t xml:space="preserve">Realizar el procesamiento de datos y salidas gráficas </t>
  </si>
  <si>
    <t>Implementar el plan de mantenimiento de flora - Hectáreas</t>
  </si>
  <si>
    <t>Implementar el plan de mantenimiento del aislamiento - Kilómetros</t>
  </si>
  <si>
    <t>4 Valor inicial</t>
  </si>
  <si>
    <r>
      <t>5 Valor Ajustado.</t>
    </r>
    <r>
      <rPr>
        <sz val="10"/>
        <color theme="1"/>
        <rFont val="Calibri"/>
        <family val="2"/>
        <scheme val="minor"/>
      </rPr>
      <t xml:space="preserve"> Por actualización de Proyecto en el mes de Mayo</t>
    </r>
  </si>
  <si>
    <r>
      <t xml:space="preserve">Vigencia: </t>
    </r>
    <r>
      <rPr>
        <sz val="12"/>
        <rFont val="Arial Narrow"/>
        <family val="2"/>
      </rPr>
      <t>16/11/2023</t>
    </r>
  </si>
  <si>
    <t>* INSERTE LAS FILAS QUE REQUIERA PARA GENERAR EL REPORTE SIN MODIFICAR COLUMNAS</t>
  </si>
  <si>
    <t>Cifras en Millones de Pesos</t>
  </si>
  <si>
    <t>Ordenamiento del territorio alrededor del agua y justicia ambiental 
A. Fortalecimiento de la justicia ambiental e inclusiva.
B. Definición precisa, jerarquizada y armonizada de los determinantes del ordenamiento territorial, tanto en las áreas rurales, como en las zonas urbanas.</t>
  </si>
  <si>
    <t>Ordenamiento del territorio alrededor del agua y justicia ambiental 
A. Fortalecimiento de la justicia ambiental e inclusiva.
B. Definición precisa, jerarquizada y armonizada de los determinantes del ordenamiento territorial, tanto en las áreas rurales, como en las zonas urbanas.
C. Actualización y armonización de los instrumentos de planificación con impacto territorial fundamentados en la función ecológica del agua y la participación vinculante de la población.</t>
  </si>
  <si>
    <t>Ordenamiento del territorio alrededor del agua y justicia ambiental 
A. Fortalecimiento de la justicia ambiental e inclusiva.
B. Definición precisa, jerarquizada y armonizada de los determinantes del ordenamiento territorial, tanto en las áreas rurales, como en las zonas urbanas.
C. Actualización y armonización de los instrumentos de planificación con impacto territorial fundamentados en la función ecológica del agua y la participación vinculante de la población.
Internacionalización, transformación productiva para la vida y la acción climática
A. Naturaleza viva: regeneración con inclusión social.</t>
  </si>
  <si>
    <t>Ordenamiento del territorio alrededor del agua y justicia ambiental 
A. Fortalecimiento de la justicia ambiental e inclusiva.
B. Definición precisa, jerarquizada y armonizada de los determinantes del ordenamiento territorial, tanto en las áreas rurales, como en las zonas urbanas.
Internacionalización, transformación productiva para la vida y la acción climática
A. Naturaleza viva: regeneración con inclusión social.
C. Economía productiva a través de la reindustrialización y la bioeconomía.</t>
  </si>
  <si>
    <t>1.2.2 Implementar las acciones de prevención, vigilancia y control en las áreas protegidas administradas por PNNC.</t>
  </si>
  <si>
    <t xml:space="preserve">	1.2.1 Desarrollar acciones para adelantar el saneamiento predial en las áreas protegidas del SPNN.</t>
  </si>
  <si>
    <t>1.1.1 Implementar las tres fases de la ruta para la ampliación de áreas protegidas de acuerdo a la normatividad vigente</t>
  </si>
  <si>
    <t>1.1.2 Implementar las tres fases de la ruta de declaratoria para los procesos de nuevas áreas de acuerdo a la normatividad vigente.</t>
  </si>
  <si>
    <t>3.1.1 Implementar los instrumentos de planeación (Planes de manejo / REM u otros programas y lineamientos) de la entidad.</t>
  </si>
  <si>
    <t>3.1.2 Brindar asistencia técnica a los subsistemas regionales de áreas protegidas y sus subsistemas asociados, para aportar a la consolidación del SINAP, conforme a los lineamientos nacionales, compromisos del CONAP y sus instrumentos de planeación.</t>
  </si>
  <si>
    <t>3.1.6 Adelantar procesos de coordinación de la función pública de la conservación que contribuyan a la construcción de la gobernanza y fortalezcan las diversas formas de participación con los grupos étnicos presentes en las áreas protegidas.</t>
  </si>
  <si>
    <t>3.1.3 Promover la conservación privada en el SINAP</t>
  </si>
  <si>
    <t>3.1.5 Fortalecer el proceso de integración de las Áreas Protegidas como determinantes ambientales en instrumentos de desarrollo y ordenamiento territorial.</t>
  </si>
  <si>
    <t>3.1.4 Levantar información de línea base y de seguimiento de efectividad del manejo para las áreas del SINAP.</t>
  </si>
  <si>
    <t>3.1.7 Fortalecer los procesos administrativos en las áreas del SPNNC.</t>
  </si>
  <si>
    <t>3.3.1 Realizar montaje y mantenimiento de viveros para producción de plántulas.</t>
  </si>
  <si>
    <t>3.3.2 Realizar planes de propagación de material vegetal.</t>
  </si>
  <si>
    <t xml:space="preserve">	4.2.1 Adelantar procesos de comunicación, educación ambiental con actores priorizados y vinculados a la gestión territorial de las áreas protegidas.</t>
  </si>
  <si>
    <t>4.2.2 Desarrollar procesos de interpretación del patrimonio natural y cultural en las áreas protegidas.</t>
  </si>
  <si>
    <t>4.1.2 Formular los instrumentos de planeación de las áreas administradas por la entidad.</t>
  </si>
  <si>
    <t>4.1.1 Actualizar los instrumentos de planeación de las áreas administradas por la entidad.</t>
  </si>
  <si>
    <t xml:space="preserve">3.5.3 Cartografía con polígonos georreferenciados de las áreas intervenidas
Entragable: 1.REALIZAR LA GEORREFERENCIACION
</t>
  </si>
  <si>
    <t xml:space="preserve">3.4.1 Adelantar acciones para el desarrollo y fortalecimiento de procesos de gestión del conocimiento y de innovación de la entidad.	</t>
  </si>
  <si>
    <t>3.4.2 Desarrollar el programa de estímulos a la investigación.</t>
  </si>
  <si>
    <t>2.1.1 Desarrollar acciones de promoción, divulgación y participación que permitan promover las áreas protegidas con vocación ecoturística a nivel nacional e internacional.</t>
  </si>
  <si>
    <t>2.1.2 Implementar acciones encaminadas al sostenimiento del ecoturismo en las áreas protegidas y sus zonas de influencia.</t>
  </si>
  <si>
    <t>2.2.5 Implementar la ruta de acuerdos de conservación con familias campesinas que usan o habitan las áreas protegidas.</t>
  </si>
  <si>
    <t>2.2.3 Realizar seguimiento a los acuerdos suscritos con las familias campesinas que usan o habitan las áreas protegidas.</t>
  </si>
  <si>
    <t>2.2.4 Diseñar e Implementar las estrategias de sostenibilidad con base en las compensaciones, valoración de los bienes, beneficios sistémicos y culturales e iniciativas sostenibles en las Áreas del SPNN.</t>
  </si>
  <si>
    <t>2.2.1 Realizar el seguimiento a la implementación de estrategias de sostenibilidad con base en las compensaciones, valoración de los bienes, beneficios sistémicos y culturales e iniciativas sostenibles en las Áreas del SPNN.</t>
  </si>
  <si>
    <t xml:space="preserve"> Servicio de prevención, vigilancia y control de las áreas protegidas</t>
  </si>
  <si>
    <t>CODIGO: F-E-GIP-31</t>
  </si>
  <si>
    <t>PERIODO REPORTE: Final 2025</t>
  </si>
  <si>
    <t xml:space="preserve">Total </t>
  </si>
  <si>
    <t xml:space="preserve">Durante la vigencia 2025 se reporta la implementación de acciones de prevención, vigilancia y control en 110.735,57 Hectáreas cubiertas con jornadas de vigilancia, lo cual refleja un cumplimiento de la meta propuesta del 99,9%. </t>
  </si>
  <si>
    <t>Durante la vigencia 2025 se adelantaron acciones orientadas a la adquisición de predios y mejoras al interior de los Parques Nacionales Naturales (PNN), lo cual permitió la adquisición de 24 predios ubicados en los PNN Serranía de los Yariguíes, Tatamá, Selva de Florencia, Las Orquídeas y Paramillo.</t>
  </si>
  <si>
    <t>Durante la vigencia 2025 se capacitaron 9.868 personas, lo que evidencia el avance en la planeación y desarrollo de los procesos de comunicación y educación ambiental en las áreas protegidas. Estas acciones se consolidaron a partir de las necesidades e intereses identificados por cada área, como aporte a su gestión, y se desarrollaron en articulación con las Direcciones Territoriales y el Grupo de Comunicaciones y Educación Ambiental, lo que permitió superar la meta establecida, alcanzando un cumplimiento del 101,55 %.</t>
  </si>
  <si>
    <t>Durante la vigencia 2025, el Grupo de Planeación y Manejo, presenta avance de (2) dos documentos de planeación, se presenta un cumplimiento del 66,6%, respecto a la meta programada.</t>
  </si>
  <si>
    <t>Durante la vigencia 2025 se administraron en total 23.103.745,29 hectáreas, lo que permitió alcanzar el 100 % de la meta programada.</t>
  </si>
  <si>
    <t>Durante la vigencia objeto de este informe, se realizó la producción de 261.430 plántulas, lo cual refleja un cumplimiento del 99.73%.
El cumplimiento de la meta presentó limitantes de orden operativo y de seguridad, asociadas a alteraciones de orden público en el PNN Farallones, las cuales ocasionaron la pérdida de más de 18.915 plántulas y 1.456 propágulos en los viveros. Estas condiciones afectaron la continuidad de las acciones de restauración, particularmente aquellas relacionadas con la propagación y producción de material vegetal en viveros, limitando su desarrollo conforme a lo programado.</t>
  </si>
  <si>
    <t>Se aumenta la meta inicial, porque se logró incrementar el número de acuerdos de Conservación suscritos con las familias campesinas que usan o habitan las áreas protegidas, por ende, las áreas en proceso de restauración se incrementaron, dejando como resultado de la vigencia 13.612,78 Ha proceso de restauración</t>
  </si>
  <si>
    <t>Durante la vigencia se dio cumplimiento del 100 % a la meta programada, con 983,34 hectáreas en proceso de restauración en fase de mantenimiento, distribuidas en 14 áreas protegidas.</t>
  </si>
  <si>
    <t>NA</t>
  </si>
  <si>
    <t xml:space="preserve">Durante la vigencia informada las áreas protegidas avanzaron en la recolección de datos en campo, análisis y escritura de documentos finales, en este sentido se da cumplimiento en el 100% a la meta establecida, con la entrega del tres (3) documentos en la AP Orquídeas, Corchal y Corales del Rosario. </t>
  </si>
  <si>
    <t>Durante la vigencia 2025, desde la SSNA se avanzó en diversas estrategias de articulación, promoción y posicionamiento de las áreas protegidas como destinos ecoturísticos sostenibles, así como en el fortalecimiento de herramientas técnicas para el monitoreo y análisis del uso público. Como resultado se registraron 2.210.440 visitante.
El total acumulado refleja un avance del 116% respecto la meta programada para visitantes.</t>
  </si>
  <si>
    <t>Durante la vigencia 2025 se suscribieron 266 acuerdos, conforme a la ruta establecida para la celebración de Acuerdos de Conservación, con lo cual se dio cumplimiento del 100 % a la meta programada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</si>
</sst>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quot;$&quot;\ * #,##0_);_(&quot;$&quot;\ * \(#,##0\);_(&quot;$&quot;\ * &quot;-&quot;_);_(@_)"/>
    <numFmt numFmtId="165" formatCode="_(&quot;$&quot;\ * #,##0.00_);_(&quot;$&quot;\ * \(#,##0.00\);_(&quot;$&quot;\ * &quot;-&quot;??_);_(@_)"/>
    <numFmt numFmtId="166" formatCode="_-* #,##0_-;\-* #,##0_-;_-* &quot;-&quot;??_-;_-@_-"/>
    <numFmt numFmtId="167" formatCode="_(&quot;$&quot;\ * #,##0_);_(&quot;$&quot;\ * \(#,##0\);_(&quot;$&quot;\ * &quot;-&quot;??_);_(@_)"/>
    <numFmt numFmtId="168" formatCode="_-[$$-240A]\ * #,##0_-;\-[$$-240A]\ * #,##0_-;_-[$$-240A]\ * &quot;-&quot;??_-;_-@_-"/>
    <numFmt numFmtId="169" formatCode="&quot;$&quot;\ #,##0"/>
    <numFmt numFmtId="170" formatCode="_-&quot;$&quot;\ * #,##0_-;\-&quot;$&quot;\ * #,##0_-;_-&quot;$&quot;\ * &quot;-&quot;??_-;_-@_-"/>
    <numFmt numFmtId="171" formatCode="&quot;$&quot;\ #,##0.00"/>
    <numFmt numFmtId="172" formatCode="_(&quot;$&quot;\ * #,##0.00_);_(&quot;$&quot;\ * \(#,##0.00\);_(&quot;$&quot;\ * &quot;-&quot;_);_(@_)"/>
    <numFmt numFmtId="173" formatCode="_-[$$-240A]\ * #,##0.00_-;\-[$$-240A]\ * #,##0.00_-;_-[$$-240A]\ * &quot;-&quot;??_-;_-@_-"/>
  </numFmts>
  <fonts count="41"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sz val="10"/>
      <name val="Arial"/>
      <family val="2"/>
    </font>
    <font>
      <b/>
      <sz val="11"/>
      <name val="Arial Narrow"/>
      <family val="2"/>
    </font>
    <font>
      <sz val="11"/>
      <name val="Arial Narrow"/>
      <family val="2"/>
    </font>
    <font>
      <sz val="12"/>
      <color indexed="8"/>
      <name val="Verdana"/>
      <family val="2"/>
    </font>
    <font>
      <b/>
      <sz val="12"/>
      <name val="Arial Narrow"/>
      <family val="2"/>
    </font>
    <font>
      <sz val="12"/>
      <name val="Arial Narrow"/>
      <family val="2"/>
    </font>
    <font>
      <sz val="11"/>
      <color theme="1"/>
      <name val="Calibri"/>
      <family val="2"/>
      <scheme val="minor"/>
    </font>
    <font>
      <sz val="10"/>
      <name val="Calibri"/>
      <family val="2"/>
      <scheme val="minor"/>
    </font>
    <font>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4"/>
      <color theme="1"/>
      <name val="Verdana"/>
      <family val="2"/>
    </font>
    <font>
      <b/>
      <sz val="18"/>
      <color theme="1"/>
      <name val="Verdana"/>
      <family val="2"/>
    </font>
    <font>
      <b/>
      <sz val="12"/>
      <color theme="0"/>
      <name val="Verdana"/>
      <family val="2"/>
    </font>
    <font>
      <b/>
      <sz val="12"/>
      <color theme="1"/>
      <name val="Verdana"/>
      <family val="2"/>
    </font>
    <font>
      <b/>
      <sz val="12"/>
      <name val="Calibri"/>
      <family val="2"/>
      <scheme val="minor"/>
    </font>
    <font>
      <u val="singleAccounting"/>
      <sz val="12"/>
      <name val="Calibri"/>
      <family val="2"/>
      <scheme val="minor"/>
    </font>
    <font>
      <sz val="12"/>
      <name val="Calibri"/>
      <family val="2"/>
      <scheme val="minor"/>
    </font>
    <font>
      <b/>
      <sz val="12"/>
      <color theme="1"/>
      <name val="Calibri"/>
      <family val="2"/>
      <scheme val="minor"/>
    </font>
    <font>
      <sz val="12"/>
      <color theme="1"/>
      <name val="Calibri"/>
      <family val="2"/>
      <scheme val="minor"/>
    </font>
    <font>
      <b/>
      <sz val="16"/>
      <name val="Calibri"/>
      <family val="2"/>
      <scheme val="minor"/>
    </font>
    <font>
      <sz val="14"/>
      <name val="Calibri"/>
      <family val="2"/>
      <scheme val="minor"/>
    </font>
    <font>
      <b/>
      <sz val="10"/>
      <color theme="1"/>
      <name val="Calibri"/>
      <family val="2"/>
      <scheme val="minor"/>
    </font>
    <font>
      <b/>
      <sz val="11"/>
      <color theme="1"/>
      <name val="Aptos Narrow"/>
      <family val="2"/>
    </font>
    <font>
      <b/>
      <sz val="10"/>
      <name val="Calibri"/>
      <family val="2"/>
      <scheme val="minor"/>
    </font>
    <font>
      <b/>
      <sz val="11"/>
      <color theme="1"/>
      <name val="Calibri"/>
      <family val="2"/>
      <scheme val="minor"/>
    </font>
    <font>
      <sz val="11"/>
      <color theme="1"/>
      <name val="Aptos Narrow"/>
      <family val="2"/>
    </font>
    <font>
      <sz val="11"/>
      <color theme="1"/>
      <name val="Calibri"/>
      <family val="2"/>
    </font>
    <font>
      <b/>
      <sz val="12"/>
      <color indexed="81"/>
      <name val="Tahoma"/>
      <family val="2"/>
    </font>
    <font>
      <sz val="12"/>
      <color indexed="81"/>
      <name val="Tahoma"/>
      <family val="2"/>
    </font>
    <font>
      <sz val="11"/>
      <color rgb="FF000000"/>
      <name val="Aptos Narrow"/>
      <family val="2"/>
    </font>
    <font>
      <sz val="9"/>
      <color indexed="81"/>
      <name val="Tahoma"/>
      <charset val="1"/>
    </font>
    <font>
      <b/>
      <sz val="9"/>
      <color indexed="81"/>
      <name val="Tahoma"/>
      <charset val="1"/>
    </font>
    <font>
      <sz val="12"/>
      <color rgb="FFFF000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E1E1E1"/>
        <bgColor indexed="64"/>
      </patternFill>
    </fill>
    <fill>
      <patternFill patternType="solid">
        <fgColor rgb="FF96BE55"/>
        <bgColor indexed="64"/>
      </patternFill>
    </fill>
    <fill>
      <patternFill patternType="solid">
        <fgColor rgb="FF594F4E"/>
        <bgColor indexed="64"/>
      </patternFill>
    </fill>
    <fill>
      <patternFill patternType="solid">
        <fgColor them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bgColor indexed="64"/>
      </patternFill>
    </fill>
    <fill>
      <patternFill patternType="solid">
        <fgColor theme="5"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1" fillId="0" borderId="0"/>
    <xf numFmtId="0" fontId="5" fillId="0" borderId="0"/>
    <xf numFmtId="9" fontId="11" fillId="0" borderId="0" applyFont="0" applyFill="0" applyBorder="0" applyAlignment="0" applyProtection="0"/>
    <xf numFmtId="43" fontId="11" fillId="0" borderId="0" applyFont="0" applyFill="0" applyBorder="0" applyAlignment="0" applyProtection="0"/>
  </cellStyleXfs>
  <cellXfs count="377">
    <xf numFmtId="0" fontId="0" fillId="0" borderId="0" xfId="0"/>
    <xf numFmtId="0" fontId="12" fillId="2" borderId="0" xfId="0" applyFont="1" applyFill="1" applyAlignment="1">
      <alignment horizontal="center" vertical="center" wrapText="1"/>
    </xf>
    <xf numFmtId="0" fontId="13" fillId="2" borderId="0" xfId="0" applyFont="1" applyFill="1"/>
    <xf numFmtId="166" fontId="13" fillId="2" borderId="0" xfId="0" applyNumberFormat="1" applyFont="1" applyFill="1"/>
    <xf numFmtId="167" fontId="13" fillId="2" borderId="0" xfId="0" applyNumberFormat="1" applyFont="1" applyFill="1"/>
    <xf numFmtId="166" fontId="13" fillId="2" borderId="0" xfId="0" applyNumberFormat="1" applyFont="1" applyFill="1" applyAlignment="1">
      <alignment vertical="center"/>
    </xf>
    <xf numFmtId="0" fontId="13" fillId="2" borderId="3" xfId="0" applyFont="1" applyFill="1" applyBorder="1"/>
    <xf numFmtId="0" fontId="0" fillId="2" borderId="0" xfId="0" applyFill="1"/>
    <xf numFmtId="0" fontId="14" fillId="2" borderId="0" xfId="0" applyFont="1" applyFill="1" applyAlignment="1">
      <alignment vertical="center"/>
    </xf>
    <xf numFmtId="0" fontId="0" fillId="2" borderId="0" xfId="0" applyFill="1" applyAlignment="1">
      <alignment vertical="center" wrapText="1"/>
    </xf>
    <xf numFmtId="0" fontId="15" fillId="2" borderId="0" xfId="0" applyFont="1" applyFill="1" applyAlignment="1">
      <alignment horizontal="center" vertical="center" wrapText="1"/>
    </xf>
    <xf numFmtId="0" fontId="0" fillId="2" borderId="0" xfId="0" applyFill="1" applyAlignment="1">
      <alignment horizontal="center" vertical="center" wrapText="1"/>
    </xf>
    <xf numFmtId="0" fontId="16" fillId="2" borderId="0" xfId="0" applyFont="1" applyFill="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7" fillId="3" borderId="7" xfId="4" applyFont="1" applyFill="1" applyBorder="1" applyAlignment="1" applyProtection="1">
      <alignment horizontal="left" vertical="center" wrapText="1"/>
      <protection locked="0"/>
    </xf>
    <xf numFmtId="0" fontId="17" fillId="3" borderId="2" xfId="4" applyFont="1" applyFill="1" applyBorder="1" applyAlignment="1" applyProtection="1">
      <alignment horizontal="left" vertical="center" wrapText="1"/>
      <protection locked="0"/>
    </xf>
    <xf numFmtId="9" fontId="17" fillId="3" borderId="2" xfId="5" applyFont="1" applyFill="1" applyBorder="1" applyAlignment="1" applyProtection="1">
      <alignment horizontal="center" vertical="center" wrapText="1"/>
      <protection locked="0"/>
    </xf>
    <xf numFmtId="9" fontId="17" fillId="3" borderId="8" xfId="5" applyFont="1" applyFill="1" applyBorder="1" applyAlignment="1" applyProtection="1">
      <alignment horizontal="center" vertical="center" wrapText="1"/>
      <protection locked="0"/>
    </xf>
    <xf numFmtId="0" fontId="17" fillId="3" borderId="9" xfId="4" applyFont="1" applyFill="1" applyBorder="1" applyAlignment="1" applyProtection="1">
      <alignment horizontal="left" vertical="center" wrapText="1"/>
      <protection locked="0"/>
    </xf>
    <xf numFmtId="0" fontId="17" fillId="3" borderId="1" xfId="4" applyFont="1" applyFill="1" applyBorder="1" applyAlignment="1" applyProtection="1">
      <alignment horizontal="left" vertical="center" wrapText="1"/>
      <protection locked="0"/>
    </xf>
    <xf numFmtId="0" fontId="17" fillId="3" borderId="1" xfId="4" applyFont="1" applyFill="1" applyBorder="1" applyAlignment="1" applyProtection="1">
      <alignment horizontal="center" vertical="center" wrapText="1"/>
      <protection locked="0"/>
    </xf>
    <xf numFmtId="0" fontId="17" fillId="3" borderId="10" xfId="4" applyFont="1" applyFill="1" applyBorder="1" applyAlignment="1" applyProtection="1">
      <alignment horizontal="center" vertical="center" wrapText="1"/>
      <protection locked="0"/>
    </xf>
    <xf numFmtId="9" fontId="17" fillId="3" borderId="1" xfId="5" applyFont="1" applyFill="1" applyBorder="1" applyAlignment="1" applyProtection="1">
      <alignment horizontal="center" vertical="center" wrapText="1"/>
      <protection locked="0"/>
    </xf>
    <xf numFmtId="9" fontId="17" fillId="3" borderId="10" xfId="5" applyFont="1" applyFill="1" applyBorder="1" applyAlignment="1" applyProtection="1">
      <alignment horizontal="center" vertical="center" wrapText="1"/>
      <protection locked="0"/>
    </xf>
    <xf numFmtId="0" fontId="17" fillId="4" borderId="9" xfId="4" applyFont="1" applyFill="1" applyBorder="1" applyAlignment="1" applyProtection="1">
      <alignment horizontal="left" vertical="center" wrapText="1"/>
      <protection locked="0"/>
    </xf>
    <xf numFmtId="0" fontId="17" fillId="4" borderId="1" xfId="4" applyFont="1" applyFill="1" applyBorder="1" applyAlignment="1" applyProtection="1">
      <alignment horizontal="left" vertical="center" wrapText="1"/>
      <protection locked="0"/>
    </xf>
    <xf numFmtId="0" fontId="17" fillId="4" borderId="1" xfId="4" applyFont="1" applyFill="1" applyBorder="1" applyAlignment="1" applyProtection="1">
      <alignment horizontal="center" vertical="center" wrapText="1"/>
      <protection locked="0"/>
    </xf>
    <xf numFmtId="0" fontId="17" fillId="4" borderId="10" xfId="4" applyFont="1" applyFill="1" applyBorder="1" applyAlignment="1" applyProtection="1">
      <alignment horizontal="center" vertical="center" wrapText="1"/>
      <protection locked="0"/>
    </xf>
    <xf numFmtId="9" fontId="17" fillId="4" borderId="1" xfId="5" applyFont="1" applyFill="1" applyBorder="1" applyAlignment="1" applyProtection="1">
      <alignment horizontal="center" vertical="center" wrapText="1"/>
      <protection locked="0"/>
    </xf>
    <xf numFmtId="9" fontId="17" fillId="4" borderId="10" xfId="5" applyFont="1" applyFill="1" applyBorder="1" applyAlignment="1" applyProtection="1">
      <alignment horizontal="center" vertical="center" wrapText="1"/>
      <protection locked="0"/>
    </xf>
    <xf numFmtId="0" fontId="17" fillId="5" borderId="9" xfId="4" applyFont="1" applyFill="1" applyBorder="1" applyAlignment="1" applyProtection="1">
      <alignment horizontal="left" vertical="center" wrapText="1"/>
      <protection locked="0"/>
    </xf>
    <xf numFmtId="0" fontId="17" fillId="5" borderId="1" xfId="4" applyFont="1" applyFill="1" applyBorder="1" applyAlignment="1" applyProtection="1">
      <alignment horizontal="left" vertical="center" wrapText="1"/>
      <protection locked="0"/>
    </xf>
    <xf numFmtId="0" fontId="17" fillId="5" borderId="1" xfId="4" applyFont="1" applyFill="1" applyBorder="1" applyAlignment="1" applyProtection="1">
      <alignment horizontal="center" vertical="center" wrapText="1"/>
      <protection locked="0"/>
    </xf>
    <xf numFmtId="0" fontId="17" fillId="5" borderId="10" xfId="4" applyFont="1" applyFill="1" applyBorder="1" applyAlignment="1" applyProtection="1">
      <alignment horizontal="center" vertical="center" wrapText="1"/>
      <protection locked="0"/>
    </xf>
    <xf numFmtId="9" fontId="17" fillId="5" borderId="1" xfId="5" applyFont="1" applyFill="1" applyBorder="1" applyAlignment="1" applyProtection="1">
      <alignment horizontal="center" vertical="center" wrapText="1"/>
      <protection locked="0"/>
    </xf>
    <xf numFmtId="9" fontId="17" fillId="5" borderId="10" xfId="5" applyFont="1" applyFill="1" applyBorder="1" applyAlignment="1" applyProtection="1">
      <alignment horizontal="center" vertical="center" wrapText="1"/>
      <protection locked="0"/>
    </xf>
    <xf numFmtId="0" fontId="17" fillId="6" borderId="9" xfId="4" applyFont="1" applyFill="1" applyBorder="1" applyAlignment="1" applyProtection="1">
      <alignment horizontal="left" vertical="center" wrapText="1"/>
      <protection locked="0"/>
    </xf>
    <xf numFmtId="0" fontId="17" fillId="6" borderId="1" xfId="4" applyFont="1" applyFill="1" applyBorder="1" applyAlignment="1" applyProtection="1">
      <alignment horizontal="left" vertical="center" wrapText="1"/>
      <protection locked="0"/>
    </xf>
    <xf numFmtId="9" fontId="17" fillId="6" borderId="1" xfId="5" applyFont="1" applyFill="1" applyBorder="1" applyAlignment="1" applyProtection="1">
      <alignment horizontal="center" vertical="center" wrapText="1"/>
      <protection locked="0"/>
    </xf>
    <xf numFmtId="9" fontId="17" fillId="6" borderId="10" xfId="5" applyFont="1" applyFill="1" applyBorder="1" applyAlignment="1" applyProtection="1">
      <alignment horizontal="center" vertical="center" wrapText="1"/>
      <protection locked="0"/>
    </xf>
    <xf numFmtId="0" fontId="17" fillId="6" borderId="1" xfId="4" applyFont="1" applyFill="1" applyBorder="1" applyAlignment="1" applyProtection="1">
      <alignment horizontal="center" vertical="center" wrapText="1"/>
      <protection locked="0"/>
    </xf>
    <xf numFmtId="0" fontId="17" fillId="6" borderId="10" xfId="4" applyFont="1" applyFill="1" applyBorder="1" applyAlignment="1" applyProtection="1">
      <alignment horizontal="center" vertical="center" wrapText="1"/>
      <protection locked="0"/>
    </xf>
    <xf numFmtId="0" fontId="17" fillId="2" borderId="9" xfId="4" applyFont="1" applyFill="1" applyBorder="1" applyAlignment="1" applyProtection="1">
      <alignment horizontal="left" vertical="center" wrapText="1"/>
      <protection locked="0"/>
    </xf>
    <xf numFmtId="0" fontId="17" fillId="2" borderId="1" xfId="4" applyFont="1" applyFill="1" applyBorder="1" applyAlignment="1" applyProtection="1">
      <alignment horizontal="left" vertical="center" wrapText="1"/>
      <protection locked="0"/>
    </xf>
    <xf numFmtId="0" fontId="17" fillId="2" borderId="1" xfId="4" applyFont="1" applyFill="1" applyBorder="1" applyAlignment="1" applyProtection="1">
      <alignment horizontal="center" vertical="center" wrapText="1"/>
      <protection locked="0"/>
    </xf>
    <xf numFmtId="0" fontId="17" fillId="2" borderId="10" xfId="4" applyFont="1" applyFill="1" applyBorder="1" applyAlignment="1" applyProtection="1">
      <alignment horizontal="center" vertical="center" wrapText="1"/>
      <protection locked="0"/>
    </xf>
    <xf numFmtId="0" fontId="17" fillId="7" borderId="9" xfId="4" applyFont="1" applyFill="1" applyBorder="1" applyAlignment="1" applyProtection="1">
      <alignment horizontal="left" vertical="center" wrapText="1"/>
      <protection locked="0"/>
    </xf>
    <xf numFmtId="0" fontId="17" fillId="7" borderId="1" xfId="4" applyFont="1" applyFill="1" applyBorder="1" applyAlignment="1" applyProtection="1">
      <alignment horizontal="left" vertical="center" wrapText="1"/>
      <protection locked="0"/>
    </xf>
    <xf numFmtId="0" fontId="17" fillId="7" borderId="1" xfId="4" applyFont="1" applyFill="1" applyBorder="1" applyAlignment="1" applyProtection="1">
      <alignment horizontal="center" vertical="center" wrapText="1"/>
      <protection locked="0"/>
    </xf>
    <xf numFmtId="0" fontId="17" fillId="7" borderId="10" xfId="4" applyFont="1" applyFill="1" applyBorder="1" applyAlignment="1" applyProtection="1">
      <alignment horizontal="center" vertical="center" wrapText="1"/>
      <protection locked="0"/>
    </xf>
    <xf numFmtId="9" fontId="17" fillId="7" borderId="1" xfId="5" applyFont="1" applyFill="1" applyBorder="1" applyAlignment="1" applyProtection="1">
      <alignment horizontal="center" vertical="center" wrapText="1"/>
      <protection locked="0"/>
    </xf>
    <xf numFmtId="9" fontId="17" fillId="7" borderId="10" xfId="5" applyFont="1" applyFill="1" applyBorder="1" applyAlignment="1" applyProtection="1">
      <alignment horizontal="center" vertical="center" wrapText="1"/>
      <protection locked="0"/>
    </xf>
    <xf numFmtId="0" fontId="17" fillId="7" borderId="11" xfId="4" applyFont="1" applyFill="1" applyBorder="1" applyAlignment="1" applyProtection="1">
      <alignment horizontal="left" vertical="center" wrapText="1"/>
      <protection locked="0"/>
    </xf>
    <xf numFmtId="0" fontId="17" fillId="7" borderId="12" xfId="4" applyFont="1" applyFill="1" applyBorder="1" applyAlignment="1" applyProtection="1">
      <alignment horizontal="left" vertical="center" wrapText="1"/>
      <protection locked="0"/>
    </xf>
    <xf numFmtId="0" fontId="17" fillId="7" borderId="12" xfId="4" applyFont="1" applyFill="1" applyBorder="1" applyAlignment="1" applyProtection="1">
      <alignment horizontal="center" vertical="center" wrapText="1"/>
      <protection locked="0"/>
    </xf>
    <xf numFmtId="0" fontId="17" fillId="7" borderId="13" xfId="4" applyFont="1" applyFill="1" applyBorder="1" applyAlignment="1" applyProtection="1">
      <alignment horizontal="center" vertical="center" wrapText="1"/>
      <protection locked="0"/>
    </xf>
    <xf numFmtId="0" fontId="0" fillId="8" borderId="0" xfId="0" applyFill="1" applyAlignment="1">
      <alignment vertical="center" wrapText="1"/>
    </xf>
    <xf numFmtId="0" fontId="22" fillId="10" borderId="20" xfId="0" applyFont="1" applyFill="1" applyBorder="1" applyAlignment="1">
      <alignment horizontal="center" vertical="center"/>
    </xf>
    <xf numFmtId="0" fontId="22" fillId="10" borderId="15" xfId="0" applyFont="1" applyFill="1" applyBorder="1" applyAlignment="1">
      <alignment horizontal="center" vertical="center" wrapText="1"/>
    </xf>
    <xf numFmtId="164" fontId="23" fillId="0" borderId="17" xfId="2" applyFont="1" applyFill="1" applyBorder="1" applyAlignment="1">
      <alignment horizontal="center" vertical="center"/>
    </xf>
    <xf numFmtId="0" fontId="22" fillId="9" borderId="19" xfId="0" applyFont="1" applyFill="1" applyBorder="1" applyAlignment="1">
      <alignment horizontal="center" vertical="center" wrapText="1"/>
    </xf>
    <xf numFmtId="0" fontId="24" fillId="2" borderId="1" xfId="0" applyFont="1" applyFill="1" applyBorder="1" applyAlignment="1">
      <alignment vertical="center" wrapText="1"/>
    </xf>
    <xf numFmtId="0" fontId="24" fillId="9" borderId="1" xfId="0" applyFont="1" applyFill="1" applyBorder="1" applyAlignment="1">
      <alignment horizontal="center" vertical="center" wrapText="1"/>
    </xf>
    <xf numFmtId="168" fontId="26" fillId="2" borderId="1" xfId="0" applyNumberFormat="1" applyFont="1" applyFill="1" applyBorder="1" applyAlignment="1">
      <alignment vertical="center"/>
    </xf>
    <xf numFmtId="168" fontId="26" fillId="2" borderId="1" xfId="1" applyNumberFormat="1" applyFont="1" applyFill="1" applyBorder="1" applyAlignment="1">
      <alignment horizontal="center" vertical="center"/>
    </xf>
    <xf numFmtId="0" fontId="24" fillId="2" borderId="12" xfId="0" applyFont="1" applyFill="1" applyBorder="1" applyAlignment="1">
      <alignment vertical="center" wrapText="1"/>
    </xf>
    <xf numFmtId="0" fontId="24" fillId="9" borderId="12" xfId="0" applyFont="1" applyFill="1" applyBorder="1" applyAlignment="1">
      <alignment horizontal="center" vertical="center" wrapText="1"/>
    </xf>
    <xf numFmtId="1" fontId="24" fillId="0" borderId="16" xfId="2" applyNumberFormat="1" applyFont="1" applyFill="1" applyBorder="1" applyAlignment="1">
      <alignment horizontal="center" vertical="center"/>
    </xf>
    <xf numFmtId="0" fontId="22" fillId="2" borderId="14" xfId="0" applyFont="1" applyFill="1" applyBorder="1" applyAlignment="1">
      <alignment horizontal="left" vertical="center" wrapText="1" indent="1"/>
    </xf>
    <xf numFmtId="0" fontId="22" fillId="2" borderId="15" xfId="0" applyFont="1" applyFill="1" applyBorder="1" applyAlignment="1">
      <alignment horizontal="left" vertical="center" wrapText="1" indent="1"/>
    </xf>
    <xf numFmtId="0" fontId="26" fillId="0" borderId="1" xfId="0" applyFont="1" applyBorder="1" applyAlignment="1" applyProtection="1">
      <alignment horizontal="center" vertical="center" wrapText="1"/>
      <protection locked="0"/>
    </xf>
    <xf numFmtId="0" fontId="26" fillId="2" borderId="0" xfId="0" applyFont="1" applyFill="1"/>
    <xf numFmtId="0" fontId="24" fillId="2" borderId="0" xfId="0" applyFont="1" applyFill="1"/>
    <xf numFmtId="167" fontId="25" fillId="2" borderId="0" xfId="0" applyNumberFormat="1" applyFont="1" applyFill="1" applyAlignment="1">
      <alignment vertical="center"/>
    </xf>
    <xf numFmtId="0" fontId="25" fillId="2" borderId="0" xfId="0" applyFont="1" applyFill="1"/>
    <xf numFmtId="167" fontId="25" fillId="2" borderId="0" xfId="1" applyNumberFormat="1" applyFont="1" applyFill="1" applyBorder="1"/>
    <xf numFmtId="167" fontId="22" fillId="10" borderId="1" xfId="0" applyNumberFormat="1" applyFont="1" applyFill="1" applyBorder="1" applyAlignment="1">
      <alignment vertical="center"/>
    </xf>
    <xf numFmtId="166" fontId="26" fillId="2" borderId="0" xfId="0" applyNumberFormat="1" applyFont="1" applyFill="1" applyAlignment="1">
      <alignment vertical="center"/>
    </xf>
    <xf numFmtId="166" fontId="26" fillId="2" borderId="0" xfId="0" applyNumberFormat="1" applyFont="1" applyFill="1"/>
    <xf numFmtId="4" fontId="25" fillId="0" borderId="1" xfId="0" applyNumberFormat="1" applyFont="1" applyBorder="1" applyAlignment="1" applyProtection="1">
      <alignment horizontal="center" vertical="center" wrapText="1"/>
      <protection locked="0"/>
    </xf>
    <xf numFmtId="3" fontId="25" fillId="0" borderId="1" xfId="0" applyNumberFormat="1" applyFont="1" applyBorder="1" applyAlignment="1" applyProtection="1">
      <alignment horizontal="center" vertical="center" wrapText="1"/>
      <protection locked="0"/>
    </xf>
    <xf numFmtId="167" fontId="25" fillId="2" borderId="2" xfId="0" applyNumberFormat="1" applyFont="1" applyFill="1" applyBorder="1" applyAlignment="1">
      <alignment vertical="center"/>
    </xf>
    <xf numFmtId="0" fontId="22" fillId="2" borderId="18" xfId="0" applyFont="1" applyFill="1" applyBorder="1" applyAlignment="1">
      <alignment horizontal="center" vertical="center" wrapText="1"/>
    </xf>
    <xf numFmtId="0" fontId="26" fillId="0" borderId="18" xfId="0" applyFont="1" applyBorder="1" applyAlignment="1" applyProtection="1">
      <alignment horizontal="center" vertical="center" wrapText="1"/>
      <protection locked="0"/>
    </xf>
    <xf numFmtId="0" fontId="24" fillId="2" borderId="18" xfId="0" applyFont="1" applyFill="1" applyBorder="1" applyAlignment="1">
      <alignment horizontal="left" vertical="center" wrapText="1"/>
    </xf>
    <xf numFmtId="9" fontId="24" fillId="2" borderId="18" xfId="0" applyNumberFormat="1" applyFont="1" applyFill="1" applyBorder="1" applyAlignment="1">
      <alignment horizontal="left" vertical="center" wrapText="1"/>
    </xf>
    <xf numFmtId="0" fontId="24" fillId="0" borderId="18" xfId="0" applyFont="1" applyBorder="1" applyAlignment="1">
      <alignment horizontal="left" vertical="center" wrapText="1"/>
    </xf>
    <xf numFmtId="0" fontId="29" fillId="2" borderId="0" xfId="0" applyFont="1" applyFill="1"/>
    <xf numFmtId="0" fontId="25" fillId="13" borderId="18" xfId="0" applyFont="1" applyFill="1" applyBorder="1" applyAlignment="1">
      <alignment horizontal="center" vertical="center"/>
    </xf>
    <xf numFmtId="0" fontId="22" fillId="13" borderId="18" xfId="0" applyFont="1" applyFill="1" applyBorder="1" applyAlignment="1">
      <alignment horizontal="center" vertical="center" wrapText="1"/>
    </xf>
    <xf numFmtId="168" fontId="26" fillId="0" borderId="1" xfId="0" applyNumberFormat="1" applyFont="1" applyBorder="1" applyAlignment="1">
      <alignment vertical="center"/>
    </xf>
    <xf numFmtId="0" fontId="24" fillId="2" borderId="18"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 xfId="0" applyFont="1" applyBorder="1" applyAlignment="1">
      <alignment horizontal="center" vertical="center" wrapText="1"/>
    </xf>
    <xf numFmtId="0" fontId="24" fillId="2" borderId="19"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0" borderId="2" xfId="0" applyFont="1" applyBorder="1" applyAlignment="1">
      <alignment horizontal="left" vertical="center" wrapText="1"/>
    </xf>
    <xf numFmtId="0" fontId="22" fillId="9" borderId="2" xfId="0" applyFont="1" applyFill="1" applyBorder="1" applyAlignment="1">
      <alignment horizontal="center" vertical="center" wrapText="1"/>
    </xf>
    <xf numFmtId="0" fontId="22" fillId="9" borderId="18" xfId="0" applyFont="1" applyFill="1" applyBorder="1" applyAlignment="1">
      <alignment horizontal="center" vertical="center" wrapText="1"/>
    </xf>
    <xf numFmtId="0" fontId="24" fillId="0" borderId="19" xfId="0" applyFont="1" applyBorder="1" applyAlignment="1">
      <alignment horizontal="left" vertical="center" wrapText="1"/>
    </xf>
    <xf numFmtId="0" fontId="24" fillId="0" borderId="34" xfId="0" applyFont="1" applyBorder="1" applyAlignment="1">
      <alignment horizontal="left" vertical="center" wrapText="1"/>
    </xf>
    <xf numFmtId="0" fontId="24" fillId="2" borderId="34" xfId="0" applyFont="1" applyFill="1" applyBorder="1" applyAlignment="1">
      <alignment horizontal="left" vertical="center" wrapText="1"/>
    </xf>
    <xf numFmtId="4" fontId="25" fillId="0" borderId="18" xfId="0" applyNumberFormat="1" applyFont="1" applyBorder="1" applyAlignment="1" applyProtection="1">
      <alignment horizontal="center" vertical="center" wrapText="1"/>
      <protection locked="0"/>
    </xf>
    <xf numFmtId="0" fontId="31" fillId="9" borderId="2" xfId="0" applyFont="1" applyFill="1" applyBorder="1" applyAlignment="1">
      <alignment horizontal="center" vertical="center" wrapText="1"/>
    </xf>
    <xf numFmtId="0" fontId="31" fillId="9" borderId="19" xfId="0" applyFont="1" applyFill="1" applyBorder="1" applyAlignment="1">
      <alignment horizontal="center" vertical="center" wrapText="1"/>
    </xf>
    <xf numFmtId="0" fontId="31" fillId="9" borderId="18" xfId="0" applyFont="1" applyFill="1" applyBorder="1" applyAlignment="1">
      <alignment horizontal="center" vertical="center" wrapText="1"/>
    </xf>
    <xf numFmtId="0" fontId="29" fillId="9" borderId="18" xfId="0" applyFont="1" applyFill="1" applyBorder="1" applyAlignment="1">
      <alignment horizontal="center" vertical="center"/>
    </xf>
    <xf numFmtId="0" fontId="31" fillId="9" borderId="18" xfId="0" applyFont="1" applyFill="1" applyBorder="1" applyAlignment="1">
      <alignment vertical="center" wrapText="1"/>
    </xf>
    <xf numFmtId="166" fontId="0" fillId="0" borderId="0" xfId="6" applyNumberFormat="1" applyFont="1"/>
    <xf numFmtId="169" fontId="13" fillId="2" borderId="0" xfId="0" applyNumberFormat="1" applyFont="1" applyFill="1"/>
    <xf numFmtId="169" fontId="0" fillId="0" borderId="0" xfId="0" applyNumberFormat="1"/>
    <xf numFmtId="169" fontId="29" fillId="9" borderId="18" xfId="0" applyNumberFormat="1" applyFont="1" applyFill="1" applyBorder="1" applyAlignment="1">
      <alignment horizontal="center" vertical="center"/>
    </xf>
    <xf numFmtId="169" fontId="31" fillId="9" borderId="18" xfId="0" applyNumberFormat="1" applyFont="1" applyFill="1" applyBorder="1" applyAlignment="1">
      <alignment vertical="center" wrapText="1"/>
    </xf>
    <xf numFmtId="169" fontId="25" fillId="13" borderId="18" xfId="0" applyNumberFormat="1" applyFont="1" applyFill="1" applyBorder="1" applyAlignment="1">
      <alignment horizontal="center" vertical="center"/>
    </xf>
    <xf numFmtId="169" fontId="22" fillId="13" borderId="18" xfId="0" applyNumberFormat="1" applyFont="1" applyFill="1" applyBorder="1" applyAlignment="1">
      <alignment horizontal="center" vertical="center" wrapText="1"/>
    </xf>
    <xf numFmtId="169" fontId="26" fillId="2" borderId="1" xfId="1" applyNumberFormat="1" applyFont="1" applyFill="1" applyBorder="1" applyAlignment="1">
      <alignment horizontal="center" vertical="center"/>
    </xf>
    <xf numFmtId="169" fontId="25" fillId="2" borderId="2" xfId="0" applyNumberFormat="1" applyFont="1" applyFill="1" applyBorder="1" applyAlignment="1">
      <alignment vertical="center"/>
    </xf>
    <xf numFmtId="169" fontId="26" fillId="2" borderId="0" xfId="0" applyNumberFormat="1" applyFont="1" applyFill="1"/>
    <xf numFmtId="169" fontId="26" fillId="2" borderId="0" xfId="0" applyNumberFormat="1" applyFont="1" applyFill="1" applyAlignment="1">
      <alignment vertical="center"/>
    </xf>
    <xf numFmtId="169" fontId="13" fillId="2" borderId="0" xfId="0" applyNumberFormat="1" applyFont="1" applyFill="1" applyAlignment="1">
      <alignment vertical="center"/>
    </xf>
    <xf numFmtId="166" fontId="26" fillId="0" borderId="1" xfId="6" applyNumberFormat="1" applyFont="1" applyBorder="1" applyAlignment="1" applyProtection="1">
      <alignment horizontal="center" vertical="center" wrapText="1"/>
      <protection locked="0"/>
    </xf>
    <xf numFmtId="166" fontId="13" fillId="2" borderId="0" xfId="6" applyNumberFormat="1" applyFont="1" applyFill="1" applyAlignment="1">
      <alignment horizontal="center"/>
    </xf>
    <xf numFmtId="166" fontId="0" fillId="0" borderId="0" xfId="6" applyNumberFormat="1" applyFont="1" applyAlignment="1">
      <alignment horizontal="center"/>
    </xf>
    <xf numFmtId="166" fontId="26" fillId="2" borderId="0" xfId="6" applyNumberFormat="1" applyFont="1" applyFill="1" applyAlignment="1">
      <alignment horizontal="center"/>
    </xf>
    <xf numFmtId="169" fontId="13" fillId="2" borderId="0" xfId="0" applyNumberFormat="1" applyFont="1" applyFill="1" applyAlignment="1">
      <alignment horizontal="center"/>
    </xf>
    <xf numFmtId="169" fontId="0" fillId="0" borderId="0" xfId="0" applyNumberFormat="1" applyAlignment="1">
      <alignment horizontal="center"/>
    </xf>
    <xf numFmtId="169" fontId="32" fillId="0" borderId="0" xfId="0" applyNumberFormat="1" applyFont="1" applyAlignment="1">
      <alignment horizontal="center"/>
    </xf>
    <xf numFmtId="169" fontId="26" fillId="2" borderId="1" xfId="0" applyNumberFormat="1" applyFont="1" applyFill="1" applyBorder="1" applyAlignment="1">
      <alignment horizontal="center" vertical="center"/>
    </xf>
    <xf numFmtId="169" fontId="25" fillId="2" borderId="2" xfId="0" applyNumberFormat="1" applyFont="1" applyFill="1" applyBorder="1" applyAlignment="1">
      <alignment horizontal="center" vertical="center"/>
    </xf>
    <xf numFmtId="169" fontId="25" fillId="2" borderId="0" xfId="1" applyNumberFormat="1" applyFont="1" applyFill="1" applyBorder="1" applyAlignment="1">
      <alignment horizontal="center"/>
    </xf>
    <xf numFmtId="169" fontId="25" fillId="2" borderId="0" xfId="0" applyNumberFormat="1" applyFont="1" applyFill="1" applyAlignment="1">
      <alignment horizontal="center" vertical="center"/>
    </xf>
    <xf numFmtId="166" fontId="26" fillId="0" borderId="18" xfId="6" applyNumberFormat="1" applyFont="1" applyBorder="1" applyAlignment="1" applyProtection="1">
      <alignment horizontal="center" vertical="center" wrapText="1"/>
      <protection locked="0"/>
    </xf>
    <xf numFmtId="170" fontId="0" fillId="0" borderId="0" xfId="0" applyNumberFormat="1"/>
    <xf numFmtId="0" fontId="24" fillId="0" borderId="1" xfId="0" applyFont="1" applyBorder="1" applyAlignment="1">
      <alignment vertical="center" wrapText="1"/>
    </xf>
    <xf numFmtId="171" fontId="34" fillId="0" borderId="42" xfId="1" applyNumberFormat="1" applyFont="1" applyFill="1" applyBorder="1"/>
    <xf numFmtId="168" fontId="26" fillId="0" borderId="1" xfId="1" applyNumberFormat="1" applyFont="1" applyFill="1" applyBorder="1" applyAlignment="1">
      <alignment horizontal="center" vertical="center"/>
    </xf>
    <xf numFmtId="167" fontId="25" fillId="0" borderId="2" xfId="0" applyNumberFormat="1" applyFont="1" applyBorder="1" applyAlignment="1">
      <alignment vertical="center"/>
    </xf>
    <xf numFmtId="0" fontId="24" fillId="0" borderId="1" xfId="0" applyFont="1" applyBorder="1" applyAlignment="1">
      <alignment horizontal="center" vertical="center" wrapText="1"/>
    </xf>
    <xf numFmtId="0" fontId="24" fillId="2" borderId="1" xfId="0" applyFont="1" applyFill="1" applyBorder="1" applyAlignment="1">
      <alignment horizontal="center" vertical="center" wrapText="1"/>
    </xf>
    <xf numFmtId="171" fontId="34" fillId="2" borderId="42" xfId="1" applyNumberFormat="1" applyFont="1" applyFill="1" applyBorder="1"/>
    <xf numFmtId="171" fontId="34" fillId="0" borderId="42" xfId="1" applyNumberFormat="1" applyFont="1" applyFill="1" applyBorder="1" applyAlignment="1">
      <alignment vertical="center"/>
    </xf>
    <xf numFmtId="0" fontId="26" fillId="0" borderId="37" xfId="0" applyFont="1" applyBorder="1" applyAlignment="1" applyProtection="1">
      <alignment horizontal="center" vertical="center" wrapText="1"/>
      <protection locked="0"/>
    </xf>
    <xf numFmtId="0" fontId="24" fillId="16" borderId="1" xfId="0" applyFont="1" applyFill="1" applyBorder="1" applyAlignment="1">
      <alignment vertical="center" wrapText="1"/>
    </xf>
    <xf numFmtId="173" fontId="13" fillId="2" borderId="0" xfId="0" applyNumberFormat="1" applyFont="1" applyFill="1"/>
    <xf numFmtId="167" fontId="25" fillId="2" borderId="1" xfId="0" applyNumberFormat="1" applyFont="1" applyFill="1" applyBorder="1" applyAlignment="1">
      <alignment vertical="center"/>
    </xf>
    <xf numFmtId="171" fontId="34" fillId="2" borderId="42" xfId="1" applyNumberFormat="1" applyFont="1" applyFill="1" applyBorder="1" applyAlignment="1">
      <alignment vertical="center"/>
    </xf>
    <xf numFmtId="173" fontId="26" fillId="0" borderId="1" xfId="0" applyNumberFormat="1" applyFont="1" applyBorder="1" applyAlignment="1">
      <alignment vertical="center"/>
    </xf>
    <xf numFmtId="0" fontId="9" fillId="12" borderId="31" xfId="0" applyFont="1" applyFill="1" applyBorder="1" applyAlignment="1">
      <alignment vertical="center" wrapText="1"/>
    </xf>
    <xf numFmtId="168" fontId="40" fillId="0" borderId="1" xfId="0" applyNumberFormat="1" applyFont="1" applyBorder="1" applyAlignment="1">
      <alignment vertical="center"/>
    </xf>
    <xf numFmtId="0" fontId="22" fillId="2" borderId="32" xfId="0" applyFont="1" applyFill="1" applyBorder="1" applyAlignment="1">
      <alignment horizontal="left" vertical="center" wrapText="1" indent="1"/>
    </xf>
    <xf numFmtId="0" fontId="22" fillId="2" borderId="23" xfId="0" applyFont="1" applyFill="1" applyBorder="1" applyAlignment="1">
      <alignment horizontal="left" vertical="center" wrapText="1" indent="1"/>
    </xf>
    <xf numFmtId="0" fontId="9" fillId="12" borderId="46" xfId="0" applyFont="1" applyFill="1" applyBorder="1" applyAlignment="1">
      <alignment vertical="center" wrapText="1"/>
    </xf>
    <xf numFmtId="1" fontId="24" fillId="0" borderId="48" xfId="2" applyNumberFormat="1" applyFont="1" applyFill="1" applyBorder="1" applyAlignment="1">
      <alignment horizontal="center" vertical="center"/>
    </xf>
    <xf numFmtId="164" fontId="23" fillId="0" borderId="47" xfId="2" applyFont="1" applyFill="1" applyBorder="1" applyAlignment="1">
      <alignment horizontal="center" vertical="center"/>
    </xf>
    <xf numFmtId="0" fontId="26" fillId="0" borderId="51" xfId="0" applyFont="1" applyBorder="1" applyAlignment="1" applyProtection="1">
      <alignment vertical="center" wrapText="1"/>
      <protection locked="0"/>
    </xf>
    <xf numFmtId="0" fontId="26" fillId="0" borderId="51" xfId="0" applyFont="1" applyBorder="1" applyAlignment="1" applyProtection="1">
      <alignment horizontal="center" vertical="center" wrapText="1"/>
      <protection locked="0"/>
    </xf>
    <xf numFmtId="10" fontId="26" fillId="2" borderId="0" xfId="5" applyNumberFormat="1" applyFont="1" applyFill="1"/>
    <xf numFmtId="10" fontId="13" fillId="2" borderId="0" xfId="5" applyNumberFormat="1" applyFont="1" applyFill="1"/>
    <xf numFmtId="0" fontId="16" fillId="2" borderId="0" xfId="0" applyFont="1" applyFill="1" applyAlignment="1">
      <alignment horizontal="center" vertical="center" wrapText="1"/>
    </xf>
    <xf numFmtId="0" fontId="22" fillId="9" borderId="44" xfId="0" applyFont="1" applyFill="1" applyBorder="1" applyAlignment="1">
      <alignment horizontal="center" vertical="center"/>
    </xf>
    <xf numFmtId="0" fontId="22" fillId="9" borderId="53" xfId="0" applyFont="1" applyFill="1" applyBorder="1" applyAlignment="1">
      <alignment horizontal="center" vertical="center"/>
    </xf>
    <xf numFmtId="0" fontId="9" fillId="12" borderId="25"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27" fillId="2" borderId="32" xfId="0" applyFont="1" applyFill="1" applyBorder="1" applyAlignment="1">
      <alignment horizontal="center" vertical="center" wrapText="1"/>
    </xf>
    <xf numFmtId="0" fontId="27" fillId="2" borderId="33" xfId="0" applyFont="1" applyFill="1" applyBorder="1" applyAlignment="1">
      <alignment horizontal="center" vertical="center" wrapText="1"/>
    </xf>
    <xf numFmtId="0" fontId="27" fillId="2" borderId="40"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28" fillId="2" borderId="39" xfId="0" applyFont="1" applyFill="1" applyBorder="1" applyAlignment="1">
      <alignment horizontal="center" vertical="center" wrapText="1"/>
    </xf>
    <xf numFmtId="0" fontId="31" fillId="9" borderId="28" xfId="0" applyFont="1" applyFill="1" applyBorder="1" applyAlignment="1">
      <alignment horizontal="center" vertical="center"/>
    </xf>
    <xf numFmtId="0" fontId="31" fillId="9" borderId="29" xfId="0" applyFont="1" applyFill="1" applyBorder="1" applyAlignment="1">
      <alignment horizontal="center" vertical="center"/>
    </xf>
    <xf numFmtId="0" fontId="20" fillId="11" borderId="25" xfId="0" applyFont="1" applyFill="1" applyBorder="1" applyAlignment="1">
      <alignment horizontal="center" vertical="center" wrapText="1"/>
    </xf>
    <xf numFmtId="0" fontId="20" fillId="11" borderId="3" xfId="0" applyFont="1" applyFill="1" applyBorder="1" applyAlignment="1">
      <alignment horizontal="center" vertical="center" wrapText="1"/>
    </xf>
    <xf numFmtId="0" fontId="20" fillId="11" borderId="26" xfId="0" applyFont="1" applyFill="1" applyBorder="1" applyAlignment="1">
      <alignment horizontal="center" vertical="center" wrapText="1"/>
    </xf>
    <xf numFmtId="0" fontId="19" fillId="10" borderId="25"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19" fillId="10" borderId="26" xfId="0" applyFont="1" applyFill="1" applyBorder="1" applyAlignment="1">
      <alignment horizontal="center" vertical="center" wrapText="1"/>
    </xf>
    <xf numFmtId="0" fontId="26" fillId="0" borderId="37" xfId="0" applyFont="1" applyBorder="1" applyAlignment="1" applyProtection="1">
      <alignment horizontal="center" vertical="center" wrapText="1"/>
      <protection locked="0"/>
    </xf>
    <xf numFmtId="0" fontId="26" fillId="0" borderId="28" xfId="0" applyFont="1" applyBorder="1" applyAlignment="1" applyProtection="1">
      <alignment horizontal="center" vertical="center" wrapText="1"/>
      <protection locked="0"/>
    </xf>
    <xf numFmtId="0" fontId="22" fillId="9" borderId="43" xfId="0" applyFont="1" applyFill="1" applyBorder="1" applyAlignment="1">
      <alignment horizontal="center" vertical="center" wrapText="1"/>
    </xf>
    <xf numFmtId="0" fontId="22" fillId="9" borderId="19" xfId="0" applyFont="1" applyFill="1" applyBorder="1" applyAlignment="1">
      <alignment horizontal="center" vertical="center" wrapText="1"/>
    </xf>
    <xf numFmtId="0" fontId="22" fillId="9" borderId="19" xfId="0" applyFont="1" applyFill="1" applyBorder="1" applyAlignment="1">
      <alignment horizontal="center" vertical="center"/>
    </xf>
    <xf numFmtId="0" fontId="31" fillId="9" borderId="2" xfId="0" applyFont="1" applyFill="1" applyBorder="1" applyAlignment="1">
      <alignment horizontal="center" vertical="center" wrapText="1"/>
    </xf>
    <xf numFmtId="0" fontId="31" fillId="9" borderId="18" xfId="0" applyFont="1" applyFill="1" applyBorder="1" applyAlignment="1">
      <alignment horizontal="center" vertical="center" wrapText="1"/>
    </xf>
    <xf numFmtId="0" fontId="22" fillId="9" borderId="2" xfId="0" applyFont="1" applyFill="1" applyBorder="1" applyAlignment="1">
      <alignment horizontal="center" vertical="center"/>
    </xf>
    <xf numFmtId="0" fontId="22" fillId="9" borderId="18" xfId="0" applyFont="1" applyFill="1" applyBorder="1" applyAlignment="1">
      <alignment horizontal="center" vertical="center"/>
    </xf>
    <xf numFmtId="0" fontId="26" fillId="0" borderId="1" xfId="0" applyFont="1" applyBorder="1" applyAlignment="1" applyProtection="1">
      <alignment horizontal="center" vertical="center" wrapText="1"/>
      <protection locked="0"/>
    </xf>
    <xf numFmtId="0" fontId="22" fillId="9" borderId="2" xfId="0" applyFont="1" applyFill="1" applyBorder="1" applyAlignment="1">
      <alignment horizontal="center" vertical="center" wrapText="1"/>
    </xf>
    <xf numFmtId="0" fontId="22" fillId="9" borderId="18" xfId="0" applyFont="1" applyFill="1" applyBorder="1" applyAlignment="1">
      <alignment horizontal="center" vertical="center" wrapText="1"/>
    </xf>
    <xf numFmtId="3" fontId="26" fillId="0" borderId="37" xfId="0" applyNumberFormat="1" applyFont="1" applyBorder="1" applyAlignment="1" applyProtection="1">
      <alignment horizontal="center" vertical="center" wrapText="1"/>
      <protection locked="0"/>
    </xf>
    <xf numFmtId="0" fontId="26" fillId="0" borderId="43" xfId="0" applyFont="1" applyBorder="1" applyAlignment="1" applyProtection="1">
      <alignment horizontal="center" vertical="center" wrapText="1"/>
      <protection locked="0"/>
    </xf>
    <xf numFmtId="0" fontId="26" fillId="0" borderId="45" xfId="0" applyFont="1" applyBorder="1" applyAlignment="1" applyProtection="1">
      <alignment horizontal="center" vertical="center" wrapText="1"/>
      <protection locked="0"/>
    </xf>
    <xf numFmtId="0" fontId="31" fillId="9" borderId="49" xfId="0" applyFont="1" applyFill="1" applyBorder="1" applyAlignment="1">
      <alignment horizontal="center" vertical="center" wrapText="1"/>
    </xf>
    <xf numFmtId="0" fontId="22" fillId="9" borderId="49" xfId="0" applyFont="1" applyFill="1" applyBorder="1" applyAlignment="1">
      <alignment horizontal="center" vertical="center" wrapText="1"/>
    </xf>
    <xf numFmtId="0" fontId="31" fillId="9" borderId="43" xfId="0" applyFont="1" applyFill="1" applyBorder="1" applyAlignment="1">
      <alignment horizontal="center" vertical="center" wrapText="1"/>
    </xf>
    <xf numFmtId="4" fontId="26" fillId="0" borderId="37" xfId="0" applyNumberFormat="1" applyFont="1" applyBorder="1" applyAlignment="1" applyProtection="1">
      <alignment horizontal="center" vertical="center" wrapText="1"/>
      <protection locked="0"/>
    </xf>
    <xf numFmtId="0" fontId="24" fillId="0" borderId="1" xfId="0" applyFont="1" applyBorder="1" applyAlignment="1">
      <alignment horizontal="left" vertical="center" wrapText="1"/>
    </xf>
    <xf numFmtId="0" fontId="24" fillId="0" borderId="12" xfId="0" applyFont="1" applyBorder="1" applyAlignment="1">
      <alignment horizontal="left" vertical="center" wrapText="1"/>
    </xf>
    <xf numFmtId="0" fontId="18" fillId="2" borderId="2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22" fillId="9" borderId="7" xfId="0" applyFont="1" applyFill="1" applyBorder="1" applyAlignment="1">
      <alignment horizontal="center" vertical="center"/>
    </xf>
    <xf numFmtId="0" fontId="22" fillId="9" borderId="30" xfId="0" applyFont="1" applyFill="1" applyBorder="1" applyAlignment="1">
      <alignment horizontal="center" vertical="center"/>
    </xf>
    <xf numFmtId="0" fontId="24" fillId="2" borderId="9"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22" fillId="15" borderId="18" xfId="0" applyFont="1" applyFill="1" applyBorder="1" applyAlignment="1">
      <alignment horizontal="center" vertical="center" wrapText="1"/>
    </xf>
    <xf numFmtId="0" fontId="22" fillId="15" borderId="19" xfId="0" applyFont="1" applyFill="1" applyBorder="1" applyAlignment="1">
      <alignment horizontal="center" vertical="center" wrapText="1"/>
    </xf>
    <xf numFmtId="0" fontId="22" fillId="15" borderId="2" xfId="0" applyFont="1" applyFill="1" applyBorder="1" applyAlignment="1">
      <alignment horizontal="center" vertical="center" wrapText="1"/>
    </xf>
    <xf numFmtId="0" fontId="26" fillId="0" borderId="18" xfId="0" applyFont="1" applyBorder="1" applyAlignment="1" applyProtection="1">
      <alignment horizontal="center" vertical="center" wrapText="1"/>
      <protection locked="0"/>
    </xf>
    <xf numFmtId="0" fontId="26" fillId="0" borderId="19" xfId="0" applyFont="1" applyBorder="1" applyAlignment="1" applyProtection="1">
      <alignment horizontal="center" vertical="center" wrapText="1"/>
      <protection locked="0"/>
    </xf>
    <xf numFmtId="0" fontId="26" fillId="0" borderId="2" xfId="0" applyFont="1" applyBorder="1" applyAlignment="1" applyProtection="1">
      <alignment horizontal="center" vertical="center" wrapText="1"/>
      <protection locked="0"/>
    </xf>
    <xf numFmtId="0" fontId="21" fillId="2" borderId="25" xfId="0" applyFont="1" applyFill="1" applyBorder="1" applyAlignment="1">
      <alignment horizontal="center" vertical="center"/>
    </xf>
    <xf numFmtId="0" fontId="21" fillId="2" borderId="3" xfId="0" applyFont="1" applyFill="1" applyBorder="1" applyAlignment="1">
      <alignment horizontal="center" vertical="center"/>
    </xf>
    <xf numFmtId="0" fontId="31" fillId="9" borderId="2" xfId="0" applyFont="1" applyFill="1" applyBorder="1" applyAlignment="1">
      <alignment horizontal="center" vertical="center"/>
    </xf>
    <xf numFmtId="0" fontId="31" fillId="9" borderId="18" xfId="0" applyFont="1" applyFill="1" applyBorder="1" applyAlignment="1">
      <alignment horizontal="center" vertical="center"/>
    </xf>
    <xf numFmtId="0" fontId="31" fillId="9" borderId="7" xfId="0" applyFont="1" applyFill="1" applyBorder="1" applyAlignment="1">
      <alignment horizontal="center" vertical="center"/>
    </xf>
    <xf numFmtId="0" fontId="31" fillId="9" borderId="30" xfId="0" applyFont="1" applyFill="1" applyBorder="1" applyAlignment="1">
      <alignment horizontal="center" vertical="center"/>
    </xf>
    <xf numFmtId="0" fontId="31" fillId="9" borderId="19" xfId="0" applyFont="1" applyFill="1" applyBorder="1" applyAlignment="1">
      <alignment horizontal="center" vertical="center" wrapText="1"/>
    </xf>
    <xf numFmtId="0" fontId="31" fillId="9" borderId="19" xfId="0" applyFont="1" applyFill="1" applyBorder="1" applyAlignment="1">
      <alignment horizontal="center" vertical="center"/>
    </xf>
    <xf numFmtId="0" fontId="22" fillId="9" borderId="1" xfId="0" applyFont="1" applyFill="1" applyBorder="1" applyAlignment="1">
      <alignment horizontal="center" vertical="center" wrapText="1"/>
    </xf>
    <xf numFmtId="0" fontId="25" fillId="14" borderId="1" xfId="0" applyFont="1" applyFill="1" applyBorder="1" applyAlignment="1" applyProtection="1">
      <alignment horizontal="center" vertical="center" wrapText="1"/>
      <protection locked="0"/>
    </xf>
    <xf numFmtId="0" fontId="24" fillId="0" borderId="18" xfId="0" applyFont="1" applyBorder="1" applyAlignment="1">
      <alignment horizontal="left" vertical="center" wrapText="1"/>
    </xf>
    <xf numFmtId="0" fontId="24" fillId="0" borderId="2" xfId="0" applyFont="1" applyBorder="1" applyAlignment="1">
      <alignment horizontal="left" vertical="center" wrapText="1"/>
    </xf>
    <xf numFmtId="0" fontId="22" fillId="2" borderId="18"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6" fillId="2" borderId="18"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4" fillId="2" borderId="18" xfId="0" applyFont="1" applyFill="1" applyBorder="1" applyAlignment="1">
      <alignment horizontal="left" vertical="center" wrapText="1"/>
    </xf>
    <xf numFmtId="0" fontId="24" fillId="2" borderId="2" xfId="0" applyFont="1" applyFill="1" applyBorder="1" applyAlignment="1">
      <alignment horizontal="left" vertical="center" wrapText="1"/>
    </xf>
    <xf numFmtId="166" fontId="30" fillId="14" borderId="18" xfId="6" applyNumberFormat="1" applyFont="1" applyFill="1" applyBorder="1" applyAlignment="1">
      <alignment horizontal="center" vertical="center"/>
    </xf>
    <xf numFmtId="166" fontId="30" fillId="14" borderId="2" xfId="6" applyNumberFormat="1" applyFont="1" applyFill="1" applyBorder="1" applyAlignment="1">
      <alignment horizontal="center" vertical="center"/>
    </xf>
    <xf numFmtId="0" fontId="26" fillId="14" borderId="18" xfId="0" applyFont="1" applyFill="1" applyBorder="1" applyAlignment="1" applyProtection="1">
      <alignment horizontal="center" vertical="center" wrapText="1"/>
      <protection locked="0"/>
    </xf>
    <xf numFmtId="0" fontId="26" fillId="14" borderId="19" xfId="0" applyFont="1" applyFill="1" applyBorder="1" applyAlignment="1" applyProtection="1">
      <alignment horizontal="center" vertical="center" wrapText="1"/>
      <protection locked="0"/>
    </xf>
    <xf numFmtId="0" fontId="26" fillId="14" borderId="2" xfId="0" applyFont="1" applyFill="1" applyBorder="1" applyAlignment="1" applyProtection="1">
      <alignment horizontal="center" vertical="center" wrapText="1"/>
      <protection locked="0"/>
    </xf>
    <xf numFmtId="172" fontId="25" fillId="0" borderId="1" xfId="2" applyNumberFormat="1" applyFont="1" applyFill="1" applyBorder="1" applyAlignment="1">
      <alignment horizontal="center" vertical="center"/>
    </xf>
    <xf numFmtId="164" fontId="25" fillId="0" borderId="18" xfId="2" applyFont="1" applyFill="1" applyBorder="1" applyAlignment="1">
      <alignment horizontal="center" vertical="center"/>
    </xf>
    <xf numFmtId="164" fontId="25" fillId="0" borderId="19" xfId="2" applyFont="1" applyFill="1" applyBorder="1" applyAlignment="1">
      <alignment horizontal="center" vertical="center"/>
    </xf>
    <xf numFmtId="164" fontId="25" fillId="0" borderId="2" xfId="2" applyFont="1" applyFill="1" applyBorder="1" applyAlignment="1">
      <alignment horizontal="center" vertical="center"/>
    </xf>
    <xf numFmtId="9" fontId="24" fillId="0" borderId="18" xfId="0" applyNumberFormat="1" applyFont="1" applyBorder="1" applyAlignment="1">
      <alignment horizontal="left" vertical="center" wrapText="1"/>
    </xf>
    <xf numFmtId="9" fontId="24" fillId="0" borderId="2" xfId="0" applyNumberFormat="1" applyFont="1" applyBorder="1" applyAlignment="1">
      <alignment horizontal="left" vertical="center" wrapText="1"/>
    </xf>
    <xf numFmtId="9" fontId="24" fillId="2" borderId="18" xfId="0" applyNumberFormat="1" applyFont="1" applyFill="1" applyBorder="1" applyAlignment="1">
      <alignment horizontal="left" vertical="center" wrapText="1"/>
    </xf>
    <xf numFmtId="9" fontId="24" fillId="2" borderId="2" xfId="0" applyNumberFormat="1" applyFont="1" applyFill="1" applyBorder="1" applyAlignment="1">
      <alignment horizontal="left" vertical="center" wrapText="1"/>
    </xf>
    <xf numFmtId="0" fontId="24" fillId="0" borderId="19" xfId="0" applyFont="1" applyBorder="1" applyAlignment="1">
      <alignment horizontal="left" vertical="center" wrapText="1"/>
    </xf>
    <xf numFmtId="168" fontId="26" fillId="0" borderId="18" xfId="5" applyNumberFormat="1" applyFont="1" applyFill="1" applyBorder="1" applyAlignment="1" applyProtection="1">
      <alignment horizontal="center" vertical="center" wrapText="1"/>
      <protection locked="0"/>
    </xf>
    <xf numFmtId="0" fontId="26" fillId="0" borderId="19" xfId="5" applyNumberFormat="1" applyFont="1" applyFill="1" applyBorder="1" applyAlignment="1" applyProtection="1">
      <alignment horizontal="center" vertical="center" wrapText="1"/>
      <protection locked="0"/>
    </xf>
    <xf numFmtId="0" fontId="26" fillId="0" borderId="2" xfId="5" applyNumberFormat="1" applyFont="1" applyFill="1" applyBorder="1" applyAlignment="1" applyProtection="1">
      <alignment horizontal="center" vertical="center" wrapText="1"/>
      <protection locked="0"/>
    </xf>
    <xf numFmtId="9" fontId="24" fillId="0" borderId="19" xfId="0" applyNumberFormat="1" applyFont="1" applyBorder="1" applyAlignment="1">
      <alignment horizontal="left" vertical="center" wrapText="1"/>
    </xf>
    <xf numFmtId="0" fontId="24" fillId="2" borderId="19" xfId="0" applyFont="1" applyFill="1" applyBorder="1" applyAlignment="1">
      <alignment horizontal="left" vertical="center" wrapText="1"/>
    </xf>
    <xf numFmtId="0" fontId="24" fillId="2" borderId="18"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6" fillId="0" borderId="36" xfId="0" applyFont="1" applyBorder="1" applyAlignment="1" applyProtection="1">
      <alignment horizontal="center" vertical="center" wrapText="1"/>
      <protection locked="0"/>
    </xf>
    <xf numFmtId="0" fontId="26" fillId="0" borderId="29" xfId="0" applyFont="1" applyBorder="1" applyAlignment="1" applyProtection="1">
      <alignment horizontal="center" vertical="center" wrapText="1"/>
      <protection locked="0"/>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 xfId="0" applyFont="1" applyBorder="1" applyAlignment="1">
      <alignment horizontal="center" vertical="center" wrapText="1"/>
    </xf>
    <xf numFmtId="9" fontId="24" fillId="2" borderId="18" xfId="0" applyNumberFormat="1" applyFont="1" applyFill="1" applyBorder="1" applyAlignment="1">
      <alignment horizontal="center" vertical="center" wrapText="1"/>
    </xf>
    <xf numFmtId="9" fontId="24" fillId="2" borderId="19" xfId="0" applyNumberFormat="1" applyFont="1" applyFill="1" applyBorder="1" applyAlignment="1">
      <alignment horizontal="center" vertical="center" wrapText="1"/>
    </xf>
    <xf numFmtId="9" fontId="24" fillId="2" borderId="2" xfId="0" applyNumberFormat="1" applyFont="1" applyFill="1" applyBorder="1" applyAlignment="1">
      <alignment horizontal="center" vertical="center" wrapText="1"/>
    </xf>
    <xf numFmtId="9" fontId="24" fillId="2" borderId="19" xfId="0" applyNumberFormat="1" applyFont="1" applyFill="1" applyBorder="1" applyAlignment="1">
      <alignment horizontal="left" vertical="center" wrapText="1"/>
    </xf>
    <xf numFmtId="9" fontId="24" fillId="2" borderId="34" xfId="0" applyNumberFormat="1" applyFont="1" applyFill="1" applyBorder="1" applyAlignment="1">
      <alignment horizontal="left" vertical="center" wrapText="1"/>
    </xf>
    <xf numFmtId="0" fontId="26" fillId="0" borderId="34" xfId="0" applyFont="1" applyBorder="1" applyAlignment="1" applyProtection="1">
      <alignment horizontal="center" vertical="center" wrapText="1"/>
      <protection locked="0"/>
    </xf>
    <xf numFmtId="0" fontId="22" fillId="15" borderId="34" xfId="0" applyFont="1" applyFill="1" applyBorder="1" applyAlignment="1">
      <alignment horizontal="center" vertical="center" wrapText="1"/>
    </xf>
    <xf numFmtId="0" fontId="26" fillId="14" borderId="34" xfId="0" applyFont="1" applyFill="1" applyBorder="1" applyAlignment="1" applyProtection="1">
      <alignment horizontal="center" vertical="center" wrapText="1"/>
      <protection locked="0"/>
    </xf>
    <xf numFmtId="0" fontId="24" fillId="0" borderId="34" xfId="0" applyFont="1" applyBorder="1" applyAlignment="1">
      <alignment horizontal="left" vertical="center" wrapText="1"/>
    </xf>
    <xf numFmtId="164" fontId="25" fillId="0" borderId="34" xfId="2" applyFont="1" applyFill="1" applyBorder="1" applyAlignment="1">
      <alignment horizontal="center" vertical="center"/>
    </xf>
    <xf numFmtId="0" fontId="24" fillId="2" borderId="34" xfId="0" applyFont="1" applyFill="1" applyBorder="1" applyAlignment="1">
      <alignment horizontal="left" vertical="center" wrapText="1"/>
    </xf>
    <xf numFmtId="0" fontId="13" fillId="2" borderId="21" xfId="0" applyFont="1" applyFill="1" applyBorder="1" applyAlignment="1">
      <alignment horizontal="center"/>
    </xf>
    <xf numFmtId="0" fontId="13" fillId="2" borderId="22" xfId="0" applyFont="1" applyFill="1" applyBorder="1" applyAlignment="1">
      <alignment horizontal="center"/>
    </xf>
    <xf numFmtId="0" fontId="13" fillId="2" borderId="23" xfId="0" applyFont="1" applyFill="1" applyBorder="1" applyAlignment="1">
      <alignment horizontal="center"/>
    </xf>
    <xf numFmtId="0" fontId="13" fillId="2" borderId="24" xfId="0" applyFont="1" applyFill="1" applyBorder="1" applyAlignment="1">
      <alignment horizontal="center"/>
    </xf>
    <xf numFmtId="0" fontId="9" fillId="12" borderId="21" xfId="0" applyFont="1" applyFill="1" applyBorder="1" applyAlignment="1">
      <alignment horizontal="center" vertical="center" wrapText="1"/>
    </xf>
    <xf numFmtId="0" fontId="9" fillId="12" borderId="31" xfId="0" applyFont="1" applyFill="1" applyBorder="1" applyAlignment="1">
      <alignment horizontal="center" vertical="center" wrapText="1"/>
    </xf>
    <xf numFmtId="0" fontId="9" fillId="12" borderId="22" xfId="0" applyFont="1" applyFill="1" applyBorder="1" applyAlignment="1">
      <alignment horizontal="center" vertical="center" wrapText="1"/>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27" fillId="2" borderId="32" xfId="0" applyFont="1" applyFill="1" applyBorder="1" applyAlignment="1">
      <alignment horizontal="left" vertical="center" wrapText="1" indent="3"/>
    </xf>
    <xf numFmtId="0" fontId="27" fillId="2" borderId="33" xfId="0" applyFont="1" applyFill="1" applyBorder="1" applyAlignment="1">
      <alignment horizontal="left" vertical="center" wrapText="1" indent="3"/>
    </xf>
    <xf numFmtId="0" fontId="27" fillId="2" borderId="40" xfId="0" applyFont="1" applyFill="1" applyBorder="1" applyAlignment="1">
      <alignment horizontal="left" vertical="center" wrapText="1" indent="3"/>
    </xf>
    <xf numFmtId="0" fontId="28" fillId="2" borderId="37" xfId="0" applyFont="1" applyFill="1" applyBorder="1" applyAlignment="1">
      <alignment horizontal="left" vertical="center" wrapText="1" indent="3"/>
    </xf>
    <xf numFmtId="0" fontId="28" fillId="2" borderId="38" xfId="0" applyFont="1" applyFill="1" applyBorder="1" applyAlignment="1">
      <alignment horizontal="left" vertical="center" wrapText="1" indent="3"/>
    </xf>
    <xf numFmtId="0" fontId="28" fillId="2" borderId="39" xfId="0" applyFont="1" applyFill="1" applyBorder="1" applyAlignment="1">
      <alignment horizontal="left" vertical="center" wrapText="1" indent="3"/>
    </xf>
    <xf numFmtId="0" fontId="31" fillId="9" borderId="27" xfId="0" applyFont="1" applyFill="1" applyBorder="1" applyAlignment="1">
      <alignment horizontal="center" vertical="center" wrapText="1"/>
    </xf>
    <xf numFmtId="164" fontId="25" fillId="0" borderId="1" xfId="2" applyFont="1" applyFill="1" applyBorder="1" applyAlignment="1">
      <alignment horizontal="center" vertical="center"/>
    </xf>
    <xf numFmtId="0" fontId="22" fillId="13" borderId="35" xfId="0" applyFont="1" applyFill="1" applyBorder="1" applyAlignment="1">
      <alignment horizontal="center" vertical="center"/>
    </xf>
    <xf numFmtId="0" fontId="22" fillId="13" borderId="29"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9" xfId="0" applyFont="1" applyFill="1" applyBorder="1" applyAlignment="1">
      <alignment horizontal="center" vertical="center"/>
    </xf>
    <xf numFmtId="0" fontId="22" fillId="9" borderId="27" xfId="0" applyFont="1" applyFill="1" applyBorder="1" applyAlignment="1">
      <alignment horizontal="center" vertical="center" wrapText="1"/>
    </xf>
    <xf numFmtId="1" fontId="25" fillId="0" borderId="1" xfId="0" applyNumberFormat="1"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166" fontId="30" fillId="0" borderId="18" xfId="6" applyNumberFormat="1" applyFont="1" applyFill="1" applyBorder="1" applyAlignment="1">
      <alignment horizontal="center" vertical="center"/>
    </xf>
    <xf numFmtId="166" fontId="30" fillId="0" borderId="19" xfId="6" applyNumberFormat="1" applyFont="1" applyFill="1" applyBorder="1" applyAlignment="1">
      <alignment horizontal="center" vertical="center"/>
    </xf>
    <xf numFmtId="166" fontId="30" fillId="0" borderId="2" xfId="6" applyNumberFormat="1" applyFont="1" applyFill="1" applyBorder="1" applyAlignment="1">
      <alignment horizontal="center" vertical="center"/>
    </xf>
    <xf numFmtId="0" fontId="22" fillId="2" borderId="19" xfId="0" applyFont="1" applyFill="1" applyBorder="1" applyAlignment="1">
      <alignment horizontal="center" vertical="center" wrapText="1"/>
    </xf>
    <xf numFmtId="3" fontId="26" fillId="0" borderId="18" xfId="0" applyNumberFormat="1" applyFont="1" applyBorder="1" applyAlignment="1" applyProtection="1">
      <alignment horizontal="center" vertical="center" wrapText="1"/>
      <protection locked="0"/>
    </xf>
    <xf numFmtId="3" fontId="25" fillId="0" borderId="1" xfId="0" applyNumberFormat="1" applyFont="1" applyBorder="1" applyAlignment="1" applyProtection="1">
      <alignment horizontal="center" vertical="center" wrapText="1"/>
      <protection locked="0"/>
    </xf>
    <xf numFmtId="4" fontId="26" fillId="0" borderId="18" xfId="0" applyNumberFormat="1" applyFont="1" applyBorder="1" applyAlignment="1" applyProtection="1">
      <alignment horizontal="center" vertical="center" wrapText="1"/>
      <protection locked="0"/>
    </xf>
    <xf numFmtId="0" fontId="22" fillId="2" borderId="34" xfId="0" applyFont="1" applyFill="1" applyBorder="1" applyAlignment="1">
      <alignment horizontal="center" vertical="center" wrapText="1"/>
    </xf>
    <xf numFmtId="166" fontId="22" fillId="9" borderId="1" xfId="6" applyNumberFormat="1" applyFont="1" applyFill="1" applyBorder="1" applyAlignment="1">
      <alignment horizontal="center" vertical="center" wrapText="1"/>
    </xf>
    <xf numFmtId="166" fontId="33" fillId="0" borderId="18" xfId="6" applyNumberFormat="1" applyFont="1" applyFill="1" applyBorder="1" applyAlignment="1">
      <alignment horizontal="center" vertical="center"/>
    </xf>
    <xf numFmtId="166" fontId="33" fillId="0" borderId="19" xfId="6" applyNumberFormat="1" applyFont="1" applyFill="1" applyBorder="1" applyAlignment="1">
      <alignment horizontal="center" vertical="center"/>
    </xf>
    <xf numFmtId="166" fontId="33" fillId="0" borderId="2" xfId="6" applyNumberFormat="1" applyFont="1" applyFill="1" applyBorder="1" applyAlignment="1">
      <alignment horizontal="center" vertical="center"/>
    </xf>
    <xf numFmtId="166" fontId="31" fillId="9" borderId="2" xfId="6" applyNumberFormat="1" applyFont="1" applyFill="1" applyBorder="1" applyAlignment="1">
      <alignment horizontal="center" vertical="center" wrapText="1"/>
    </xf>
    <xf numFmtId="166" fontId="31" fillId="9" borderId="18" xfId="6" applyNumberFormat="1" applyFont="1" applyFill="1" applyBorder="1" applyAlignment="1">
      <alignment horizontal="center" vertical="center" wrapText="1"/>
    </xf>
    <xf numFmtId="166" fontId="26" fillId="0" borderId="1" xfId="6" applyNumberFormat="1" applyFont="1" applyBorder="1" applyAlignment="1" applyProtection="1">
      <alignment horizontal="center" vertical="center" wrapText="1"/>
      <protection locked="0"/>
    </xf>
    <xf numFmtId="169" fontId="31" fillId="9" borderId="28" xfId="0" applyNumberFormat="1" applyFont="1" applyFill="1" applyBorder="1" applyAlignment="1">
      <alignment horizontal="center" vertical="center"/>
    </xf>
    <xf numFmtId="169" fontId="31" fillId="9" borderId="29" xfId="0" applyNumberFormat="1" applyFont="1" applyFill="1" applyBorder="1" applyAlignment="1">
      <alignment horizontal="center" vertical="center"/>
    </xf>
    <xf numFmtId="169" fontId="26" fillId="0" borderId="1" xfId="2" applyNumberFormat="1" applyFont="1" applyFill="1" applyBorder="1" applyAlignment="1">
      <alignment horizontal="center" vertical="center"/>
    </xf>
    <xf numFmtId="169" fontId="22" fillId="13" borderId="35" xfId="0" applyNumberFormat="1" applyFont="1" applyFill="1" applyBorder="1" applyAlignment="1">
      <alignment horizontal="center" vertical="center"/>
    </xf>
    <xf numFmtId="169" fontId="22" fillId="13" borderId="29" xfId="0" applyNumberFormat="1" applyFont="1" applyFill="1" applyBorder="1" applyAlignment="1">
      <alignment horizontal="center" vertical="center"/>
    </xf>
    <xf numFmtId="169" fontId="26" fillId="0" borderId="18" xfId="2" applyNumberFormat="1" applyFont="1" applyFill="1" applyBorder="1" applyAlignment="1">
      <alignment horizontal="center" vertical="center"/>
    </xf>
    <xf numFmtId="169" fontId="26" fillId="0" borderId="19" xfId="2" applyNumberFormat="1" applyFont="1" applyFill="1" applyBorder="1" applyAlignment="1">
      <alignment horizontal="center" vertical="center"/>
    </xf>
    <xf numFmtId="169" fontId="26" fillId="0" borderId="2" xfId="2" applyNumberFormat="1" applyFont="1" applyFill="1" applyBorder="1" applyAlignment="1">
      <alignment horizontal="center" vertical="center"/>
    </xf>
    <xf numFmtId="169" fontId="26" fillId="0" borderId="18" xfId="5" applyNumberFormat="1" applyFont="1" applyFill="1" applyBorder="1" applyAlignment="1" applyProtection="1">
      <alignment horizontal="center" vertical="center" wrapText="1"/>
      <protection locked="0"/>
    </xf>
    <xf numFmtId="169" fontId="26" fillId="0" borderId="19" xfId="5" applyNumberFormat="1" applyFont="1" applyFill="1" applyBorder="1" applyAlignment="1" applyProtection="1">
      <alignment horizontal="center" vertical="center" wrapText="1"/>
      <protection locked="0"/>
    </xf>
    <xf numFmtId="0" fontId="24" fillId="2" borderId="30" xfId="0" applyFont="1" applyFill="1" applyBorder="1" applyAlignment="1">
      <alignment horizontal="center" vertical="center" wrapText="1"/>
    </xf>
    <xf numFmtId="0" fontId="24" fillId="2" borderId="41" xfId="0" applyFont="1" applyFill="1" applyBorder="1" applyAlignment="1">
      <alignment horizontal="center" vertical="center" wrapText="1"/>
    </xf>
    <xf numFmtId="0" fontId="24" fillId="2" borderId="7" xfId="0" applyFont="1" applyFill="1" applyBorder="1" applyAlignment="1">
      <alignment horizontal="center" vertical="center" wrapText="1"/>
    </xf>
    <xf numFmtId="169" fontId="26" fillId="0" borderId="2" xfId="5" applyNumberFormat="1" applyFont="1" applyFill="1" applyBorder="1" applyAlignment="1" applyProtection="1">
      <alignment horizontal="center" vertical="center" wrapText="1"/>
      <protection locked="0"/>
    </xf>
    <xf numFmtId="169" fontId="26" fillId="0" borderId="34" xfId="2" applyNumberFormat="1" applyFont="1" applyFill="1" applyBorder="1" applyAlignment="1">
      <alignment horizontal="center" vertical="center"/>
    </xf>
    <xf numFmtId="0" fontId="24" fillId="2" borderId="34" xfId="0" applyFont="1" applyFill="1" applyBorder="1" applyAlignment="1">
      <alignment horizontal="center" vertical="center" wrapText="1"/>
    </xf>
    <xf numFmtId="4" fontId="25" fillId="0" borderId="1" xfId="0" applyNumberFormat="1"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0" fontId="24" fillId="0" borderId="18" xfId="0" applyFont="1" applyFill="1" applyBorder="1" applyAlignment="1">
      <alignment horizontal="left" vertical="center" wrapText="1"/>
    </xf>
    <xf numFmtId="0" fontId="34" fillId="0" borderId="42" xfId="0" applyFont="1" applyFill="1" applyBorder="1" applyAlignment="1">
      <alignment vertical="center" wrapText="1"/>
    </xf>
    <xf numFmtId="0" fontId="22" fillId="0" borderId="18" xfId="0" applyFont="1" applyFill="1" applyBorder="1" applyAlignment="1">
      <alignment horizontal="center" vertical="center" wrapText="1"/>
    </xf>
    <xf numFmtId="9" fontId="24" fillId="0" borderId="18" xfId="0" applyNumberFormat="1" applyFont="1" applyFill="1" applyBorder="1" applyAlignment="1">
      <alignment horizontal="left" vertical="center" wrapText="1"/>
    </xf>
    <xf numFmtId="0" fontId="24" fillId="0" borderId="1" xfId="0" applyFont="1" applyFill="1" applyBorder="1" applyAlignment="1">
      <alignment horizontal="center" vertical="center" wrapText="1"/>
    </xf>
    <xf numFmtId="173" fontId="26" fillId="0" borderId="1" xfId="0" applyNumberFormat="1" applyFont="1" applyFill="1" applyBorder="1" applyAlignment="1">
      <alignment vertical="center"/>
    </xf>
    <xf numFmtId="0" fontId="26" fillId="0" borderId="44" xfId="0" applyFont="1" applyFill="1" applyBorder="1" applyAlignment="1" applyProtection="1">
      <alignment horizontal="center" vertical="center" wrapText="1"/>
      <protection locked="0"/>
    </xf>
    <xf numFmtId="0" fontId="26" fillId="0" borderId="50" xfId="0" applyFont="1" applyFill="1" applyBorder="1" applyAlignment="1" applyProtection="1">
      <alignment horizontal="center" vertical="center" wrapText="1"/>
      <protection locked="0"/>
    </xf>
    <xf numFmtId="3" fontId="25" fillId="0" borderId="1" xfId="0" applyNumberFormat="1" applyFont="1" applyFill="1" applyBorder="1" applyAlignment="1" applyProtection="1">
      <alignment horizontal="center" vertical="center" wrapText="1"/>
      <protection locked="0"/>
    </xf>
    <xf numFmtId="0" fontId="24" fillId="0" borderId="2" xfId="0" applyFont="1" applyFill="1" applyBorder="1" applyAlignment="1">
      <alignment horizontal="left" vertical="center" wrapText="1"/>
    </xf>
    <xf numFmtId="0" fontId="24" fillId="0" borderId="1" xfId="0" applyFont="1" applyFill="1" applyBorder="1" applyAlignment="1">
      <alignment vertical="center" wrapText="1"/>
    </xf>
    <xf numFmtId="0" fontId="22" fillId="0" borderId="2" xfId="0" applyFont="1" applyFill="1" applyBorder="1" applyAlignment="1">
      <alignment horizontal="center" vertical="center" wrapText="1"/>
    </xf>
    <xf numFmtId="9" fontId="24" fillId="0" borderId="2" xfId="0" applyNumberFormat="1" applyFont="1" applyFill="1" applyBorder="1" applyAlignment="1">
      <alignment horizontal="left" vertical="center" wrapText="1"/>
    </xf>
    <xf numFmtId="0" fontId="26" fillId="0" borderId="1" xfId="0" applyFont="1" applyFill="1" applyBorder="1" applyAlignment="1" applyProtection="1">
      <alignment horizontal="center" vertical="center" wrapText="1"/>
      <protection locked="0"/>
    </xf>
    <xf numFmtId="168" fontId="26" fillId="0" borderId="1" xfId="0" applyNumberFormat="1" applyFont="1" applyFill="1" applyBorder="1" applyAlignment="1">
      <alignment vertical="center"/>
    </xf>
    <xf numFmtId="168" fontId="26" fillId="0" borderId="44" xfId="0" applyNumberFormat="1" applyFont="1" applyFill="1" applyBorder="1" applyAlignment="1">
      <alignment vertical="center"/>
    </xf>
    <xf numFmtId="168" fontId="26" fillId="0" borderId="50" xfId="0" applyNumberFormat="1" applyFont="1" applyFill="1" applyBorder="1" applyAlignment="1">
      <alignment vertical="center"/>
    </xf>
    <xf numFmtId="0" fontId="26" fillId="0" borderId="50" xfId="0" applyFont="1" applyFill="1" applyBorder="1" applyAlignment="1" applyProtection="1">
      <alignment vertical="top" wrapText="1"/>
      <protection locked="0"/>
    </xf>
    <xf numFmtId="0" fontId="24" fillId="0" borderId="1" xfId="0" applyFont="1" applyFill="1" applyBorder="1" applyAlignment="1">
      <alignment horizontal="left" vertical="center" wrapText="1"/>
    </xf>
    <xf numFmtId="1" fontId="25" fillId="0" borderId="1" xfId="0" applyNumberFormat="1" applyFont="1" applyFill="1" applyBorder="1" applyAlignment="1" applyProtection="1">
      <alignment horizontal="center" vertical="center" wrapText="1"/>
      <protection locked="0"/>
    </xf>
    <xf numFmtId="0" fontId="26" fillId="0" borderId="18" xfId="0"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protection locked="0"/>
    </xf>
    <xf numFmtId="0" fontId="26" fillId="0" borderId="51" xfId="0" applyFont="1" applyFill="1" applyBorder="1" applyAlignment="1" applyProtection="1">
      <alignment horizontal="center" vertical="top" wrapText="1"/>
      <protection locked="0"/>
    </xf>
    <xf numFmtId="0" fontId="26" fillId="0" borderId="49" xfId="0" applyFont="1" applyFill="1" applyBorder="1" applyAlignment="1" applyProtection="1">
      <alignment horizontal="center" vertical="top" wrapText="1"/>
      <protection locked="0"/>
    </xf>
    <xf numFmtId="0" fontId="26" fillId="0" borderId="52" xfId="0" applyFont="1" applyFill="1" applyBorder="1" applyAlignment="1" applyProtection="1">
      <alignment horizontal="center" vertical="top" wrapText="1"/>
      <protection locked="0"/>
    </xf>
    <xf numFmtId="0" fontId="26" fillId="0" borderId="19" xfId="0" applyFont="1" applyFill="1" applyBorder="1" applyAlignment="1" applyProtection="1">
      <alignment horizontal="center" vertical="center" wrapText="1"/>
      <protection locked="0"/>
    </xf>
    <xf numFmtId="0" fontId="22" fillId="0" borderId="19" xfId="0" applyFont="1" applyFill="1" applyBorder="1" applyAlignment="1">
      <alignment horizontal="center" vertical="center" wrapText="1"/>
    </xf>
    <xf numFmtId="43" fontId="30" fillId="0" borderId="18" xfId="6" applyFont="1" applyFill="1" applyBorder="1" applyAlignment="1">
      <alignment horizontal="left" vertical="center"/>
    </xf>
    <xf numFmtId="43" fontId="30" fillId="0" borderId="19" xfId="6" applyFont="1" applyFill="1" applyBorder="1" applyAlignment="1">
      <alignment horizontal="left" vertical="center"/>
    </xf>
    <xf numFmtId="43" fontId="30" fillId="0" borderId="2" xfId="6" applyFont="1" applyFill="1" applyBorder="1" applyAlignment="1">
      <alignment horizontal="left" vertical="center"/>
    </xf>
    <xf numFmtId="0" fontId="26" fillId="0" borderId="51" xfId="0" applyFont="1" applyBorder="1" applyAlignment="1" applyProtection="1">
      <alignment horizontal="center" vertical="center" wrapText="1"/>
      <protection locked="0"/>
    </xf>
    <xf numFmtId="0" fontId="26" fillId="0" borderId="52" xfId="0" applyFont="1" applyBorder="1" applyAlignment="1" applyProtection="1">
      <alignment horizontal="center" vertical="center" wrapText="1"/>
      <protection locked="0"/>
    </xf>
    <xf numFmtId="3" fontId="25" fillId="0" borderId="1" xfId="0" applyNumberFormat="1" applyFont="1" applyFill="1" applyBorder="1" applyAlignment="1" applyProtection="1">
      <alignment horizontal="center" vertical="center" wrapText="1"/>
      <protection locked="0"/>
    </xf>
    <xf numFmtId="0" fontId="26" fillId="0" borderId="51" xfId="0" applyFont="1" applyFill="1" applyBorder="1" applyAlignment="1" applyProtection="1">
      <alignment horizontal="center" vertical="center" wrapText="1"/>
      <protection locked="0"/>
    </xf>
    <xf numFmtId="0" fontId="26" fillId="0" borderId="52" xfId="0" applyFont="1" applyFill="1" applyBorder="1" applyAlignment="1" applyProtection="1">
      <alignment horizontal="center" vertical="center" wrapText="1"/>
      <protection locked="0"/>
    </xf>
    <xf numFmtId="4" fontId="25" fillId="0" borderId="1" xfId="0" applyNumberFormat="1" applyFont="1" applyFill="1" applyBorder="1" applyAlignment="1" applyProtection="1">
      <alignment horizontal="center" vertical="center" wrapText="1"/>
      <protection locked="0"/>
    </xf>
    <xf numFmtId="0" fontId="37" fillId="0" borderId="51" xfId="0" applyFont="1" applyFill="1" applyBorder="1" applyAlignment="1">
      <alignment horizontal="center" vertical="top" wrapText="1"/>
    </xf>
    <xf numFmtId="0" fontId="37" fillId="0" borderId="52" xfId="0" applyFont="1" applyFill="1" applyBorder="1" applyAlignment="1">
      <alignment horizontal="center" vertical="top" wrapText="1"/>
    </xf>
    <xf numFmtId="0" fontId="37" fillId="0" borderId="51" xfId="0" applyFont="1" applyFill="1" applyBorder="1" applyAlignment="1">
      <alignment horizontal="center" vertical="center" wrapText="1"/>
    </xf>
    <xf numFmtId="0" fontId="37" fillId="0" borderId="49" xfId="0" applyFont="1" applyFill="1" applyBorder="1" applyAlignment="1">
      <alignment horizontal="center" vertical="center" wrapText="1"/>
    </xf>
    <xf numFmtId="0" fontId="37" fillId="0" borderId="47" xfId="0" applyFont="1" applyFill="1" applyBorder="1" applyAlignment="1">
      <alignment horizontal="center" vertical="center" wrapText="1"/>
    </xf>
    <xf numFmtId="0" fontId="26" fillId="0" borderId="51" xfId="0" applyFont="1" applyBorder="1" applyAlignment="1" applyProtection="1">
      <alignment horizontal="center" vertical="top" wrapText="1"/>
      <protection locked="0"/>
    </xf>
    <xf numFmtId="0" fontId="26" fillId="0" borderId="52" xfId="0" applyFont="1" applyBorder="1" applyAlignment="1" applyProtection="1">
      <alignment horizontal="center" vertical="top" wrapText="1"/>
      <protection locked="0"/>
    </xf>
    <xf numFmtId="4" fontId="26" fillId="0" borderId="44" xfId="0" applyNumberFormat="1" applyFont="1" applyFill="1" applyBorder="1" applyAlignment="1" applyProtection="1">
      <alignment horizontal="center" vertical="center" wrapText="1"/>
      <protection locked="0"/>
    </xf>
  </cellXfs>
  <cellStyles count="7">
    <cellStyle name="Millares" xfId="6" builtinId="3"/>
    <cellStyle name="Moneda" xfId="1" builtinId="4"/>
    <cellStyle name="Moneda [0]" xfId="2" builtinId="7"/>
    <cellStyle name="Normal" xfId="0" builtinId="0"/>
    <cellStyle name="Normal 2 5 2" xfId="3" xr:uid="{00000000-0005-0000-0000-000004000000}"/>
    <cellStyle name="Normal 7" xfId="4" xr:uid="{00000000-0005-0000-0000-000005000000}"/>
    <cellStyle name="Porcentaje"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548640</xdr:colOff>
      <xdr:row>2</xdr:row>
      <xdr:rowOff>154577</xdr:rowOff>
    </xdr:from>
    <xdr:to>
      <xdr:col>20</xdr:col>
      <xdr:colOff>3901902</xdr:colOff>
      <xdr:row>3</xdr:row>
      <xdr:rowOff>187428</xdr:rowOff>
    </xdr:to>
    <xdr:pic>
      <xdr:nvPicPr>
        <xdr:cNvPr id="6949" name="Imagen 2">
          <a:extLst>
            <a:ext uri="{FF2B5EF4-FFF2-40B4-BE49-F238E27FC236}">
              <a16:creationId xmlns:a16="http://schemas.microsoft.com/office/drawing/2014/main" id="{3E6A24D0-915A-67BA-EB49-3660DB376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48" b="1248"/>
        <a:stretch>
          <a:fillRect/>
        </a:stretch>
      </xdr:blipFill>
      <xdr:spPr bwMode="auto">
        <a:xfrm>
          <a:off x="39750819" y="508363"/>
          <a:ext cx="3349452" cy="1162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361950</xdr:colOff>
      <xdr:row>2</xdr:row>
      <xdr:rowOff>142875</xdr:rowOff>
    </xdr:from>
    <xdr:to>
      <xdr:col>20</xdr:col>
      <xdr:colOff>2442400</xdr:colOff>
      <xdr:row>3</xdr:row>
      <xdr:rowOff>196104</xdr:rowOff>
    </xdr:to>
    <xdr:pic>
      <xdr:nvPicPr>
        <xdr:cNvPr id="2" name="Imagen 2">
          <a:extLst>
            <a:ext uri="{FF2B5EF4-FFF2-40B4-BE49-F238E27FC236}">
              <a16:creationId xmlns:a16="http://schemas.microsoft.com/office/drawing/2014/main" id="{6E5BAD5C-784D-48E6-BE8E-21ADA4CB2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48" b="1248"/>
        <a:stretch>
          <a:fillRect/>
        </a:stretch>
      </xdr:blipFill>
      <xdr:spPr bwMode="auto">
        <a:xfrm>
          <a:off x="37905690" y="142875"/>
          <a:ext cx="3330130" cy="117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2026\1.%20PNNC\1.%20FONAM\1.%20Reportes\Final%202025\Conservaci&#243;n\Info%20Caro\Reporte%20PIIP%20Diciembre.xlsx" TargetMode="External"/><Relationship Id="rId1" Type="http://schemas.openxmlformats.org/officeDocument/2006/relationships/externalLinkPath" Target="/2026/1.%20PNNC/1.%20FONAM/1.%20Reportes/Final%202025/Conservaci&#243;n/Info%20Caro/Reporte%20PIIP%20Diciembr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2026\1.%20PNNC\1.%20FONAM\1.%20Reportes\Final%202025\Conservaci&#243;n\Reporte%20PIIP%20Diciembre%20(1)%20CAMI.xlsx" TargetMode="External"/><Relationship Id="rId1" Type="http://schemas.openxmlformats.org/officeDocument/2006/relationships/externalLinkPath" Target="/2026/1.%20PNNC/1.%20FONAM/1.%20Reportes/Final%202025/Conservaci&#243;n/Reporte%20PIIP%20Diciembre%20(1)%20CA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CHOS"/>
      <sheetName val="TECHOS RESERVAS"/>
      <sheetName val="RESERVAS"/>
      <sheetName val="DETALLE RESERVA"/>
      <sheetName val="REPORTE COM-OB-PG"/>
      <sheetName val="REPORTE RESERVA"/>
    </sheetNames>
    <sheetDataSet>
      <sheetData sheetId="0"/>
      <sheetData sheetId="1"/>
      <sheetData sheetId="2"/>
      <sheetData sheetId="3"/>
      <sheetData sheetId="4">
        <row r="10">
          <cell r="V10">
            <v>3532533947.1014047</v>
          </cell>
        </row>
        <row r="11">
          <cell r="V11">
            <v>34866146.722008854</v>
          </cell>
        </row>
        <row r="12">
          <cell r="V12">
            <v>118119783.93422583</v>
          </cell>
        </row>
        <row r="13">
          <cell r="V13">
            <v>185817216.61439261</v>
          </cell>
        </row>
        <row r="14">
          <cell r="V14">
            <v>3309554499.7333994</v>
          </cell>
        </row>
        <row r="15">
          <cell r="V15">
            <v>5073188512.4645681</v>
          </cell>
        </row>
        <row r="16">
          <cell r="V16">
            <v>536725401.79927248</v>
          </cell>
        </row>
        <row r="17">
          <cell r="V17">
            <v>34789197.428379498</v>
          </cell>
        </row>
        <row r="18">
          <cell r="V18">
            <v>184018779.49085078</v>
          </cell>
        </row>
        <row r="19">
          <cell r="V19">
            <v>73123210.252382383</v>
          </cell>
        </row>
        <row r="20">
          <cell r="V20">
            <v>3277375256.7730856</v>
          </cell>
        </row>
        <row r="21">
          <cell r="V21">
            <v>4224944046.8160286</v>
          </cell>
        </row>
        <row r="24">
          <cell r="V24">
            <v>3323811259.9579129</v>
          </cell>
        </row>
        <row r="25">
          <cell r="V25">
            <v>1168977730.8820901</v>
          </cell>
        </row>
        <row r="26">
          <cell r="V26">
            <v>1202201602.3448069</v>
          </cell>
        </row>
        <row r="27">
          <cell r="V27">
            <v>602257670.65519321</v>
          </cell>
        </row>
        <row r="33">
          <cell r="V33">
            <v>3943560230.0447402</v>
          </cell>
        </row>
        <row r="34">
          <cell r="V34">
            <v>2338966052.7752728</v>
          </cell>
        </row>
        <row r="35">
          <cell r="V35">
            <v>5863307665.4564819</v>
          </cell>
        </row>
        <row r="36">
          <cell r="V36">
            <v>748684347.98351848</v>
          </cell>
        </row>
        <row r="39">
          <cell r="V39">
            <v>329958891.47265285</v>
          </cell>
        </row>
        <row r="40">
          <cell r="V40">
            <v>671447380.87734723</v>
          </cell>
        </row>
        <row r="41">
          <cell r="V41">
            <v>226601340.73458007</v>
          </cell>
        </row>
        <row r="42">
          <cell r="V42">
            <v>379550579.26541996</v>
          </cell>
        </row>
        <row r="45">
          <cell r="V45">
            <v>230737933</v>
          </cell>
        </row>
        <row r="46">
          <cell r="V46">
            <v>36559311.017304577</v>
          </cell>
        </row>
        <row r="47">
          <cell r="V47">
            <v>951032344.98269534</v>
          </cell>
        </row>
        <row r="52">
          <cell r="V52">
            <v>3322826633.1015697</v>
          </cell>
        </row>
        <row r="53">
          <cell r="V53">
            <v>407782638.95842987</v>
          </cell>
        </row>
        <row r="54">
          <cell r="V54">
            <v>844863743.27699459</v>
          </cell>
        </row>
        <row r="55">
          <cell r="V55">
            <v>260072267.72300535</v>
          </cell>
        </row>
        <row r="58">
          <cell r="V58">
            <v>76140473.53288497</v>
          </cell>
        </row>
        <row r="59">
          <cell r="V59">
            <v>45026104.46711503</v>
          </cell>
        </row>
        <row r="60">
          <cell r="V60">
            <v>59831624.81389235</v>
          </cell>
        </row>
        <row r="61">
          <cell r="V61">
            <v>318002725.18610764</v>
          </cell>
        </row>
        <row r="64">
          <cell r="V64">
            <v>1235578457</v>
          </cell>
        </row>
        <row r="65">
          <cell r="V65">
            <v>1395827800</v>
          </cell>
        </row>
        <row r="70">
          <cell r="V70">
            <v>603675197.80149937</v>
          </cell>
        </row>
        <row r="71">
          <cell r="V71">
            <v>5027012190.4398499</v>
          </cell>
        </row>
        <row r="72">
          <cell r="V72">
            <v>394381045.11865497</v>
          </cell>
        </row>
        <row r="74">
          <cell r="V74">
            <v>953725696.75498307</v>
          </cell>
        </row>
        <row r="75">
          <cell r="V75">
            <v>2426695135.9878569</v>
          </cell>
        </row>
        <row r="76">
          <cell r="V76">
            <v>36956439.257160239</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CHOS"/>
      <sheetName val="TECHOS RESERVAS"/>
      <sheetName val="RESERVAS"/>
      <sheetName val="DETALLE RESERVA"/>
      <sheetName val="REPORTE COM-OB-PG"/>
      <sheetName val="REPORTE RESERVA"/>
    </sheetNames>
    <sheetDataSet>
      <sheetData sheetId="0"/>
      <sheetData sheetId="1"/>
      <sheetData sheetId="2"/>
      <sheetData sheetId="3"/>
      <sheetData sheetId="4">
        <row r="10">
          <cell r="Q10">
            <v>2667543839.4254804</v>
          </cell>
        </row>
        <row r="11">
          <cell r="Q11">
            <v>26328685.381527849</v>
          </cell>
        </row>
        <row r="12">
          <cell r="Q12">
            <v>89196510.682241991</v>
          </cell>
        </row>
        <row r="13">
          <cell r="Q13">
            <v>140317284.66350225</v>
          </cell>
        </row>
        <row r="14">
          <cell r="Q14">
            <v>2499164013.4840808</v>
          </cell>
        </row>
        <row r="15">
          <cell r="Q15">
            <v>3830947689.4831657</v>
          </cell>
        </row>
        <row r="16">
          <cell r="Q16">
            <v>490195620.5684005</v>
          </cell>
        </row>
        <row r="17">
          <cell r="Q17">
            <v>31773253.44638497</v>
          </cell>
        </row>
        <row r="18">
          <cell r="Q18">
            <v>168065829.39126977</v>
          </cell>
        </row>
        <row r="19">
          <cell r="Q19">
            <v>66784015.266386807</v>
          </cell>
        </row>
        <row r="20">
          <cell r="Q20">
            <v>2993253146.6625681</v>
          </cell>
        </row>
        <row r="21">
          <cell r="Q21">
            <v>3858675333.7049899</v>
          </cell>
        </row>
        <row r="24">
          <cell r="Q24">
            <v>2666098330.0088835</v>
          </cell>
        </row>
        <row r="25">
          <cell r="Q25">
            <v>937661417.08111632</v>
          </cell>
        </row>
        <row r="26">
          <cell r="Q26">
            <v>1169299222.964874</v>
          </cell>
        </row>
        <row r="27">
          <cell r="Q27">
            <v>585774819.25512624</v>
          </cell>
        </row>
        <row r="33">
          <cell r="Q33">
            <v>3594816440.5070891</v>
          </cell>
        </row>
        <row r="34">
          <cell r="Q34">
            <v>2132122531.372911</v>
          </cell>
        </row>
        <row r="35">
          <cell r="Q35">
            <v>4785553455.0477228</v>
          </cell>
        </row>
        <row r="36">
          <cell r="Q36">
            <v>611066171.63227737</v>
          </cell>
        </row>
        <row r="39">
          <cell r="Q39">
            <v>202661210.39094612</v>
          </cell>
        </row>
        <row r="40">
          <cell r="Q40">
            <v>412403915.87905389</v>
          </cell>
        </row>
        <row r="41">
          <cell r="Q41">
            <v>217176791.85079035</v>
          </cell>
        </row>
        <row r="42">
          <cell r="Q42">
            <v>363764737.14920962</v>
          </cell>
        </row>
        <row r="45">
          <cell r="Q45">
            <v>157230335</v>
          </cell>
        </row>
        <row r="46">
          <cell r="Q46">
            <v>35562005.675999455</v>
          </cell>
        </row>
        <row r="47">
          <cell r="Q47">
            <v>925089032.29400051</v>
          </cell>
        </row>
        <row r="52">
          <cell r="Q52">
            <v>2076243762.2670553</v>
          </cell>
        </row>
        <row r="53">
          <cell r="Q53">
            <v>254799980.25294471</v>
          </cell>
        </row>
        <row r="54">
          <cell r="Q54">
            <v>740054454.11497104</v>
          </cell>
        </row>
        <row r="55">
          <cell r="Q55">
            <v>227809089.51502898</v>
          </cell>
        </row>
        <row r="58">
          <cell r="Q58">
            <v>61190584.75772132</v>
          </cell>
        </row>
        <row r="59">
          <cell r="Q59">
            <v>36185402.242278688</v>
          </cell>
        </row>
        <row r="60">
          <cell r="Q60">
            <v>59789111.484138757</v>
          </cell>
        </row>
        <row r="61">
          <cell r="Q61">
            <v>317776768.51586121</v>
          </cell>
        </row>
        <row r="64">
          <cell r="Q64">
            <v>933961854.62</v>
          </cell>
        </row>
        <row r="65">
          <cell r="Q65">
            <v>1385415739.96</v>
          </cell>
        </row>
        <row r="70">
          <cell r="Q70">
            <v>371874157.53592765</v>
          </cell>
        </row>
        <row r="71">
          <cell r="Q71">
            <v>3096724745.4439197</v>
          </cell>
        </row>
        <row r="72">
          <cell r="Q72">
            <v>242945410.77015278</v>
          </cell>
        </row>
        <row r="74">
          <cell r="Q74">
            <v>846747109.44608235</v>
          </cell>
        </row>
        <row r="75">
          <cell r="Q75">
            <v>2154494839.4448819</v>
          </cell>
        </row>
        <row r="76">
          <cell r="Q76">
            <v>32811067.399035826</v>
          </cell>
        </row>
      </sheetData>
      <sheetData sheetId="5"/>
    </sheetDataSet>
  </externalBook>
</externalLink>
</file>

<file path=xl/persons/person.xml><?xml version="1.0" encoding="utf-8"?>
<personList xmlns="http://schemas.microsoft.com/office/spreadsheetml/2018/threadedcomments" xmlns:x="http://schemas.openxmlformats.org/spreadsheetml/2006/main">
  <person displayName="LADY JOHANA POLANCO CHAVARRO" id="{A0B780EB-8B33-443F-82F0-53807D402C86}" userId="5b69c8e25fdff8e8"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10" dT="2025-07-31T10:46:43.03" personId="{A0B780EB-8B33-443F-82F0-53807D402C86}" id="{97B1BC24-DE25-4403-89B5-892ED08A4522}">
    <text>Presupuesto Inicial $4.977.528.463</text>
  </threadedComment>
  <threadedComment ref="P11" dT="2025-07-31T11:08:18.22" personId="{A0B780EB-8B33-443F-82F0-53807D402C86}" id="{E1EBCE20-6038-43DA-8AA1-2D7E1A397C80}">
    <text>Presupuesto inicial $13.503.960.010</text>
  </threadedComment>
  <threadedComment ref="P16" dT="2025-07-31T12:50:06.16" personId="{A0B780EB-8B33-443F-82F0-53807D402C86}" id="{11060A43-FA41-4127-82A1-6427DAD706C1}">
    <text>Presupuesto inicial $2.919.772.765</text>
  </threadedComment>
  <threadedComment ref="P19" dT="2025-07-31T12:45:56.65" personId="{A0B780EB-8B33-443F-82F0-53807D402C86}" id="{27906469-5B9E-471C-844E-02AE1EE63339}">
    <text>Presupuesto Inicial $1.313.641.169</text>
  </threadedComment>
  <threadedComment ref="P22" dT="2025-07-31T11:41:38.26" personId="{A0B780EB-8B33-443F-82F0-53807D402C86}" id="{29333E88-AB39-442D-905D-D129FE09B161}">
    <text>Presupuesto Inicial $10.225.434.862</text>
  </threadedComment>
  <threadedComment ref="P23" dT="2025-07-31T11:52:39.88" personId="{A0B780EB-8B33-443F-82F0-53807D402C86}" id="{391889CC-0C5E-447C-A248-464CBCAAD00F}">
    <text>Presupuesto inicial $4.597.965.496</text>
  </threadedComment>
  <threadedComment ref="P28" dT="2025-07-31T11:59:21.61" personId="{A0B780EB-8B33-443F-82F0-53807D402C86}" id="{B9A0E316-50FC-480B-ACBA-228A2451B463}">
    <text>Presupuesto inicial $6.887.054.710</text>
  </threadedComment>
  <threadedComment ref="P29" dT="2025-07-31T12:10:27.59" personId="{A0B780EB-8B33-443F-82F0-53807D402C86}" id="{4D7D982E-3481-4008-A849-C0DA620E54AE}">
    <text>Presupuesto inicial $1.099.383.320</text>
  </threadedComment>
  <threadedComment ref="P31" dT="2025-07-31T12:30:47.60" personId="{A0B780EB-8B33-443F-82F0-53807D402C86}" id="{03FD3A1C-C0B0-4B3B-AB37-D9DB0410CCF2}">
    <text>Presupuesto inicial $8,344.301.112</text>
  </threadedComment>
  <threadedComment ref="P33" dT="2025-07-31T12:19:28.58" personId="{A0B780EB-8B33-443F-82F0-53807D402C86}" id="{A32DBDE4-4E4D-45DF-B2D2-30ECEA1B4439}">
    <text>Presupuesto inicial $1.724.232.481</text>
  </threadedComment>
  <threadedComment ref="P34" dT="2025-07-31T13:09:14.30" personId="{A0B780EB-8B33-443F-82F0-53807D402C86}" id="{93F231E4-F587-4246-82F9-9FBDC37BCC1A}">
    <text>Presupuesto Inicial $415.559.403</text>
  </threadedComment>
  <threadedComment ref="P40" dT="2025-07-31T11:29:24.88" personId="{A0B780EB-8B33-443F-82F0-53807D402C86}" id="{AF5CB8D3-ADC0-4DD7-AB33-32B7BB48D7F4}">
    <text>Presupuesto inicial $1.874.473.949</text>
  </threadedComment>
  <threadedComment ref="P41" dT="2025-07-31T11:21:08.33" personId="{A0B780EB-8B33-443F-82F0-53807D402C86}" id="{5780657B-F673-4814-9D8E-A654EBAD76C1}">
    <text>Presupuesto Inicial $1.876.799.512</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10" workbookViewId="0">
      <selection activeCell="C23" sqref="C23"/>
    </sheetView>
  </sheetViews>
  <sheetFormatPr baseColWidth="10" defaultColWidth="11.44140625" defaultRowHeight="12" customHeight="1" x14ac:dyDescent="0.3"/>
  <cols>
    <col min="1" max="1" width="10.6640625" style="7" customWidth="1"/>
    <col min="2" max="9" width="11.44140625" style="7"/>
    <col min="10" max="15" width="11.44140625" style="7" customWidth="1"/>
    <col min="16" max="16384" width="11.44140625" style="7"/>
  </cols>
  <sheetData>
    <row r="2" spans="2:2" ht="21" customHeight="1" x14ac:dyDescent="0.3">
      <c r="B2" s="8" t="s">
        <v>22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ColWidth="11.44140625" defaultRowHeight="14.4" x14ac:dyDescent="0.3"/>
  <cols>
    <col min="1" max="1" width="11.44140625" style="9"/>
    <col min="2" max="2" width="29.44140625" style="9" customWidth="1"/>
    <col min="3" max="3" width="31.33203125" style="9" customWidth="1"/>
    <col min="4" max="4" width="28.6640625" style="9" customWidth="1"/>
    <col min="5" max="5" width="55.6640625" style="9" bestFit="1" customWidth="1"/>
    <col min="6" max="6" width="16" style="11" bestFit="1" customWidth="1"/>
    <col min="7" max="7" width="32.33203125" style="11" customWidth="1"/>
    <col min="8" max="8" width="23.5546875" style="11" customWidth="1"/>
    <col min="9" max="16384" width="11.44140625" style="9"/>
  </cols>
  <sheetData>
    <row r="1" spans="2:8" ht="60" customHeight="1" x14ac:dyDescent="0.3">
      <c r="B1" s="163" t="s">
        <v>26</v>
      </c>
      <c r="C1" s="163"/>
      <c r="D1" s="163"/>
      <c r="E1" s="163"/>
      <c r="F1" s="163"/>
      <c r="G1" s="163"/>
      <c r="H1" s="163"/>
    </row>
    <row r="2" spans="2:8" x14ac:dyDescent="0.3">
      <c r="B2" s="163"/>
      <c r="C2" s="163"/>
      <c r="D2" s="163"/>
      <c r="E2" s="163"/>
      <c r="F2" s="163"/>
      <c r="G2" s="163"/>
      <c r="H2" s="163"/>
    </row>
    <row r="3" spans="2:8" ht="26.4" thickBot="1" x14ac:dyDescent="0.35">
      <c r="B3" s="12"/>
      <c r="C3" s="12"/>
      <c r="D3" s="12"/>
      <c r="E3" s="12"/>
      <c r="F3" s="12"/>
      <c r="G3" s="12"/>
      <c r="H3" s="12"/>
    </row>
    <row r="4" spans="2:8" s="10" customFormat="1" ht="44.25" customHeight="1" thickBot="1" x14ac:dyDescent="0.35">
      <c r="B4" s="13" t="s">
        <v>27</v>
      </c>
      <c r="C4" s="14" t="s">
        <v>28</v>
      </c>
      <c r="D4" s="14" t="s">
        <v>29</v>
      </c>
      <c r="E4" s="14" t="s">
        <v>30</v>
      </c>
      <c r="F4" s="14" t="s">
        <v>31</v>
      </c>
      <c r="G4" s="14" t="s">
        <v>32</v>
      </c>
      <c r="H4" s="15" t="s">
        <v>33</v>
      </c>
    </row>
    <row r="5" spans="2:8" ht="41.4" x14ac:dyDescent="0.3">
      <c r="B5" s="16" t="s">
        <v>34</v>
      </c>
      <c r="C5" s="17" t="s">
        <v>35</v>
      </c>
      <c r="D5" s="17" t="s">
        <v>36</v>
      </c>
      <c r="E5" s="17" t="s">
        <v>37</v>
      </c>
      <c r="F5" s="18">
        <v>8.6999999999999994E-2</v>
      </c>
      <c r="G5" s="18">
        <v>0.12</v>
      </c>
      <c r="H5" s="19">
        <f>+G5-F5</f>
        <v>3.3000000000000002E-2</v>
      </c>
    </row>
    <row r="6" spans="2:8" ht="41.4" x14ac:dyDescent="0.3">
      <c r="B6" s="20" t="s">
        <v>34</v>
      </c>
      <c r="C6" s="21" t="s">
        <v>35</v>
      </c>
      <c r="D6" s="21" t="s">
        <v>36</v>
      </c>
      <c r="E6" s="21" t="s">
        <v>38</v>
      </c>
      <c r="F6" s="22" t="s">
        <v>39</v>
      </c>
      <c r="G6" s="22" t="s">
        <v>40</v>
      </c>
      <c r="H6" s="23">
        <f>565995-218427</f>
        <v>347568</v>
      </c>
    </row>
    <row r="7" spans="2:8" ht="41.4" x14ac:dyDescent="0.3">
      <c r="B7" s="20" t="s">
        <v>34</v>
      </c>
      <c r="C7" s="21" t="s">
        <v>35</v>
      </c>
      <c r="D7" s="21" t="s">
        <v>36</v>
      </c>
      <c r="E7" s="21" t="s">
        <v>41</v>
      </c>
      <c r="F7" s="22" t="s">
        <v>42</v>
      </c>
      <c r="G7" s="22" t="s">
        <v>43</v>
      </c>
      <c r="H7" s="23" t="s">
        <v>43</v>
      </c>
    </row>
    <row r="8" spans="2:8" ht="41.4" x14ac:dyDescent="0.3">
      <c r="B8" s="20" t="s">
        <v>34</v>
      </c>
      <c r="C8" s="21" t="s">
        <v>35</v>
      </c>
      <c r="D8" s="21" t="s">
        <v>44</v>
      </c>
      <c r="E8" s="21" t="s">
        <v>45</v>
      </c>
      <c r="F8" s="24">
        <v>0</v>
      </c>
      <c r="G8" s="24">
        <v>1</v>
      </c>
      <c r="H8" s="25">
        <v>1</v>
      </c>
    </row>
    <row r="9" spans="2:8" ht="41.4" x14ac:dyDescent="0.3">
      <c r="B9" s="20" t="s">
        <v>34</v>
      </c>
      <c r="C9" s="21" t="s">
        <v>35</v>
      </c>
      <c r="D9" s="21" t="s">
        <v>36</v>
      </c>
      <c r="E9" s="21" t="s">
        <v>46</v>
      </c>
      <c r="F9" s="22">
        <v>29</v>
      </c>
      <c r="G9" s="22">
        <v>20</v>
      </c>
      <c r="H9" s="23">
        <v>9</v>
      </c>
    </row>
    <row r="10" spans="2:8" ht="41.4" x14ac:dyDescent="0.3">
      <c r="B10" s="20" t="s">
        <v>34</v>
      </c>
      <c r="C10" s="21" t="s">
        <v>35</v>
      </c>
      <c r="D10" s="21" t="s">
        <v>36</v>
      </c>
      <c r="E10" s="21" t="s">
        <v>47</v>
      </c>
      <c r="F10" s="22">
        <v>0.22</v>
      </c>
      <c r="G10" s="22">
        <v>0.35</v>
      </c>
      <c r="H10" s="23">
        <f>G10-F10</f>
        <v>0.12999999999999998</v>
      </c>
    </row>
    <row r="11" spans="2:8" ht="41.4" x14ac:dyDescent="0.3">
      <c r="B11" s="20" t="s">
        <v>34</v>
      </c>
      <c r="C11" s="21" t="s">
        <v>35</v>
      </c>
      <c r="D11" s="21" t="s">
        <v>44</v>
      </c>
      <c r="E11" s="21" t="s">
        <v>48</v>
      </c>
      <c r="F11" s="24">
        <v>0</v>
      </c>
      <c r="G11" s="24">
        <v>1</v>
      </c>
      <c r="H11" s="25">
        <v>1</v>
      </c>
    </row>
    <row r="12" spans="2:8" ht="41.4" x14ac:dyDescent="0.3">
      <c r="B12" s="26" t="s">
        <v>34</v>
      </c>
      <c r="C12" s="27" t="s">
        <v>49</v>
      </c>
      <c r="D12" s="27" t="s">
        <v>36</v>
      </c>
      <c r="E12" s="27" t="s">
        <v>50</v>
      </c>
      <c r="F12" s="28" t="s">
        <v>51</v>
      </c>
      <c r="G12" s="28" t="s">
        <v>52</v>
      </c>
      <c r="H12" s="29">
        <f>260000-65000</f>
        <v>195000</v>
      </c>
    </row>
    <row r="13" spans="2:8" ht="41.4" x14ac:dyDescent="0.3">
      <c r="B13" s="26" t="s">
        <v>34</v>
      </c>
      <c r="C13" s="27" t="s">
        <v>49</v>
      </c>
      <c r="D13" s="27" t="s">
        <v>36</v>
      </c>
      <c r="E13" s="27" t="s">
        <v>53</v>
      </c>
      <c r="F13" s="30">
        <v>0</v>
      </c>
      <c r="G13" s="30">
        <v>0.15</v>
      </c>
      <c r="H13" s="31">
        <f>G13-F13</f>
        <v>0.15</v>
      </c>
    </row>
    <row r="14" spans="2:8" ht="41.4" x14ac:dyDescent="0.3">
      <c r="B14" s="26" t="s">
        <v>34</v>
      </c>
      <c r="C14" s="27" t="s">
        <v>49</v>
      </c>
      <c r="D14" s="27" t="s">
        <v>36</v>
      </c>
      <c r="E14" s="27" t="s">
        <v>54</v>
      </c>
      <c r="F14" s="28">
        <v>429</v>
      </c>
      <c r="G14" s="28">
        <v>1865</v>
      </c>
      <c r="H14" s="29">
        <f>+G14-F14</f>
        <v>1436</v>
      </c>
    </row>
    <row r="15" spans="2:8" ht="41.4" x14ac:dyDescent="0.3">
      <c r="B15" s="26" t="s">
        <v>34</v>
      </c>
      <c r="C15" s="27" t="s">
        <v>49</v>
      </c>
      <c r="D15" s="27" t="s">
        <v>36</v>
      </c>
      <c r="E15" s="27" t="s">
        <v>55</v>
      </c>
      <c r="F15" s="28" t="s">
        <v>56</v>
      </c>
      <c r="G15" s="28" t="s">
        <v>57</v>
      </c>
      <c r="H15" s="29">
        <f>1402900-701000</f>
        <v>701900</v>
      </c>
    </row>
    <row r="16" spans="2:8" ht="41.4" x14ac:dyDescent="0.3">
      <c r="B16" s="26" t="s">
        <v>34</v>
      </c>
      <c r="C16" s="27" t="s">
        <v>49</v>
      </c>
      <c r="D16" s="27" t="s">
        <v>36</v>
      </c>
      <c r="E16" s="27" t="s">
        <v>58</v>
      </c>
      <c r="F16" s="30">
        <v>0</v>
      </c>
      <c r="G16" s="30">
        <v>0.2</v>
      </c>
      <c r="H16" s="31">
        <f>G16-F16</f>
        <v>0.2</v>
      </c>
    </row>
    <row r="17" spans="2:9" ht="41.4" x14ac:dyDescent="0.3">
      <c r="B17" s="26" t="s">
        <v>34</v>
      </c>
      <c r="C17" s="27" t="s">
        <v>49</v>
      </c>
      <c r="D17" s="27" t="s">
        <v>36</v>
      </c>
      <c r="E17" s="27" t="s">
        <v>59</v>
      </c>
      <c r="F17" s="30">
        <v>0</v>
      </c>
      <c r="G17" s="30">
        <v>0.3</v>
      </c>
      <c r="H17" s="31">
        <v>0.3</v>
      </c>
    </row>
    <row r="18" spans="2:9" ht="41.4" x14ac:dyDescent="0.3">
      <c r="B18" s="26" t="s">
        <v>34</v>
      </c>
      <c r="C18" s="27" t="s">
        <v>49</v>
      </c>
      <c r="D18" s="27" t="s">
        <v>60</v>
      </c>
      <c r="E18" s="27" t="s">
        <v>61</v>
      </c>
      <c r="F18" s="28">
        <v>2</v>
      </c>
      <c r="G18" s="28">
        <v>5</v>
      </c>
      <c r="H18" s="29">
        <f>+G18-F18</f>
        <v>3</v>
      </c>
    </row>
    <row r="19" spans="2:9" ht="41.4" x14ac:dyDescent="0.3">
      <c r="B19" s="26" t="s">
        <v>34</v>
      </c>
      <c r="C19" s="27" t="s">
        <v>49</v>
      </c>
      <c r="D19" s="27" t="s">
        <v>60</v>
      </c>
      <c r="E19" s="27" t="s">
        <v>62</v>
      </c>
      <c r="F19" s="28">
        <v>0</v>
      </c>
      <c r="G19" s="28">
        <v>8</v>
      </c>
      <c r="H19" s="29">
        <f>+G19-F19</f>
        <v>8</v>
      </c>
    </row>
    <row r="20" spans="2:9" ht="69" x14ac:dyDescent="0.3">
      <c r="B20" s="32" t="s">
        <v>34</v>
      </c>
      <c r="C20" s="33" t="s">
        <v>63</v>
      </c>
      <c r="D20" s="33" t="s">
        <v>36</v>
      </c>
      <c r="E20" s="33" t="s">
        <v>64</v>
      </c>
      <c r="F20" s="34">
        <v>0</v>
      </c>
      <c r="G20" s="34">
        <v>8</v>
      </c>
      <c r="H20" s="35">
        <v>8</v>
      </c>
    </row>
    <row r="21" spans="2:9" ht="69" x14ac:dyDescent="0.3">
      <c r="B21" s="32" t="s">
        <v>34</v>
      </c>
      <c r="C21" s="33" t="s">
        <v>63</v>
      </c>
      <c r="D21" s="33" t="s">
        <v>36</v>
      </c>
      <c r="E21" s="33" t="s">
        <v>65</v>
      </c>
      <c r="F21" s="36">
        <v>0</v>
      </c>
      <c r="G21" s="36">
        <v>1</v>
      </c>
      <c r="H21" s="37">
        <v>1</v>
      </c>
    </row>
    <row r="22" spans="2:9" ht="69" x14ac:dyDescent="0.3">
      <c r="B22" s="32" t="s">
        <v>34</v>
      </c>
      <c r="C22" s="33" t="s">
        <v>63</v>
      </c>
      <c r="D22" s="33" t="s">
        <v>60</v>
      </c>
      <c r="E22" s="33" t="s">
        <v>66</v>
      </c>
      <c r="F22" s="36">
        <v>0</v>
      </c>
      <c r="G22" s="36">
        <v>1</v>
      </c>
      <c r="H22" s="37">
        <v>1</v>
      </c>
    </row>
    <row r="23" spans="2:9" ht="69" x14ac:dyDescent="0.3">
      <c r="B23" s="38" t="s">
        <v>34</v>
      </c>
      <c r="C23" s="39" t="s">
        <v>67</v>
      </c>
      <c r="D23" s="39" t="s">
        <v>36</v>
      </c>
      <c r="E23" s="39" t="s">
        <v>68</v>
      </c>
      <c r="F23" s="40">
        <v>0.84</v>
      </c>
      <c r="G23" s="40">
        <v>0.9</v>
      </c>
      <c r="H23" s="41">
        <f>+G23-F23</f>
        <v>6.0000000000000053E-2</v>
      </c>
    </row>
    <row r="24" spans="2:9" ht="69" x14ac:dyDescent="0.3">
      <c r="B24" s="38" t="s">
        <v>34</v>
      </c>
      <c r="C24" s="39" t="s">
        <v>67</v>
      </c>
      <c r="D24" s="39" t="s">
        <v>36</v>
      </c>
      <c r="E24" s="39" t="s">
        <v>69</v>
      </c>
      <c r="F24" s="42">
        <v>0</v>
      </c>
      <c r="G24" s="42">
        <v>8</v>
      </c>
      <c r="H24" s="43">
        <f>+G24-F24</f>
        <v>8</v>
      </c>
    </row>
    <row r="25" spans="2:9" ht="69" x14ac:dyDescent="0.3">
      <c r="B25" s="38" t="s">
        <v>34</v>
      </c>
      <c r="C25" s="39" t="s">
        <v>67</v>
      </c>
      <c r="D25" s="39" t="s">
        <v>60</v>
      </c>
      <c r="E25" s="39" t="s">
        <v>70</v>
      </c>
      <c r="F25" s="40">
        <v>0.75</v>
      </c>
      <c r="G25" s="40">
        <v>0.95</v>
      </c>
      <c r="H25" s="41">
        <f>+G25-F25</f>
        <v>0.19999999999999996</v>
      </c>
      <c r="I25" s="58"/>
    </row>
    <row r="26" spans="2:9" ht="55.2" x14ac:dyDescent="0.3">
      <c r="B26" s="44" t="s">
        <v>71</v>
      </c>
      <c r="C26" s="45"/>
      <c r="D26" s="45" t="s">
        <v>72</v>
      </c>
      <c r="E26" s="45" t="s">
        <v>73</v>
      </c>
      <c r="F26" s="46" t="s">
        <v>74</v>
      </c>
      <c r="G26" s="46" t="s">
        <v>75</v>
      </c>
      <c r="H26" s="47" t="s">
        <v>76</v>
      </c>
    </row>
    <row r="27" spans="2:9" ht="55.2" x14ac:dyDescent="0.3">
      <c r="B27" s="48" t="s">
        <v>71</v>
      </c>
      <c r="C27" s="49"/>
      <c r="D27" s="49" t="s">
        <v>72</v>
      </c>
      <c r="E27" s="49" t="s">
        <v>77</v>
      </c>
      <c r="F27" s="50" t="s">
        <v>74</v>
      </c>
      <c r="G27" s="50" t="s">
        <v>78</v>
      </c>
      <c r="H27" s="51" t="s">
        <v>78</v>
      </c>
    </row>
    <row r="28" spans="2:9" ht="41.4" x14ac:dyDescent="0.3">
      <c r="B28" s="48" t="s">
        <v>79</v>
      </c>
      <c r="C28" s="49"/>
      <c r="D28" s="49" t="s">
        <v>80</v>
      </c>
      <c r="E28" s="49" t="s">
        <v>81</v>
      </c>
      <c r="F28" s="50">
        <v>1</v>
      </c>
      <c r="G28" s="50">
        <v>6</v>
      </c>
      <c r="H28" s="51">
        <f>+G28-F28</f>
        <v>5</v>
      </c>
    </row>
    <row r="29" spans="2:9" ht="55.2" x14ac:dyDescent="0.3">
      <c r="B29" s="48" t="s">
        <v>79</v>
      </c>
      <c r="C29" s="49"/>
      <c r="D29" s="49" t="s">
        <v>80</v>
      </c>
      <c r="E29" s="49" t="s">
        <v>77</v>
      </c>
      <c r="F29" s="50" t="s">
        <v>82</v>
      </c>
      <c r="G29" s="50" t="s">
        <v>83</v>
      </c>
      <c r="H29" s="51" t="s">
        <v>84</v>
      </c>
    </row>
    <row r="30" spans="2:9" ht="41.4" x14ac:dyDescent="0.3">
      <c r="B30" s="48" t="s">
        <v>85</v>
      </c>
      <c r="C30" s="49"/>
      <c r="D30" s="49" t="s">
        <v>86</v>
      </c>
      <c r="E30" s="49" t="s">
        <v>87</v>
      </c>
      <c r="F30" s="50">
        <v>0</v>
      </c>
      <c r="G30" s="50">
        <v>1</v>
      </c>
      <c r="H30" s="51">
        <v>1</v>
      </c>
    </row>
    <row r="31" spans="2:9" ht="69" x14ac:dyDescent="0.3">
      <c r="B31" s="48" t="s">
        <v>88</v>
      </c>
      <c r="C31" s="49"/>
      <c r="D31" s="49" t="s">
        <v>89</v>
      </c>
      <c r="E31" s="49" t="s">
        <v>90</v>
      </c>
      <c r="F31" s="50">
        <v>6</v>
      </c>
      <c r="G31" s="50">
        <v>0</v>
      </c>
      <c r="H31" s="51">
        <v>0</v>
      </c>
    </row>
    <row r="32" spans="2:9" ht="55.2" x14ac:dyDescent="0.3">
      <c r="B32" s="48" t="s">
        <v>91</v>
      </c>
      <c r="C32" s="49"/>
      <c r="D32" s="49" t="s">
        <v>92</v>
      </c>
      <c r="E32" s="49" t="s">
        <v>93</v>
      </c>
      <c r="F32" s="50">
        <v>3</v>
      </c>
      <c r="G32" s="50">
        <v>0</v>
      </c>
      <c r="H32" s="51">
        <v>0</v>
      </c>
    </row>
    <row r="33" spans="2:8" ht="55.2" x14ac:dyDescent="0.3">
      <c r="B33" s="48" t="s">
        <v>91</v>
      </c>
      <c r="C33" s="49"/>
      <c r="D33" s="49" t="s">
        <v>92</v>
      </c>
      <c r="E33" s="49" t="s">
        <v>94</v>
      </c>
      <c r="F33" s="50">
        <v>0</v>
      </c>
      <c r="G33" s="50" t="s">
        <v>95</v>
      </c>
      <c r="H33" s="51" t="s">
        <v>95</v>
      </c>
    </row>
    <row r="34" spans="2:8" ht="41.4" x14ac:dyDescent="0.3">
      <c r="B34" s="48" t="s">
        <v>96</v>
      </c>
      <c r="C34" s="49"/>
      <c r="D34" s="49" t="s">
        <v>97</v>
      </c>
      <c r="E34" s="49" t="s">
        <v>98</v>
      </c>
      <c r="F34" s="50">
        <v>0</v>
      </c>
      <c r="G34" s="50">
        <v>12000</v>
      </c>
      <c r="H34" s="51">
        <v>12000</v>
      </c>
    </row>
    <row r="35" spans="2:8" ht="55.2" x14ac:dyDescent="0.3">
      <c r="B35" s="48" t="s">
        <v>96</v>
      </c>
      <c r="C35" s="49"/>
      <c r="D35" s="49" t="s">
        <v>97</v>
      </c>
      <c r="E35" s="49" t="s">
        <v>94</v>
      </c>
      <c r="F35" s="50" t="s">
        <v>74</v>
      </c>
      <c r="G35" s="50" t="s">
        <v>99</v>
      </c>
      <c r="H35" s="51" t="s">
        <v>99</v>
      </c>
    </row>
    <row r="36" spans="2:8" ht="55.2" x14ac:dyDescent="0.3">
      <c r="B36" s="48" t="s">
        <v>100</v>
      </c>
      <c r="C36" s="49"/>
      <c r="D36" s="49" t="s">
        <v>101</v>
      </c>
      <c r="E36" s="49" t="s">
        <v>102</v>
      </c>
      <c r="F36" s="50">
        <v>0</v>
      </c>
      <c r="G36" s="50">
        <v>3100</v>
      </c>
      <c r="H36" s="51">
        <v>3100</v>
      </c>
    </row>
    <row r="37" spans="2:8" ht="69" x14ac:dyDescent="0.3">
      <c r="B37" s="48" t="s">
        <v>103</v>
      </c>
      <c r="C37" s="49"/>
      <c r="D37" s="49" t="s">
        <v>104</v>
      </c>
      <c r="E37" s="49" t="s">
        <v>94</v>
      </c>
      <c r="F37" s="50" t="s">
        <v>105</v>
      </c>
      <c r="G37" s="50" t="s">
        <v>106</v>
      </c>
      <c r="H37" s="51">
        <f>300000-4000</f>
        <v>296000</v>
      </c>
    </row>
    <row r="38" spans="2:8" ht="27.6" x14ac:dyDescent="0.3">
      <c r="B38" s="48" t="s">
        <v>107</v>
      </c>
      <c r="C38" s="49"/>
      <c r="D38" s="49" t="s">
        <v>108</v>
      </c>
      <c r="E38" s="49" t="s">
        <v>109</v>
      </c>
      <c r="F38" s="52">
        <v>0.3</v>
      </c>
      <c r="G38" s="52">
        <v>0.34699999999999998</v>
      </c>
      <c r="H38" s="53">
        <f>+G38-F38</f>
        <v>4.6999999999999986E-2</v>
      </c>
    </row>
    <row r="39" spans="2:8" ht="42" thickBot="1" x14ac:dyDescent="0.35">
      <c r="B39" s="54" t="s">
        <v>107</v>
      </c>
      <c r="C39" s="55"/>
      <c r="D39" s="55" t="s">
        <v>108</v>
      </c>
      <c r="E39" s="55" t="s">
        <v>110</v>
      </c>
      <c r="F39" s="56" t="s">
        <v>111</v>
      </c>
      <c r="G39" s="56">
        <v>10</v>
      </c>
      <c r="H39" s="57">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P55"/>
  <sheetViews>
    <sheetView tabSelected="1" topLeftCell="K1" zoomScale="70" zoomScaleNormal="70" workbookViewId="0">
      <pane ySplit="9" topLeftCell="A10" activePane="bottomLeft" state="frozen"/>
      <selection pane="bottomLeft" activeCell="T11" sqref="T11"/>
    </sheetView>
  </sheetViews>
  <sheetFormatPr baseColWidth="10" defaultColWidth="0" defaultRowHeight="13.8" x14ac:dyDescent="0.3"/>
  <cols>
    <col min="1" max="1" width="2.109375" style="2" customWidth="1"/>
    <col min="2" max="2" width="33.6640625" style="2" customWidth="1"/>
    <col min="3" max="3" width="31.109375" style="2" customWidth="1"/>
    <col min="4" max="4" width="26.5546875" style="2" customWidth="1"/>
    <col min="5" max="5" width="23.33203125" style="2" customWidth="1"/>
    <col min="6" max="6" width="46.88671875" style="2" customWidth="1"/>
    <col min="7" max="7" width="54" style="2" customWidth="1"/>
    <col min="8" max="8" width="54.6640625" style="2" customWidth="1"/>
    <col min="9" max="9" width="39.5546875" style="2" customWidth="1"/>
    <col min="10" max="10" width="27.88671875" style="2" customWidth="1"/>
    <col min="11" max="11" width="24.88671875" style="2" customWidth="1"/>
    <col min="12" max="12" width="18.44140625" style="2" customWidth="1"/>
    <col min="13" max="13" width="25.33203125" style="2" customWidth="1"/>
    <col min="14" max="14" width="9.33203125" style="2" customWidth="1"/>
    <col min="15" max="15" width="19.109375" style="2" customWidth="1"/>
    <col min="16" max="16" width="31.5546875" style="2" customWidth="1"/>
    <col min="17" max="17" width="31.6640625" style="2" customWidth="1"/>
    <col min="18" max="19" width="26.33203125" style="2" customWidth="1"/>
    <col min="20" max="20" width="21.21875" style="2" customWidth="1"/>
    <col min="21" max="21" width="105.5546875" style="2" customWidth="1"/>
    <col min="22" max="22" width="7" style="2" customWidth="1"/>
    <col min="23" max="120" width="0" style="2" hidden="1" customWidth="1"/>
    <col min="121" max="16384" width="10.88671875" style="2" hidden="1"/>
  </cols>
  <sheetData>
    <row r="2" spans="1:116" ht="14.4" thickBot="1" x14ac:dyDescent="0.35"/>
    <row r="3" spans="1:116" ht="88.5" customHeight="1" thickBot="1" x14ac:dyDescent="0.35">
      <c r="B3" s="205" t="s">
        <v>116</v>
      </c>
      <c r="C3" s="206"/>
      <c r="D3" s="181"/>
      <c r="E3" s="182"/>
      <c r="F3" s="182"/>
      <c r="G3" s="182"/>
      <c r="H3" s="182"/>
      <c r="I3" s="182"/>
      <c r="J3" s="182"/>
      <c r="K3" s="182"/>
      <c r="L3" s="182"/>
      <c r="M3" s="182"/>
      <c r="N3" s="182"/>
      <c r="O3" s="182"/>
      <c r="P3" s="182"/>
      <c r="Q3" s="182"/>
      <c r="R3" s="182"/>
      <c r="S3" s="182"/>
      <c r="T3" s="183"/>
      <c r="U3" s="168"/>
    </row>
    <row r="4" spans="1:116" ht="30" customHeight="1" thickBot="1" x14ac:dyDescent="0.35">
      <c r="B4" s="207"/>
      <c r="C4" s="208"/>
      <c r="D4" s="178"/>
      <c r="E4" s="179"/>
      <c r="F4" s="179"/>
      <c r="G4" s="179"/>
      <c r="H4" s="179"/>
      <c r="I4" s="179"/>
      <c r="J4" s="179"/>
      <c r="K4" s="179"/>
      <c r="L4" s="179"/>
      <c r="M4" s="179"/>
      <c r="N4" s="179"/>
      <c r="O4" s="179"/>
      <c r="P4" s="179"/>
      <c r="Q4" s="179"/>
      <c r="R4" s="179"/>
      <c r="S4" s="179"/>
      <c r="T4" s="180"/>
      <c r="U4" s="169"/>
    </row>
    <row r="5" spans="1:116" ht="29.25" customHeight="1" thickBot="1" x14ac:dyDescent="0.35">
      <c r="B5" s="219" t="s">
        <v>118</v>
      </c>
      <c r="C5" s="220"/>
      <c r="D5" s="166" t="s">
        <v>259</v>
      </c>
      <c r="E5" s="167"/>
      <c r="F5" s="167"/>
      <c r="G5" s="167"/>
      <c r="H5" s="167"/>
      <c r="I5" s="167"/>
      <c r="J5" s="167"/>
      <c r="K5" s="167"/>
      <c r="L5" s="167"/>
      <c r="M5" s="167"/>
      <c r="N5" s="167"/>
      <c r="O5" s="167"/>
      <c r="P5" s="167"/>
      <c r="Q5" s="167"/>
      <c r="R5" s="167"/>
      <c r="S5" s="167"/>
      <c r="T5" s="152"/>
      <c r="U5" s="156"/>
    </row>
    <row r="6" spans="1:116" s="6" customFormat="1" ht="49.5" customHeight="1" thickBot="1" x14ac:dyDescent="0.35">
      <c r="A6" s="2"/>
      <c r="B6" s="59" t="s">
        <v>0</v>
      </c>
      <c r="C6" s="170" t="s">
        <v>123</v>
      </c>
      <c r="D6" s="171"/>
      <c r="E6" s="171"/>
      <c r="F6" s="171"/>
      <c r="G6" s="171"/>
      <c r="H6" s="171"/>
      <c r="I6" s="171"/>
      <c r="J6" s="171"/>
      <c r="K6" s="171"/>
      <c r="L6" s="171"/>
      <c r="M6" s="171"/>
      <c r="N6" s="171"/>
      <c r="O6" s="171"/>
      <c r="P6" s="171"/>
      <c r="Q6" s="171"/>
      <c r="R6" s="171"/>
      <c r="S6" s="172"/>
      <c r="T6" s="154" t="s">
        <v>121</v>
      </c>
      <c r="U6" s="157">
        <v>2025</v>
      </c>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row>
    <row r="7" spans="1:116" ht="40.5" customHeight="1" thickBot="1" x14ac:dyDescent="0.35">
      <c r="B7" s="60" t="s">
        <v>1</v>
      </c>
      <c r="C7" s="173" t="s">
        <v>124</v>
      </c>
      <c r="D7" s="174"/>
      <c r="E7" s="174"/>
      <c r="F7" s="174"/>
      <c r="G7" s="174"/>
      <c r="H7" s="174"/>
      <c r="I7" s="174"/>
      <c r="J7" s="174"/>
      <c r="K7" s="174"/>
      <c r="L7" s="174"/>
      <c r="M7" s="174"/>
      <c r="N7" s="174"/>
      <c r="O7" s="174"/>
      <c r="P7" s="174"/>
      <c r="Q7" s="174"/>
      <c r="R7" s="174"/>
      <c r="S7" s="175"/>
      <c r="T7" s="155" t="s">
        <v>294</v>
      </c>
      <c r="U7" s="158" t="s">
        <v>293</v>
      </c>
    </row>
    <row r="8" spans="1:116" ht="37.5" customHeight="1" x14ac:dyDescent="0.3">
      <c r="B8" s="223" t="s">
        <v>2</v>
      </c>
      <c r="C8" s="189" t="s">
        <v>10</v>
      </c>
      <c r="D8" s="189" t="s">
        <v>24</v>
      </c>
      <c r="E8" s="189" t="s">
        <v>25</v>
      </c>
      <c r="F8" s="189" t="s">
        <v>11</v>
      </c>
      <c r="G8" s="189" t="s">
        <v>23</v>
      </c>
      <c r="H8" s="221" t="s">
        <v>5</v>
      </c>
      <c r="I8" s="225" t="s">
        <v>119</v>
      </c>
      <c r="J8" s="221" t="s">
        <v>3</v>
      </c>
      <c r="K8" s="225" t="s">
        <v>6</v>
      </c>
      <c r="L8" s="189" t="s">
        <v>4</v>
      </c>
      <c r="M8" s="225" t="s">
        <v>112</v>
      </c>
      <c r="N8" s="189" t="s">
        <v>7</v>
      </c>
      <c r="O8" s="189" t="s">
        <v>115</v>
      </c>
      <c r="P8" s="176" t="s">
        <v>17</v>
      </c>
      <c r="Q8" s="177"/>
      <c r="R8" s="176" t="s">
        <v>18</v>
      </c>
      <c r="S8" s="177"/>
      <c r="T8" s="201" t="s">
        <v>12</v>
      </c>
      <c r="U8" s="199" t="s">
        <v>13</v>
      </c>
    </row>
    <row r="9" spans="1:116" ht="33.75" customHeight="1" x14ac:dyDescent="0.3">
      <c r="B9" s="224"/>
      <c r="C9" s="190"/>
      <c r="D9" s="190"/>
      <c r="E9" s="190"/>
      <c r="F9" s="190"/>
      <c r="G9" s="190"/>
      <c r="H9" s="222"/>
      <c r="I9" s="189"/>
      <c r="J9" s="222"/>
      <c r="K9" s="225"/>
      <c r="L9" s="190"/>
      <c r="M9" s="226"/>
      <c r="N9" s="190"/>
      <c r="O9" s="190"/>
      <c r="P9" s="111" t="s">
        <v>8</v>
      </c>
      <c r="Q9" s="110" t="s">
        <v>9</v>
      </c>
      <c r="R9" s="109" t="s">
        <v>15</v>
      </c>
      <c r="S9" s="109" t="s">
        <v>16</v>
      </c>
      <c r="T9" s="201"/>
      <c r="U9" s="199"/>
    </row>
    <row r="10" spans="1:116" ht="46.8" x14ac:dyDescent="0.3">
      <c r="B10" s="211" t="s">
        <v>125</v>
      </c>
      <c r="C10" s="203" t="s">
        <v>242</v>
      </c>
      <c r="D10" s="330">
        <v>110742.25</v>
      </c>
      <c r="E10" s="331" t="s">
        <v>208</v>
      </c>
      <c r="F10" s="332" t="s">
        <v>245</v>
      </c>
      <c r="G10" s="332" t="s">
        <v>216</v>
      </c>
      <c r="H10" s="333" t="s">
        <v>267</v>
      </c>
      <c r="I10" s="332" t="s">
        <v>229</v>
      </c>
      <c r="J10" s="334" t="s">
        <v>292</v>
      </c>
      <c r="K10" s="331" t="s">
        <v>194</v>
      </c>
      <c r="L10" s="331" t="s">
        <v>210</v>
      </c>
      <c r="M10" s="335" t="s">
        <v>219</v>
      </c>
      <c r="N10" s="336" t="s">
        <v>166</v>
      </c>
      <c r="O10" s="332" t="s">
        <v>220</v>
      </c>
      <c r="P10" s="139">
        <f>+'[1]REPORTE COM-OB-PG'!$V$34+'[1]REPORTE COM-OB-PG'!$V$36</f>
        <v>3087650400.7587914</v>
      </c>
      <c r="Q10" s="242">
        <f>SUM(P10:P13)</f>
        <v>12894518296.260014</v>
      </c>
      <c r="R10" s="337">
        <v>3045154759.656858</v>
      </c>
      <c r="S10" s="337">
        <f>+'[2]REPORTE COM-OB-PG'!$Q$34+'[2]REPORTE COM-OB-PG'!$Q$36</f>
        <v>2743188703.0051885</v>
      </c>
      <c r="T10" s="376">
        <v>110735.57</v>
      </c>
      <c r="U10" s="339" t="s">
        <v>296</v>
      </c>
    </row>
    <row r="11" spans="1:116" ht="46.8" x14ac:dyDescent="0.3">
      <c r="B11" s="211"/>
      <c r="C11" s="203"/>
      <c r="D11" s="340">
        <v>24</v>
      </c>
      <c r="E11" s="331" t="s">
        <v>209</v>
      </c>
      <c r="F11" s="341"/>
      <c r="G11" s="341"/>
      <c r="H11" s="342" t="s">
        <v>266</v>
      </c>
      <c r="I11" s="341"/>
      <c r="J11" s="343"/>
      <c r="K11" s="331" t="s">
        <v>195</v>
      </c>
      <c r="L11" s="331" t="s">
        <v>209</v>
      </c>
      <c r="M11" s="344"/>
      <c r="N11" s="336" t="s">
        <v>167</v>
      </c>
      <c r="O11" s="341"/>
      <c r="P11" s="139">
        <f>+'[1]REPORTE COM-OB-PG'!$V$33+'[1]REPORTE COM-OB-PG'!$V$35</f>
        <v>9806867895.5012226</v>
      </c>
      <c r="Q11" s="242"/>
      <c r="R11" s="337">
        <f>9530963031.73315-57131208</f>
        <v>9473831823.7331505</v>
      </c>
      <c r="S11" s="337">
        <f>+'[2]REPORTE COM-OB-PG'!$Q$33+'[2]REPORTE COM-OB-PG'!$Q$35</f>
        <v>8380369895.5548115</v>
      </c>
      <c r="T11" s="338">
        <v>24</v>
      </c>
      <c r="U11" s="339" t="s">
        <v>297</v>
      </c>
    </row>
    <row r="12" spans="1:116" ht="87" customHeight="1" x14ac:dyDescent="0.3">
      <c r="B12" s="211"/>
      <c r="C12" s="203"/>
      <c r="D12" s="330">
        <v>0</v>
      </c>
      <c r="E12" s="345" t="s">
        <v>208</v>
      </c>
      <c r="F12" s="332" t="s">
        <v>243</v>
      </c>
      <c r="G12" s="332" t="s">
        <v>216</v>
      </c>
      <c r="H12" s="333" t="s">
        <v>268</v>
      </c>
      <c r="I12" s="332" t="s">
        <v>230</v>
      </c>
      <c r="J12" s="334" t="s">
        <v>156</v>
      </c>
      <c r="K12" s="331" t="s">
        <v>196</v>
      </c>
      <c r="L12" s="331" t="s">
        <v>211</v>
      </c>
      <c r="M12" s="335" t="s">
        <v>219</v>
      </c>
      <c r="N12" s="336" t="s">
        <v>169</v>
      </c>
      <c r="O12" s="332" t="s">
        <v>221</v>
      </c>
      <c r="P12" s="346">
        <v>0</v>
      </c>
      <c r="Q12" s="242"/>
      <c r="R12" s="346"/>
      <c r="S12" s="346"/>
      <c r="T12" s="347"/>
      <c r="U12" s="348"/>
    </row>
    <row r="13" spans="1:116" ht="87" customHeight="1" x14ac:dyDescent="0.3">
      <c r="B13" s="211"/>
      <c r="C13" s="203"/>
      <c r="D13" s="330">
        <v>0</v>
      </c>
      <c r="E13" s="345"/>
      <c r="F13" s="341"/>
      <c r="G13" s="341"/>
      <c r="H13" s="333" t="s">
        <v>269</v>
      </c>
      <c r="I13" s="341"/>
      <c r="J13" s="343"/>
      <c r="K13" s="331" t="s">
        <v>197</v>
      </c>
      <c r="L13" s="331" t="s">
        <v>208</v>
      </c>
      <c r="M13" s="344"/>
      <c r="N13" s="336" t="s">
        <v>168</v>
      </c>
      <c r="O13" s="341"/>
      <c r="P13" s="346">
        <v>0</v>
      </c>
      <c r="Q13" s="242"/>
      <c r="R13" s="346"/>
      <c r="S13" s="346"/>
      <c r="T13" s="338"/>
      <c r="U13" s="339"/>
    </row>
    <row r="14" spans="1:116" ht="37.5" customHeight="1" x14ac:dyDescent="0.3">
      <c r="B14" s="209" t="s">
        <v>113</v>
      </c>
      <c r="C14" s="194" t="s">
        <v>10</v>
      </c>
      <c r="D14" s="227" t="s">
        <v>24</v>
      </c>
      <c r="E14" s="227" t="s">
        <v>25</v>
      </c>
      <c r="F14" s="194" t="s">
        <v>11</v>
      </c>
      <c r="G14" s="194" t="s">
        <v>23</v>
      </c>
      <c r="H14" s="191" t="s">
        <v>5</v>
      </c>
      <c r="I14" s="195" t="s">
        <v>119</v>
      </c>
      <c r="J14" s="191" t="s">
        <v>3</v>
      </c>
      <c r="K14" s="187" t="s">
        <v>6</v>
      </c>
      <c r="L14" s="194" t="s">
        <v>4</v>
      </c>
      <c r="M14" s="187" t="s">
        <v>112</v>
      </c>
      <c r="N14" s="194" t="s">
        <v>7</v>
      </c>
      <c r="O14" s="191" t="s">
        <v>115</v>
      </c>
      <c r="P14" s="176" t="s">
        <v>17</v>
      </c>
      <c r="Q14" s="177"/>
      <c r="R14" s="164" t="s">
        <v>18</v>
      </c>
      <c r="S14" s="165"/>
      <c r="T14" s="186" t="s">
        <v>12</v>
      </c>
      <c r="U14" s="200" t="s">
        <v>13</v>
      </c>
    </row>
    <row r="15" spans="1:116" ht="33.75" customHeight="1" x14ac:dyDescent="0.3">
      <c r="B15" s="210"/>
      <c r="C15" s="195"/>
      <c r="D15" s="227"/>
      <c r="E15" s="227"/>
      <c r="F15" s="195"/>
      <c r="G15" s="195"/>
      <c r="H15" s="192"/>
      <c r="I15" s="194"/>
      <c r="J15" s="192"/>
      <c r="K15" s="187"/>
      <c r="L15" s="195"/>
      <c r="M15" s="188"/>
      <c r="N15" s="195"/>
      <c r="O15" s="192"/>
      <c r="P15" s="111" t="s">
        <v>8</v>
      </c>
      <c r="Q15" s="110" t="s">
        <v>9</v>
      </c>
      <c r="R15" s="62" t="s">
        <v>15</v>
      </c>
      <c r="S15" s="109" t="s">
        <v>16</v>
      </c>
      <c r="T15" s="186"/>
      <c r="U15" s="200"/>
    </row>
    <row r="16" spans="1:116" ht="78" customHeight="1" x14ac:dyDescent="0.3">
      <c r="B16" s="211" t="s">
        <v>126</v>
      </c>
      <c r="C16" s="350" t="s">
        <v>250</v>
      </c>
      <c r="D16" s="351">
        <v>9717</v>
      </c>
      <c r="E16" s="345" t="s">
        <v>209</v>
      </c>
      <c r="F16" s="332" t="s">
        <v>244</v>
      </c>
      <c r="G16" s="332" t="s">
        <v>217</v>
      </c>
      <c r="H16" s="342" t="s">
        <v>279</v>
      </c>
      <c r="I16" s="332" t="s">
        <v>231</v>
      </c>
      <c r="J16" s="334" t="s">
        <v>157</v>
      </c>
      <c r="K16" s="352" t="s">
        <v>198</v>
      </c>
      <c r="L16" s="233" t="s">
        <v>212</v>
      </c>
      <c r="M16" s="248" t="s">
        <v>219</v>
      </c>
      <c r="N16" s="143" t="s">
        <v>170</v>
      </c>
      <c r="O16" s="235" t="s">
        <v>222</v>
      </c>
      <c r="P16" s="145">
        <f>+'[1]REPORTE COM-OB-PG'!$V$64+'[1]REPORTE COM-OB-PG'!$V$65</f>
        <v>2631406257</v>
      </c>
      <c r="Q16" s="243">
        <f>SUM(P16:P19)</f>
        <v>3849735846</v>
      </c>
      <c r="R16" s="151">
        <v>2597690621.6199999</v>
      </c>
      <c r="S16" s="151">
        <f>+'[2]REPORTE COM-OB-PG'!$Q$64+'[2]REPORTE COM-OB-PG'!$Q$65</f>
        <v>2319377594.5799999</v>
      </c>
      <c r="T16" s="196">
        <v>9868</v>
      </c>
      <c r="U16" s="374" t="s">
        <v>298</v>
      </c>
    </row>
    <row r="17" spans="2:21" ht="70.5" customHeight="1" x14ac:dyDescent="0.3">
      <c r="B17" s="211"/>
      <c r="C17" s="350"/>
      <c r="D17" s="351"/>
      <c r="E17" s="345"/>
      <c r="F17" s="341"/>
      <c r="G17" s="341"/>
      <c r="H17" s="342" t="s">
        <v>280</v>
      </c>
      <c r="I17" s="341"/>
      <c r="J17" s="343"/>
      <c r="K17" s="353"/>
      <c r="L17" s="234"/>
      <c r="M17" s="249"/>
      <c r="N17" s="143" t="s">
        <v>171</v>
      </c>
      <c r="O17" s="236"/>
      <c r="P17" s="66"/>
      <c r="Q17" s="244"/>
      <c r="R17" s="92">
        <v>0</v>
      </c>
      <c r="S17" s="92"/>
      <c r="T17" s="185"/>
      <c r="U17" s="375"/>
    </row>
    <row r="18" spans="2:21" ht="81.75" customHeight="1" x14ac:dyDescent="0.3">
      <c r="B18" s="211"/>
      <c r="C18" s="350"/>
      <c r="D18" s="354">
        <v>3</v>
      </c>
      <c r="E18" s="345" t="s">
        <v>209</v>
      </c>
      <c r="F18" s="332" t="s">
        <v>246</v>
      </c>
      <c r="G18" s="332" t="s">
        <v>216</v>
      </c>
      <c r="H18" s="342" t="s">
        <v>281</v>
      </c>
      <c r="I18" s="332" t="s">
        <v>232</v>
      </c>
      <c r="J18" s="334" t="s">
        <v>158</v>
      </c>
      <c r="K18" s="352" t="s">
        <v>199</v>
      </c>
      <c r="L18" s="216" t="s">
        <v>213</v>
      </c>
      <c r="M18" s="246" t="s">
        <v>219</v>
      </c>
      <c r="N18" s="142" t="s">
        <v>172</v>
      </c>
      <c r="O18" s="229" t="s">
        <v>223</v>
      </c>
      <c r="P18" s="145">
        <f>+'[1]REPORTE COM-OB-PG'!$V$46</f>
        <v>36559311.017304577</v>
      </c>
      <c r="Q18" s="244"/>
      <c r="R18" s="151">
        <v>29232653.017304577</v>
      </c>
      <c r="S18" s="151">
        <f>+'[2]REPORTE COM-OB-PG'!$Q$46</f>
        <v>35562005.675999455</v>
      </c>
      <c r="T18" s="184">
        <v>2</v>
      </c>
      <c r="U18" s="159"/>
    </row>
    <row r="19" spans="2:21" ht="214.5" customHeight="1" x14ac:dyDescent="0.3">
      <c r="B19" s="211"/>
      <c r="C19" s="350"/>
      <c r="D19" s="354"/>
      <c r="E19" s="345"/>
      <c r="F19" s="341"/>
      <c r="G19" s="341"/>
      <c r="H19" s="342" t="s">
        <v>282</v>
      </c>
      <c r="I19" s="341"/>
      <c r="J19" s="343"/>
      <c r="K19" s="353"/>
      <c r="L19" s="218"/>
      <c r="M19" s="247"/>
      <c r="N19" s="142" t="s">
        <v>173</v>
      </c>
      <c r="O19" s="230"/>
      <c r="P19" s="145">
        <f>+'[1]REPORTE COM-OB-PG'!$V$45+'[1]REPORTE COM-OB-PG'!$V$47</f>
        <v>1181770277.9826953</v>
      </c>
      <c r="Q19" s="245"/>
      <c r="R19" s="151">
        <v>1187820546.9826953</v>
      </c>
      <c r="S19" s="151">
        <f>+'[2]REPORTE COM-OB-PG'!$Q$45+'[2]REPORTE COM-OB-PG'!$Q$47</f>
        <v>1082319367.2940006</v>
      </c>
      <c r="T19" s="185"/>
      <c r="U19" s="349" t="s">
        <v>299</v>
      </c>
    </row>
    <row r="20" spans="2:21" ht="37.5" customHeight="1" x14ac:dyDescent="0.3">
      <c r="B20" s="209" t="s">
        <v>114</v>
      </c>
      <c r="C20" s="194" t="s">
        <v>10</v>
      </c>
      <c r="D20" s="227" t="s">
        <v>24</v>
      </c>
      <c r="E20" s="227" t="s">
        <v>25</v>
      </c>
      <c r="F20" s="194" t="s">
        <v>11</v>
      </c>
      <c r="G20" s="194" t="s">
        <v>23</v>
      </c>
      <c r="H20" s="191" t="s">
        <v>5</v>
      </c>
      <c r="I20" s="195" t="s">
        <v>119</v>
      </c>
      <c r="J20" s="191" t="s">
        <v>3</v>
      </c>
      <c r="K20" s="187" t="s">
        <v>6</v>
      </c>
      <c r="L20" s="194" t="s">
        <v>4</v>
      </c>
      <c r="M20" s="187" t="s">
        <v>112</v>
      </c>
      <c r="N20" s="194" t="s">
        <v>7</v>
      </c>
      <c r="O20" s="191" t="s">
        <v>115</v>
      </c>
      <c r="P20" s="176" t="s">
        <v>17</v>
      </c>
      <c r="Q20" s="177"/>
      <c r="R20" s="164" t="s">
        <v>18</v>
      </c>
      <c r="S20" s="165"/>
      <c r="T20" s="186" t="s">
        <v>12</v>
      </c>
      <c r="U20" s="200" t="s">
        <v>13</v>
      </c>
    </row>
    <row r="21" spans="2:21" ht="33.75" customHeight="1" x14ac:dyDescent="0.3">
      <c r="B21" s="210"/>
      <c r="C21" s="195"/>
      <c r="D21" s="227"/>
      <c r="E21" s="227"/>
      <c r="F21" s="195"/>
      <c r="G21" s="195"/>
      <c r="H21" s="192"/>
      <c r="I21" s="194"/>
      <c r="J21" s="192"/>
      <c r="K21" s="187"/>
      <c r="L21" s="195"/>
      <c r="M21" s="188"/>
      <c r="N21" s="195"/>
      <c r="O21" s="192"/>
      <c r="P21" s="90" t="s">
        <v>8</v>
      </c>
      <c r="Q21" s="91" t="s">
        <v>9</v>
      </c>
      <c r="R21" s="62" t="s">
        <v>15</v>
      </c>
      <c r="S21" s="62"/>
      <c r="T21" s="186"/>
      <c r="U21" s="200"/>
    </row>
    <row r="22" spans="2:21" ht="93.75" customHeight="1" x14ac:dyDescent="0.3">
      <c r="B22" s="211" t="s">
        <v>127</v>
      </c>
      <c r="C22" s="203" t="s">
        <v>251</v>
      </c>
      <c r="D22" s="360">
        <v>23103745.289999999</v>
      </c>
      <c r="E22" s="193" t="s">
        <v>208</v>
      </c>
      <c r="F22" s="229" t="s">
        <v>247</v>
      </c>
      <c r="G22" s="235" t="s">
        <v>218</v>
      </c>
      <c r="H22" s="333" t="s">
        <v>270</v>
      </c>
      <c r="I22" s="235" t="s">
        <v>233</v>
      </c>
      <c r="J22" s="334" t="s">
        <v>159</v>
      </c>
      <c r="K22" s="352" t="s">
        <v>200</v>
      </c>
      <c r="L22" s="216" t="s">
        <v>210</v>
      </c>
      <c r="M22" s="246" t="s">
        <v>219</v>
      </c>
      <c r="N22" s="142" t="s">
        <v>174</v>
      </c>
      <c r="O22" s="229" t="s">
        <v>223</v>
      </c>
      <c r="P22" s="145">
        <f>+'[1]REPORTE COM-OB-PG'!$V$15+'[1]REPORTE COM-OB-PG'!$V$21</f>
        <v>9298132559.2805977</v>
      </c>
      <c r="Q22" s="251">
        <f>SUM(P22:P37)</f>
        <v>32134060824.840012</v>
      </c>
      <c r="R22" s="151">
        <v>9280174543.5210037</v>
      </c>
      <c r="S22" s="151">
        <f>+'[2]REPORTE COM-OB-PG'!$Q$15+'[2]REPORTE COM-OB-PG'!$Q$21</f>
        <v>7689623023.1881561</v>
      </c>
      <c r="T22" s="202">
        <v>23103745.289999999</v>
      </c>
      <c r="U22" s="355" t="s">
        <v>300</v>
      </c>
    </row>
    <row r="23" spans="2:21" ht="75.75" customHeight="1" x14ac:dyDescent="0.3">
      <c r="B23" s="211"/>
      <c r="C23" s="203"/>
      <c r="D23" s="361"/>
      <c r="E23" s="193"/>
      <c r="F23" s="250"/>
      <c r="G23" s="255"/>
      <c r="H23" s="342" t="s">
        <v>272</v>
      </c>
      <c r="I23" s="255"/>
      <c r="J23" s="359"/>
      <c r="K23" s="358"/>
      <c r="L23" s="217"/>
      <c r="M23" s="254"/>
      <c r="N23" s="142" t="s">
        <v>175</v>
      </c>
      <c r="O23" s="250"/>
      <c r="P23" s="144">
        <f>+'[1]REPORTE COM-OB-PG'!$V$10+'[1]REPORTE COM-OB-PG'!$V$16</f>
        <v>4069259348.9006772</v>
      </c>
      <c r="Q23" s="252"/>
      <c r="R23" s="151">
        <v>4067175515.5138435</v>
      </c>
      <c r="S23" s="151">
        <f>+'[2]REPORTE COM-OB-PG'!$Q$10+'[2]REPORTE COM-OB-PG'!$Q$16</f>
        <v>3157739459.9938807</v>
      </c>
      <c r="T23" s="197"/>
      <c r="U23" s="356"/>
    </row>
    <row r="24" spans="2:21" ht="54" customHeight="1" x14ac:dyDescent="0.3">
      <c r="B24" s="211"/>
      <c r="C24" s="203"/>
      <c r="D24" s="361"/>
      <c r="E24" s="193"/>
      <c r="F24" s="250"/>
      <c r="G24" s="255"/>
      <c r="H24" s="342" t="s">
        <v>273</v>
      </c>
      <c r="I24" s="255"/>
      <c r="J24" s="359"/>
      <c r="K24" s="358"/>
      <c r="L24" s="217"/>
      <c r="M24" s="254"/>
      <c r="N24" s="142" t="s">
        <v>176</v>
      </c>
      <c r="O24" s="250"/>
      <c r="P24" s="139">
        <f>+'[1]REPORTE COM-OB-PG'!$V$11+'[1]REPORTE COM-OB-PG'!$V$17</f>
        <v>69655344.15038836</v>
      </c>
      <c r="Q24" s="252"/>
      <c r="R24" s="151">
        <v>67378746.796610355</v>
      </c>
      <c r="S24" s="151">
        <f>+'[2]REPORTE COM-OB-PG'!$Q$11+'[2]REPORTE COM-OB-PG'!$Q$17</f>
        <v>58101938.827912822</v>
      </c>
      <c r="T24" s="197"/>
      <c r="U24" s="356"/>
    </row>
    <row r="25" spans="2:21" ht="93" customHeight="1" x14ac:dyDescent="0.3">
      <c r="B25" s="211"/>
      <c r="C25" s="203"/>
      <c r="D25" s="361"/>
      <c r="E25" s="193"/>
      <c r="F25" s="250"/>
      <c r="G25" s="255"/>
      <c r="H25" s="342" t="s">
        <v>271</v>
      </c>
      <c r="I25" s="255"/>
      <c r="J25" s="359"/>
      <c r="K25" s="358"/>
      <c r="L25" s="217"/>
      <c r="M25" s="254"/>
      <c r="N25" s="142" t="s">
        <v>177</v>
      </c>
      <c r="O25" s="250"/>
      <c r="P25" s="139">
        <f>+'[1]REPORTE COM-OB-PG'!$V$12+'[1]REPORTE COM-OB-PG'!$V$18</f>
        <v>302138563.4250766</v>
      </c>
      <c r="Q25" s="252"/>
      <c r="R25" s="151">
        <v>294454956.77245504</v>
      </c>
      <c r="S25" s="151">
        <f>+'[2]REPORTE COM-OB-PG'!$Q$12+'[2]REPORTE COM-OB-PG'!$Q$18</f>
        <v>257262340.07351178</v>
      </c>
      <c r="T25" s="197"/>
      <c r="U25" s="356"/>
    </row>
    <row r="26" spans="2:21" ht="77.25" customHeight="1" x14ac:dyDescent="0.3">
      <c r="B26" s="211"/>
      <c r="C26" s="203"/>
      <c r="D26" s="361"/>
      <c r="E26" s="193"/>
      <c r="F26" s="250"/>
      <c r="G26" s="255"/>
      <c r="H26" s="342" t="s">
        <v>274</v>
      </c>
      <c r="I26" s="255"/>
      <c r="J26" s="359"/>
      <c r="K26" s="358"/>
      <c r="L26" s="217"/>
      <c r="M26" s="254"/>
      <c r="N26" s="142" t="s">
        <v>178</v>
      </c>
      <c r="O26" s="250"/>
      <c r="P26" s="139">
        <f>+'[1]REPORTE COM-OB-PG'!$V$13+'[1]REPORTE COM-OB-PG'!$V$19</f>
        <v>258940426.86677498</v>
      </c>
      <c r="Q26" s="252"/>
      <c r="R26" s="151">
        <v>134575049.96092957</v>
      </c>
      <c r="S26" s="151">
        <f>+'[2]REPORTE COM-OB-PG'!$Q$13+'[2]REPORTE COM-OB-PG'!$Q$19</f>
        <v>207101299.92988905</v>
      </c>
      <c r="T26" s="197"/>
      <c r="U26" s="356"/>
    </row>
    <row r="27" spans="2:21" ht="54" customHeight="1" x14ac:dyDescent="0.3">
      <c r="B27" s="211"/>
      <c r="C27" s="203"/>
      <c r="D27" s="361"/>
      <c r="E27" s="193"/>
      <c r="F27" s="250"/>
      <c r="G27" s="255"/>
      <c r="H27" s="342" t="s">
        <v>275</v>
      </c>
      <c r="I27" s="255"/>
      <c r="J27" s="359"/>
      <c r="K27" s="358"/>
      <c r="L27" s="217"/>
      <c r="M27" s="254"/>
      <c r="N27" s="142" t="s">
        <v>179</v>
      </c>
      <c r="O27" s="250"/>
      <c r="P27" s="140"/>
      <c r="Q27" s="252"/>
      <c r="R27" s="65">
        <v>0</v>
      </c>
      <c r="S27" s="65"/>
      <c r="T27" s="197"/>
      <c r="U27" s="356"/>
    </row>
    <row r="28" spans="2:21" ht="314.25" customHeight="1" x14ac:dyDescent="0.3">
      <c r="B28" s="211"/>
      <c r="C28" s="203"/>
      <c r="D28" s="362"/>
      <c r="E28" s="193"/>
      <c r="F28" s="230"/>
      <c r="G28" s="236"/>
      <c r="H28" s="342" t="s">
        <v>276</v>
      </c>
      <c r="I28" s="236"/>
      <c r="J28" s="343"/>
      <c r="K28" s="353"/>
      <c r="L28" s="218"/>
      <c r="M28" s="247"/>
      <c r="N28" s="142" t="s">
        <v>180</v>
      </c>
      <c r="O28" s="230"/>
      <c r="P28" s="150">
        <f>+'[1]REPORTE COM-OB-PG'!$V$14+'[1]REPORTE COM-OB-PG'!$V$20</f>
        <v>6586929756.506485</v>
      </c>
      <c r="Q28" s="252"/>
      <c r="R28" s="151">
        <v>6622912532.9431791</v>
      </c>
      <c r="S28" s="151">
        <f>+'[2]REPORTE COM-OB-PG'!$Q$14+'[2]REPORTE COM-OB-PG'!$Q$20</f>
        <v>5492417160.1466484</v>
      </c>
      <c r="T28" s="185"/>
      <c r="U28" s="357"/>
    </row>
    <row r="29" spans="2:21" ht="72.75" customHeight="1" x14ac:dyDescent="0.3">
      <c r="B29" s="211"/>
      <c r="C29" s="203"/>
      <c r="D29" s="365">
        <v>262154</v>
      </c>
      <c r="E29" s="193" t="s">
        <v>209</v>
      </c>
      <c r="F29" s="229" t="s">
        <v>248</v>
      </c>
      <c r="G29" s="235" t="s">
        <v>216</v>
      </c>
      <c r="H29" s="342" t="s">
        <v>278</v>
      </c>
      <c r="I29" s="235" t="s">
        <v>238</v>
      </c>
      <c r="J29" s="334" t="s">
        <v>160</v>
      </c>
      <c r="K29" s="352" t="s">
        <v>201</v>
      </c>
      <c r="L29" s="216" t="s">
        <v>214</v>
      </c>
      <c r="M29" s="246" t="s">
        <v>219</v>
      </c>
      <c r="N29" s="142" t="s">
        <v>181</v>
      </c>
      <c r="O29" s="229" t="s">
        <v>224</v>
      </c>
      <c r="P29" s="139">
        <f>+'[1]REPORTE COM-OB-PG'!$V$39+'[1]REPORTE COM-OB-PG'!$V$41</f>
        <v>556560232.20723295</v>
      </c>
      <c r="Q29" s="252"/>
      <c r="R29" s="151">
        <v>509846733.78875768</v>
      </c>
      <c r="S29" s="151">
        <f>+'[2]REPORTE COM-OB-PG'!$Q$39+'[2]REPORTE COM-OB-PG'!$Q$41</f>
        <v>419838002.24173647</v>
      </c>
      <c r="T29" s="196">
        <v>261430</v>
      </c>
      <c r="U29" s="363" t="s">
        <v>301</v>
      </c>
    </row>
    <row r="30" spans="2:21" ht="72.75" customHeight="1" x14ac:dyDescent="0.3">
      <c r="B30" s="211"/>
      <c r="C30" s="203"/>
      <c r="D30" s="365"/>
      <c r="E30" s="193"/>
      <c r="F30" s="230"/>
      <c r="G30" s="236"/>
      <c r="H30" s="342" t="s">
        <v>277</v>
      </c>
      <c r="I30" s="236"/>
      <c r="J30" s="343"/>
      <c r="K30" s="353"/>
      <c r="L30" s="218"/>
      <c r="M30" s="247"/>
      <c r="N30" s="142" t="s">
        <v>182</v>
      </c>
      <c r="O30" s="230"/>
      <c r="P30" s="139">
        <f>+'[1]REPORTE COM-OB-PG'!$V$40+'[1]REPORTE COM-OB-PG'!$V$42</f>
        <v>1050997960.1427672</v>
      </c>
      <c r="Q30" s="252"/>
      <c r="R30" s="151">
        <v>955938675.56124246</v>
      </c>
      <c r="S30" s="151">
        <f>+'[2]REPORTE COM-OB-PG'!$Q$40+'[2]REPORTE COM-OB-PG'!$Q$42</f>
        <v>776168653.02826357</v>
      </c>
      <c r="T30" s="185"/>
      <c r="U30" s="364"/>
    </row>
    <row r="31" spans="2:21" ht="282.75" customHeight="1" x14ac:dyDescent="0.3">
      <c r="B31" s="211"/>
      <c r="C31" s="203"/>
      <c r="D31" s="368">
        <v>13610.46</v>
      </c>
      <c r="E31" s="193" t="s">
        <v>208</v>
      </c>
      <c r="F31" s="261" t="s">
        <v>248</v>
      </c>
      <c r="G31" s="256" t="s">
        <v>216</v>
      </c>
      <c r="H31" s="342" t="s">
        <v>283</v>
      </c>
      <c r="I31" s="256" t="s">
        <v>239</v>
      </c>
      <c r="J31" s="334" t="s">
        <v>161</v>
      </c>
      <c r="K31" s="345" t="s">
        <v>202</v>
      </c>
      <c r="L31" s="259" t="s">
        <v>210</v>
      </c>
      <c r="M31" s="264" t="s">
        <v>219</v>
      </c>
      <c r="N31" s="64" t="s">
        <v>183</v>
      </c>
      <c r="O31" s="261" t="s">
        <v>224</v>
      </c>
      <c r="P31" s="145">
        <f>+'[1]REPORTE COM-OB-PG'!$V$71+'[1]REPORTE COM-OB-PG'!$V$75</f>
        <v>7453707326.4277067</v>
      </c>
      <c r="Q31" s="252"/>
      <c r="R31" s="151">
        <v>7276115297.2026844</v>
      </c>
      <c r="S31" s="151">
        <f>+'[2]REPORTE COM-OB-PG'!$Q$71+'[2]REPORTE COM-OB-PG'!$Q$75</f>
        <v>5251219584.8888016</v>
      </c>
      <c r="T31" s="202">
        <v>13612.78</v>
      </c>
      <c r="U31" s="366" t="s">
        <v>302</v>
      </c>
    </row>
    <row r="32" spans="2:21" ht="72.75" customHeight="1" x14ac:dyDescent="0.3">
      <c r="B32" s="211"/>
      <c r="C32" s="203"/>
      <c r="D32" s="368"/>
      <c r="E32" s="193"/>
      <c r="F32" s="262"/>
      <c r="G32" s="257"/>
      <c r="H32" s="138" t="s">
        <v>254</v>
      </c>
      <c r="I32" s="257"/>
      <c r="J32" s="359"/>
      <c r="K32" s="345"/>
      <c r="L32" s="260"/>
      <c r="M32" s="265"/>
      <c r="N32" s="64" t="s">
        <v>184</v>
      </c>
      <c r="O32" s="262"/>
      <c r="P32" s="140"/>
      <c r="Q32" s="252"/>
      <c r="R32" s="153"/>
      <c r="S32" s="92"/>
      <c r="T32" s="185"/>
      <c r="U32" s="367"/>
    </row>
    <row r="33" spans="2:21" ht="97.2" customHeight="1" x14ac:dyDescent="0.3">
      <c r="B33" s="211"/>
      <c r="C33" s="203"/>
      <c r="D33" s="368">
        <v>983.36</v>
      </c>
      <c r="E33" s="193" t="s">
        <v>209</v>
      </c>
      <c r="F33" s="262"/>
      <c r="G33" s="257"/>
      <c r="H33" s="342" t="s">
        <v>255</v>
      </c>
      <c r="I33" s="257"/>
      <c r="J33" s="359"/>
      <c r="K33" s="352" t="s">
        <v>203</v>
      </c>
      <c r="L33" s="259" t="s">
        <v>210</v>
      </c>
      <c r="M33" s="265"/>
      <c r="N33" s="64"/>
      <c r="O33" s="262"/>
      <c r="P33" s="145">
        <f>+'[1]REPORTE COM-OB-PG'!$V$70+'[1]REPORTE COM-OB-PG'!$V$74</f>
        <v>1557400894.5564823</v>
      </c>
      <c r="Q33" s="252"/>
      <c r="R33" s="151">
        <v>1601882042.7226534</v>
      </c>
      <c r="S33" s="151">
        <f>+'[2]REPORTE COM-OB-PG'!$Q$70+'[2]REPORTE COM-OB-PG'!$Q$74</f>
        <v>1218621266.9820099</v>
      </c>
      <c r="T33" s="184">
        <v>983.34</v>
      </c>
      <c r="U33" s="369" t="s">
        <v>303</v>
      </c>
    </row>
    <row r="34" spans="2:21" ht="72.75" customHeight="1" x14ac:dyDescent="0.3">
      <c r="B34" s="211"/>
      <c r="C34" s="203"/>
      <c r="D34" s="368"/>
      <c r="E34" s="193"/>
      <c r="F34" s="263"/>
      <c r="G34" s="258"/>
      <c r="H34" s="342" t="s">
        <v>256</v>
      </c>
      <c r="I34" s="258"/>
      <c r="J34" s="343"/>
      <c r="K34" s="353"/>
      <c r="L34" s="260"/>
      <c r="M34" s="266"/>
      <c r="N34" s="64"/>
      <c r="O34" s="263"/>
      <c r="P34" s="139">
        <f>+'[1]REPORTE COM-OB-PG'!$V$72+'[1]REPORTE COM-OB-PG'!$V$76</f>
        <v>431337484.37581521</v>
      </c>
      <c r="Q34" s="252"/>
      <c r="R34" s="151">
        <v>340678400.00349617</v>
      </c>
      <c r="S34" s="151">
        <f>+'[2]REPORTE COM-OB-PG'!$Q$72+'[2]REPORTE COM-OB-PG'!$Q$76</f>
        <v>275756478.16918862</v>
      </c>
      <c r="T34" s="185"/>
      <c r="U34" s="370"/>
    </row>
    <row r="35" spans="2:21" ht="81.599999999999994" customHeight="1" x14ac:dyDescent="0.3">
      <c r="B35" s="211"/>
      <c r="C35" s="203"/>
      <c r="D35" s="107">
        <v>0</v>
      </c>
      <c r="E35" s="85" t="s">
        <v>208</v>
      </c>
      <c r="F35" s="88" t="s">
        <v>245</v>
      </c>
      <c r="G35" s="86" t="s">
        <v>216</v>
      </c>
      <c r="H35" s="138" t="s">
        <v>146</v>
      </c>
      <c r="I35" s="86" t="s">
        <v>234</v>
      </c>
      <c r="J35" s="84" t="s">
        <v>162</v>
      </c>
      <c r="K35" s="85" t="s">
        <v>204</v>
      </c>
      <c r="L35" s="85" t="s">
        <v>210</v>
      </c>
      <c r="M35" s="87" t="s">
        <v>219</v>
      </c>
      <c r="N35" s="64" t="s">
        <v>185</v>
      </c>
      <c r="O35" s="88" t="s">
        <v>225</v>
      </c>
      <c r="P35" s="140"/>
      <c r="Q35" s="252"/>
      <c r="R35" s="92">
        <v>0</v>
      </c>
      <c r="S35" s="92"/>
      <c r="T35" s="146"/>
      <c r="U35" s="160" t="s">
        <v>304</v>
      </c>
    </row>
    <row r="36" spans="2:21" ht="84.75" customHeight="1" x14ac:dyDescent="0.3">
      <c r="B36" s="211"/>
      <c r="C36" s="203"/>
      <c r="D36" s="354">
        <v>3</v>
      </c>
      <c r="E36" s="193" t="s">
        <v>209</v>
      </c>
      <c r="F36" s="229" t="s">
        <v>244</v>
      </c>
      <c r="G36" s="235" t="s">
        <v>217</v>
      </c>
      <c r="H36" s="342" t="s">
        <v>285</v>
      </c>
      <c r="I36" s="235" t="s">
        <v>235</v>
      </c>
      <c r="J36" s="334" t="s">
        <v>163</v>
      </c>
      <c r="K36" s="352" t="s">
        <v>205</v>
      </c>
      <c r="L36" s="216" t="s">
        <v>213</v>
      </c>
      <c r="M36" s="248" t="s">
        <v>219</v>
      </c>
      <c r="N36" s="64" t="s">
        <v>186</v>
      </c>
      <c r="O36" s="229" t="s">
        <v>226</v>
      </c>
      <c r="P36" s="139">
        <f>+'[1]REPORTE COM-OB-PG'!$V$58+'[1]REPORTE COM-OB-PG'!$V$60</f>
        <v>135972098.34677732</v>
      </c>
      <c r="Q36" s="252"/>
      <c r="R36" s="151">
        <v>141997789</v>
      </c>
      <c r="S36" s="151">
        <f>+'[2]REPORTE COM-OB-PG'!$Q$58+'[2]REPORTE COM-OB-PG'!$Q$60</f>
        <v>120979696.24186008</v>
      </c>
      <c r="T36" s="184">
        <v>3</v>
      </c>
      <c r="U36" s="366" t="s">
        <v>305</v>
      </c>
    </row>
    <row r="37" spans="2:21" ht="84.75" customHeight="1" x14ac:dyDescent="0.3">
      <c r="B37" s="211"/>
      <c r="C37" s="203"/>
      <c r="D37" s="354"/>
      <c r="E37" s="193"/>
      <c r="F37" s="230"/>
      <c r="G37" s="236"/>
      <c r="H37" s="342" t="s">
        <v>284</v>
      </c>
      <c r="I37" s="236"/>
      <c r="J37" s="343"/>
      <c r="K37" s="353"/>
      <c r="L37" s="218"/>
      <c r="M37" s="249"/>
      <c r="N37" s="64" t="s">
        <v>187</v>
      </c>
      <c r="O37" s="230"/>
      <c r="P37" s="139">
        <f>+'[1]REPORTE COM-OB-PG'!$V$59+'[1]REPORTE COM-OB-PG'!$V$61</f>
        <v>363028829.65322268</v>
      </c>
      <c r="Q37" s="253"/>
      <c r="R37" s="151">
        <v>355970296</v>
      </c>
      <c r="S37" s="151">
        <f>+'[2]REPORTE COM-OB-PG'!$Q$59+'[2]REPORTE COM-OB-PG'!$Q$61</f>
        <v>353962170.75813991</v>
      </c>
      <c r="T37" s="185"/>
      <c r="U37" s="367"/>
    </row>
    <row r="38" spans="2:21" ht="37.5" customHeight="1" x14ac:dyDescent="0.3">
      <c r="B38" s="209" t="s">
        <v>120</v>
      </c>
      <c r="C38" s="194" t="s">
        <v>10</v>
      </c>
      <c r="D38" s="227" t="s">
        <v>24</v>
      </c>
      <c r="E38" s="227" t="s">
        <v>25</v>
      </c>
      <c r="F38" s="194" t="s">
        <v>11</v>
      </c>
      <c r="G38" s="194" t="s">
        <v>23</v>
      </c>
      <c r="H38" s="191" t="s">
        <v>5</v>
      </c>
      <c r="I38" s="195" t="s">
        <v>119</v>
      </c>
      <c r="J38" s="191" t="s">
        <v>3</v>
      </c>
      <c r="K38" s="187" t="s">
        <v>6</v>
      </c>
      <c r="L38" s="194" t="s">
        <v>4</v>
      </c>
      <c r="M38" s="187" t="s">
        <v>112</v>
      </c>
      <c r="N38" s="194" t="s">
        <v>7</v>
      </c>
      <c r="O38" s="191" t="s">
        <v>115</v>
      </c>
      <c r="P38" s="176" t="s">
        <v>17</v>
      </c>
      <c r="Q38" s="177"/>
      <c r="R38" s="164" t="s">
        <v>18</v>
      </c>
      <c r="S38" s="165"/>
      <c r="T38" s="186" t="s">
        <v>12</v>
      </c>
      <c r="U38" s="200" t="s">
        <v>13</v>
      </c>
    </row>
    <row r="39" spans="2:21" ht="33.75" customHeight="1" x14ac:dyDescent="0.3">
      <c r="B39" s="210"/>
      <c r="C39" s="195"/>
      <c r="D39" s="227"/>
      <c r="E39" s="227"/>
      <c r="F39" s="195"/>
      <c r="G39" s="195"/>
      <c r="H39" s="192"/>
      <c r="I39" s="194"/>
      <c r="J39" s="192"/>
      <c r="K39" s="187"/>
      <c r="L39" s="195"/>
      <c r="M39" s="188"/>
      <c r="N39" s="195"/>
      <c r="O39" s="192"/>
      <c r="P39" s="90" t="s">
        <v>295</v>
      </c>
      <c r="Q39" s="91" t="s">
        <v>9</v>
      </c>
      <c r="R39" s="62" t="s">
        <v>15</v>
      </c>
      <c r="S39" s="109" t="s">
        <v>16</v>
      </c>
      <c r="T39" s="186"/>
      <c r="U39" s="200"/>
    </row>
    <row r="40" spans="2:21" ht="90.75" customHeight="1" x14ac:dyDescent="0.3">
      <c r="B40" s="211" t="s">
        <v>128</v>
      </c>
      <c r="C40" s="203" t="s">
        <v>252</v>
      </c>
      <c r="D40" s="237">
        <v>1900813</v>
      </c>
      <c r="E40" s="193" t="s">
        <v>209</v>
      </c>
      <c r="F40" s="229" t="s">
        <v>249</v>
      </c>
      <c r="G40" s="235" t="s">
        <v>240</v>
      </c>
      <c r="H40" s="147" t="s">
        <v>286</v>
      </c>
      <c r="I40" s="235" t="s">
        <v>236</v>
      </c>
      <c r="J40" s="213" t="s">
        <v>164</v>
      </c>
      <c r="K40" s="239" t="s">
        <v>206</v>
      </c>
      <c r="L40" s="216" t="s">
        <v>215</v>
      </c>
      <c r="M40" s="248" t="s">
        <v>219</v>
      </c>
      <c r="N40" s="64" t="s">
        <v>188</v>
      </c>
      <c r="O40" s="229" t="s">
        <v>227</v>
      </c>
      <c r="P40" s="139">
        <f>+'[1]REPORTE COM-OB-PG'!$V$24+'[1]REPORTE COM-OB-PG'!$V$26</f>
        <v>4526012862.3027201</v>
      </c>
      <c r="Q40" s="243">
        <f>SUM(P40:P45)</f>
        <v>11132793546.900003</v>
      </c>
      <c r="R40" s="151">
        <v>4522560490.5501499</v>
      </c>
      <c r="S40" s="151">
        <f>+'[2]REPORTE COM-OB-PG'!$Q$24+'[2]REPORTE COM-OB-PG'!$Q$26</f>
        <v>3835397552.9737577</v>
      </c>
      <c r="T40" s="196">
        <v>2210220</v>
      </c>
      <c r="U40" s="366" t="s">
        <v>306</v>
      </c>
    </row>
    <row r="41" spans="2:21" ht="90.75" customHeight="1" x14ac:dyDescent="0.3">
      <c r="B41" s="211"/>
      <c r="C41" s="203"/>
      <c r="D41" s="238"/>
      <c r="E41" s="193"/>
      <c r="F41" s="230"/>
      <c r="G41" s="236"/>
      <c r="H41" s="147" t="s">
        <v>287</v>
      </c>
      <c r="I41" s="236"/>
      <c r="J41" s="215"/>
      <c r="K41" s="241"/>
      <c r="L41" s="218"/>
      <c r="M41" s="249"/>
      <c r="N41" s="64" t="s">
        <v>189</v>
      </c>
      <c r="O41" s="230"/>
      <c r="P41" s="139">
        <f>+'[1]REPORTE COM-OB-PG'!$V$25+'[1]REPORTE COM-OB-PG'!$V$27</f>
        <v>1771235401.5372834</v>
      </c>
      <c r="Q41" s="244"/>
      <c r="R41" s="151">
        <v>1769505893.4698474</v>
      </c>
      <c r="S41" s="151">
        <f>+'[2]REPORTE COM-OB-PG'!$Q$25+'[2]REPORTE COM-OB-PG'!$Q$27</f>
        <v>1523436236.3362427</v>
      </c>
      <c r="T41" s="185"/>
      <c r="U41" s="367"/>
    </row>
    <row r="42" spans="2:21" ht="54" customHeight="1" x14ac:dyDescent="0.3">
      <c r="B42" s="211"/>
      <c r="C42" s="203"/>
      <c r="D42" s="228">
        <v>266</v>
      </c>
      <c r="E42" s="193" t="s">
        <v>209</v>
      </c>
      <c r="F42" s="229" t="s">
        <v>248</v>
      </c>
      <c r="G42" s="235" t="s">
        <v>241</v>
      </c>
      <c r="H42" s="147" t="s">
        <v>288</v>
      </c>
      <c r="I42" s="235" t="s">
        <v>237</v>
      </c>
      <c r="J42" s="213" t="s">
        <v>165</v>
      </c>
      <c r="K42" s="239" t="s">
        <v>207</v>
      </c>
      <c r="L42" s="216" t="s">
        <v>213</v>
      </c>
      <c r="M42" s="248" t="s">
        <v>219</v>
      </c>
      <c r="N42" s="64" t="s">
        <v>190</v>
      </c>
      <c r="O42" s="229" t="s">
        <v>228</v>
      </c>
      <c r="P42" s="139">
        <f>+'[1]REPORTE COM-OB-PG'!$V$52+'[1]REPORTE COM-OB-PG'!$V$54</f>
        <v>4167690376.3785644</v>
      </c>
      <c r="Q42" s="244"/>
      <c r="R42" s="151">
        <v>4199538550.2695723</v>
      </c>
      <c r="S42" s="151">
        <f>+'[2]REPORTE COM-OB-PG'!$Q$52+'[2]REPORTE COM-OB-PG'!$Q$54</f>
        <v>2816298216.3820262</v>
      </c>
      <c r="T42" s="184">
        <v>266</v>
      </c>
      <c r="U42" s="371" t="s">
        <v>307</v>
      </c>
    </row>
    <row r="43" spans="2:21" ht="54" customHeight="1" x14ac:dyDescent="0.3">
      <c r="B43" s="211"/>
      <c r="C43" s="203"/>
      <c r="D43" s="228"/>
      <c r="E43" s="193"/>
      <c r="F43" s="250"/>
      <c r="G43" s="255"/>
      <c r="H43" s="147" t="s">
        <v>289</v>
      </c>
      <c r="I43" s="255"/>
      <c r="J43" s="214"/>
      <c r="K43" s="240"/>
      <c r="L43" s="217"/>
      <c r="M43" s="267"/>
      <c r="N43" s="64" t="s">
        <v>191</v>
      </c>
      <c r="O43" s="250"/>
      <c r="P43" s="139">
        <f>+'[1]REPORTE COM-OB-PG'!$V$53+'[1]REPORTE COM-OB-PG'!$V$55</f>
        <v>667854906.68143523</v>
      </c>
      <c r="Q43" s="244"/>
      <c r="R43" s="151">
        <v>632873596.13042808</v>
      </c>
      <c r="S43" s="151">
        <f>+'[2]REPORTE COM-OB-PG'!$Q$53+'[2]REPORTE COM-OB-PG'!$Q$55</f>
        <v>482609069.76797366</v>
      </c>
      <c r="T43" s="197"/>
      <c r="U43" s="372"/>
    </row>
    <row r="44" spans="2:21" ht="77.25" customHeight="1" x14ac:dyDescent="0.3">
      <c r="B44" s="211"/>
      <c r="C44" s="203"/>
      <c r="D44" s="228"/>
      <c r="E44" s="193"/>
      <c r="F44" s="250"/>
      <c r="G44" s="255"/>
      <c r="H44" s="138" t="s">
        <v>290</v>
      </c>
      <c r="I44" s="255"/>
      <c r="J44" s="214"/>
      <c r="K44" s="240"/>
      <c r="L44" s="217"/>
      <c r="M44" s="267"/>
      <c r="N44" s="64" t="s">
        <v>192</v>
      </c>
      <c r="O44" s="250"/>
      <c r="P44" s="140">
        <v>0</v>
      </c>
      <c r="Q44" s="244"/>
      <c r="R44" s="151">
        <v>0</v>
      </c>
      <c r="S44" s="92"/>
      <c r="T44" s="197"/>
      <c r="U44" s="372"/>
    </row>
    <row r="45" spans="2:21" ht="94.5" customHeight="1" thickBot="1" x14ac:dyDescent="0.35">
      <c r="B45" s="212"/>
      <c r="C45" s="204"/>
      <c r="D45" s="228"/>
      <c r="E45" s="193"/>
      <c r="F45" s="272"/>
      <c r="G45" s="274"/>
      <c r="H45" s="138" t="s">
        <v>291</v>
      </c>
      <c r="I45" s="274"/>
      <c r="J45" s="270"/>
      <c r="K45" s="271"/>
      <c r="L45" s="269"/>
      <c r="M45" s="268"/>
      <c r="N45" s="68" t="s">
        <v>193</v>
      </c>
      <c r="O45" s="272"/>
      <c r="P45" s="140">
        <v>0</v>
      </c>
      <c r="Q45" s="273"/>
      <c r="R45" s="151">
        <v>0</v>
      </c>
      <c r="S45" s="92"/>
      <c r="T45" s="198"/>
      <c r="U45" s="373"/>
    </row>
    <row r="46" spans="2:21" s="73" customFormat="1" ht="30" customHeight="1" x14ac:dyDescent="0.3">
      <c r="B46" s="2" t="s">
        <v>14</v>
      </c>
      <c r="M46" s="74"/>
      <c r="O46" s="75"/>
      <c r="P46" s="141">
        <f>+P10+P11+P16+P18+P19+P22+P23+P24+P25+P26+P28+P29+P30+P31+P33+P34+P36+P37+P40+P41+P42+P43</f>
        <v>60011108514.000015</v>
      </c>
      <c r="Q46" s="83">
        <f>SUM(Q10:Q45)</f>
        <v>60011108514.000023</v>
      </c>
      <c r="R46" s="83">
        <f>+R10+R11+R12+R13+R16+R17+R18+R19+R22+R23+R24+R25+R26+R27+R28+R29+R30+R31+R32+R33+R34+R35+R36+R37+R40+R41+R42+R43+R44+R45</f>
        <v>59107309515.21685</v>
      </c>
      <c r="S46" s="83">
        <f>+S10+S11+S16+S18+S19+S22+S23+S24+S25+S26+S28+S29+S30+S31+S33+S34+S36+S37+S40+S41+S42+S43</f>
        <v>48497349716.040001</v>
      </c>
    </row>
    <row r="47" spans="2:21" s="73" customFormat="1" ht="18" customHeight="1" x14ac:dyDescent="0.3">
      <c r="B47" s="2"/>
      <c r="O47" s="76"/>
      <c r="P47" s="77"/>
    </row>
    <row r="48" spans="2:21" s="73" customFormat="1" ht="30" customHeight="1" x14ac:dyDescent="0.3">
      <c r="B48" s="2"/>
      <c r="O48" s="78" t="s">
        <v>19</v>
      </c>
      <c r="P48" s="75"/>
      <c r="Q48" s="79"/>
      <c r="R48" s="149">
        <f>+S46</f>
        <v>48497349716.040001</v>
      </c>
      <c r="S48" s="75"/>
      <c r="T48" s="161"/>
    </row>
    <row r="49" spans="2:20" ht="18.899999999999999" customHeight="1" x14ac:dyDescent="0.3">
      <c r="B49" s="2" t="s">
        <v>260</v>
      </c>
      <c r="Q49" s="5"/>
      <c r="R49" s="3"/>
      <c r="S49" s="3"/>
      <c r="T49" s="162"/>
    </row>
    <row r="50" spans="2:20" x14ac:dyDescent="0.3">
      <c r="B50" s="89" t="s">
        <v>257</v>
      </c>
      <c r="Q50" s="4"/>
      <c r="R50" s="4"/>
      <c r="S50" s="4"/>
      <c r="T50" s="148"/>
    </row>
    <row r="51" spans="2:20" x14ac:dyDescent="0.3">
      <c r="B51" s="89" t="s">
        <v>258</v>
      </c>
    </row>
    <row r="54" spans="2:20" x14ac:dyDescent="0.3">
      <c r="O54" s="1"/>
    </row>
    <row r="55" spans="2:20" x14ac:dyDescent="0.3">
      <c r="O55" s="1"/>
    </row>
  </sheetData>
  <protectedRanges>
    <protectedRange password="C9BB" sqref="D10:D13 D16:D19 D22:D31 D33:D37 D40:D45" name="Rango1_3"/>
  </protectedRanges>
  <dataConsolidate/>
  <mergeCells count="206">
    <mergeCell ref="D22:D28"/>
    <mergeCell ref="D29:D30"/>
    <mergeCell ref="F29:F30"/>
    <mergeCell ref="F22:F28"/>
    <mergeCell ref="O40:O41"/>
    <mergeCell ref="O42:O45"/>
    <mergeCell ref="O31:O34"/>
    <mergeCell ref="Q40:Q45"/>
    <mergeCell ref="G22:G28"/>
    <mergeCell ref="G29:G30"/>
    <mergeCell ref="L40:L41"/>
    <mergeCell ref="D31:D32"/>
    <mergeCell ref="K31:K32"/>
    <mergeCell ref="K36:K37"/>
    <mergeCell ref="D33:D34"/>
    <mergeCell ref="D42:D45"/>
    <mergeCell ref="E40:E41"/>
    <mergeCell ref="E42:E45"/>
    <mergeCell ref="I42:I45"/>
    <mergeCell ref="G40:G41"/>
    <mergeCell ref="G42:G45"/>
    <mergeCell ref="F42:F45"/>
    <mergeCell ref="I40:I41"/>
    <mergeCell ref="F40:F41"/>
    <mergeCell ref="E31:E32"/>
    <mergeCell ref="F36:F37"/>
    <mergeCell ref="E36:E37"/>
    <mergeCell ref="G36:G37"/>
    <mergeCell ref="E33:E34"/>
    <mergeCell ref="G31:G34"/>
    <mergeCell ref="F31:F34"/>
    <mergeCell ref="M31:M34"/>
    <mergeCell ref="M42:M45"/>
    <mergeCell ref="M40:M41"/>
    <mergeCell ref="L42:L45"/>
    <mergeCell ref="J40:J41"/>
    <mergeCell ref="J42:J45"/>
    <mergeCell ref="K40:K41"/>
    <mergeCell ref="K42:K45"/>
    <mergeCell ref="E38:E39"/>
    <mergeCell ref="F38:F39"/>
    <mergeCell ref="M16:M17"/>
    <mergeCell ref="M18:M19"/>
    <mergeCell ref="M22:M28"/>
    <mergeCell ref="M29:M30"/>
    <mergeCell ref="M12:M13"/>
    <mergeCell ref="I22:I28"/>
    <mergeCell ref="I36:I37"/>
    <mergeCell ref="I31:I34"/>
    <mergeCell ref="I29:I30"/>
    <mergeCell ref="L33:L34"/>
    <mergeCell ref="K33:K34"/>
    <mergeCell ref="L31:L32"/>
    <mergeCell ref="M20:M21"/>
    <mergeCell ref="J31:J34"/>
    <mergeCell ref="I14:I15"/>
    <mergeCell ref="I18:I19"/>
    <mergeCell ref="D38:D39"/>
    <mergeCell ref="D36:D37"/>
    <mergeCell ref="D40:D41"/>
    <mergeCell ref="K22:K28"/>
    <mergeCell ref="K29:K30"/>
    <mergeCell ref="Q10:Q13"/>
    <mergeCell ref="Q16:Q19"/>
    <mergeCell ref="M10:M11"/>
    <mergeCell ref="N38:N39"/>
    <mergeCell ref="M36:M37"/>
    <mergeCell ref="O10:O11"/>
    <mergeCell ref="O12:O13"/>
    <mergeCell ref="O22:O28"/>
    <mergeCell ref="O29:O30"/>
    <mergeCell ref="O36:O37"/>
    <mergeCell ref="N20:N21"/>
    <mergeCell ref="O14:O15"/>
    <mergeCell ref="P14:Q14"/>
    <mergeCell ref="P38:Q38"/>
    <mergeCell ref="Q22:Q37"/>
    <mergeCell ref="O16:O17"/>
    <mergeCell ref="O18:O19"/>
    <mergeCell ref="K20:K21"/>
    <mergeCell ref="I12:I13"/>
    <mergeCell ref="B16:B19"/>
    <mergeCell ref="C16:C19"/>
    <mergeCell ref="J10:J11"/>
    <mergeCell ref="J12:J13"/>
    <mergeCell ref="J16:J17"/>
    <mergeCell ref="J18:J19"/>
    <mergeCell ref="E12:E13"/>
    <mergeCell ref="L16:L17"/>
    <mergeCell ref="E16:E17"/>
    <mergeCell ref="E18:E19"/>
    <mergeCell ref="L18:L19"/>
    <mergeCell ref="G10:G11"/>
    <mergeCell ref="G12:G13"/>
    <mergeCell ref="G16:G17"/>
    <mergeCell ref="G18:G19"/>
    <mergeCell ref="B10:B13"/>
    <mergeCell ref="C10:C13"/>
    <mergeCell ref="J14:J15"/>
    <mergeCell ref="I10:I11"/>
    <mergeCell ref="I16:I17"/>
    <mergeCell ref="H14:H15"/>
    <mergeCell ref="D16:D17"/>
    <mergeCell ref="D14:D15"/>
    <mergeCell ref="D20:D21"/>
    <mergeCell ref="L20:L21"/>
    <mergeCell ref="F10:F11"/>
    <mergeCell ref="F12:F13"/>
    <mergeCell ref="F16:F17"/>
    <mergeCell ref="F18:F19"/>
    <mergeCell ref="E20:E21"/>
    <mergeCell ref="O38:O39"/>
    <mergeCell ref="C8:C9"/>
    <mergeCell ref="D8:D9"/>
    <mergeCell ref="B5:C5"/>
    <mergeCell ref="H8:H9"/>
    <mergeCell ref="B8:B9"/>
    <mergeCell ref="G8:G9"/>
    <mergeCell ref="I8:I9"/>
    <mergeCell ref="M8:M9"/>
    <mergeCell ref="F8:F9"/>
    <mergeCell ref="E8:E9"/>
    <mergeCell ref="J8:J9"/>
    <mergeCell ref="K8:K9"/>
    <mergeCell ref="L8:L9"/>
    <mergeCell ref="O8:O9"/>
    <mergeCell ref="K14:K15"/>
    <mergeCell ref="B20:B21"/>
    <mergeCell ref="B14:B15"/>
    <mergeCell ref="C14:C15"/>
    <mergeCell ref="E14:E15"/>
    <mergeCell ref="F14:F15"/>
    <mergeCell ref="G14:G15"/>
    <mergeCell ref="G20:G21"/>
    <mergeCell ref="D18:D19"/>
    <mergeCell ref="C40:C45"/>
    <mergeCell ref="G38:G39"/>
    <mergeCell ref="H38:H39"/>
    <mergeCell ref="I38:I39"/>
    <mergeCell ref="J38:J39"/>
    <mergeCell ref="K38:K39"/>
    <mergeCell ref="L38:L39"/>
    <mergeCell ref="B3:C4"/>
    <mergeCell ref="B38:B39"/>
    <mergeCell ref="B40:B45"/>
    <mergeCell ref="B22:B37"/>
    <mergeCell ref="C20:C21"/>
    <mergeCell ref="F20:F21"/>
    <mergeCell ref="H20:H21"/>
    <mergeCell ref="I20:I21"/>
    <mergeCell ref="J20:J21"/>
    <mergeCell ref="C22:C37"/>
    <mergeCell ref="J22:J28"/>
    <mergeCell ref="J29:J30"/>
    <mergeCell ref="J36:J37"/>
    <mergeCell ref="L22:L28"/>
    <mergeCell ref="E22:E28"/>
    <mergeCell ref="L29:L30"/>
    <mergeCell ref="L36:L37"/>
    <mergeCell ref="T40:T41"/>
    <mergeCell ref="T42:T45"/>
    <mergeCell ref="U8:U9"/>
    <mergeCell ref="U14:U15"/>
    <mergeCell ref="U20:U21"/>
    <mergeCell ref="U36:U37"/>
    <mergeCell ref="U38:U39"/>
    <mergeCell ref="T8:T9"/>
    <mergeCell ref="T14:T15"/>
    <mergeCell ref="T16:T17"/>
    <mergeCell ref="T18:T19"/>
    <mergeCell ref="T20:T21"/>
    <mergeCell ref="T22:T28"/>
    <mergeCell ref="T29:T30"/>
    <mergeCell ref="T31:T32"/>
    <mergeCell ref="T33:T34"/>
    <mergeCell ref="U22:U28"/>
    <mergeCell ref="U29:U30"/>
    <mergeCell ref="U31:U32"/>
    <mergeCell ref="U33:U34"/>
    <mergeCell ref="U40:U41"/>
    <mergeCell ref="U42:U45"/>
    <mergeCell ref="U16:U17"/>
    <mergeCell ref="R20:S20"/>
    <mergeCell ref="R38:S38"/>
    <mergeCell ref="D5:S5"/>
    <mergeCell ref="U3:U4"/>
    <mergeCell ref="C6:S6"/>
    <mergeCell ref="C7:S7"/>
    <mergeCell ref="R8:S8"/>
    <mergeCell ref="D4:T4"/>
    <mergeCell ref="D3:T3"/>
    <mergeCell ref="R14:S14"/>
    <mergeCell ref="T36:T37"/>
    <mergeCell ref="T38:T39"/>
    <mergeCell ref="M38:M39"/>
    <mergeCell ref="P8:Q8"/>
    <mergeCell ref="N8:N9"/>
    <mergeCell ref="O20:O21"/>
    <mergeCell ref="P20:Q20"/>
    <mergeCell ref="E29:E30"/>
    <mergeCell ref="L14:L15"/>
    <mergeCell ref="M14:M15"/>
    <mergeCell ref="N14:N15"/>
    <mergeCell ref="K16:K17"/>
    <mergeCell ref="K18:K19"/>
    <mergeCell ref="C38:C39"/>
  </mergeCells>
  <pageMargins left="0.31496062992125984" right="0.31496062992125984" top="0.74803149606299213" bottom="0.74803149606299213" header="0.31496062992125984" footer="0.31496062992125984"/>
  <pageSetup scale="18" fitToWidth="2" fitToHeight="4"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N59"/>
  <sheetViews>
    <sheetView topLeftCell="H1" zoomScale="55" zoomScaleNormal="55" workbookViewId="0">
      <pane ySplit="9" topLeftCell="A10" activePane="bottomLeft" state="frozen"/>
      <selection activeCell="I10" sqref="I10:I11"/>
      <selection pane="bottomLeft" activeCell="I10" sqref="I10:I11"/>
    </sheetView>
  </sheetViews>
  <sheetFormatPr baseColWidth="10" defaultColWidth="0" defaultRowHeight="13.95" customHeight="1" zeroHeight="1" x14ac:dyDescent="0.3"/>
  <cols>
    <col min="1" max="1" width="2.109375" style="2" customWidth="1"/>
    <col min="2" max="2" width="33.6640625" style="2" customWidth="1"/>
    <col min="3" max="3" width="31.109375" style="2" customWidth="1"/>
    <col min="4" max="4" width="26.5546875" style="2" customWidth="1"/>
    <col min="5" max="5" width="23.33203125" style="2" customWidth="1"/>
    <col min="6" max="6" width="46.88671875" style="2" customWidth="1"/>
    <col min="7" max="7" width="54" style="2" customWidth="1"/>
    <col min="8" max="8" width="54.6640625" style="2" customWidth="1"/>
    <col min="9" max="9" width="39.5546875" style="2" customWidth="1"/>
    <col min="10" max="10" width="27.88671875" style="2" customWidth="1"/>
    <col min="11" max="11" width="24.88671875" style="2" customWidth="1"/>
    <col min="12" max="12" width="18.44140625" style="2" customWidth="1"/>
    <col min="13" max="13" width="25.33203125" style="2" customWidth="1"/>
    <col min="14" max="14" width="9.33203125" style="2" customWidth="1"/>
    <col min="15" max="15" width="19.109375" style="2" customWidth="1"/>
    <col min="16" max="16" width="26.5546875" style="2" customWidth="1"/>
    <col min="17" max="17" width="31.6640625" style="2" customWidth="1"/>
    <col min="18" max="18" width="26.33203125" style="2" customWidth="1"/>
    <col min="19" max="19" width="26" style="2" customWidth="1"/>
    <col min="20" max="20" width="18.33203125" style="2" customWidth="1"/>
    <col min="21" max="21" width="105.5546875" style="2" customWidth="1"/>
    <col min="22" max="22" width="7" style="2" customWidth="1"/>
    <col min="23" max="118" width="0" style="2" hidden="1" customWidth="1"/>
    <col min="119" max="16384" width="10.88671875" style="2" hidden="1"/>
  </cols>
  <sheetData>
    <row r="1" spans="1:116" ht="14.4" hidden="1" thickBot="1" x14ac:dyDescent="0.35"/>
    <row r="2" spans="1:116" ht="14.4" hidden="1" thickBot="1" x14ac:dyDescent="0.35"/>
    <row r="3" spans="1:116" ht="88.5" customHeight="1" thickBot="1" x14ac:dyDescent="0.35">
      <c r="B3" s="205" t="s">
        <v>116</v>
      </c>
      <c r="C3" s="206"/>
      <c r="D3" s="181"/>
      <c r="E3" s="182"/>
      <c r="F3" s="182"/>
      <c r="G3" s="182"/>
      <c r="H3" s="182"/>
      <c r="I3" s="182"/>
      <c r="J3" s="182"/>
      <c r="K3" s="182"/>
      <c r="L3" s="182"/>
      <c r="M3" s="182"/>
      <c r="N3" s="182"/>
      <c r="O3" s="182"/>
      <c r="P3" s="182"/>
      <c r="Q3" s="182"/>
      <c r="R3" s="182"/>
      <c r="S3" s="183"/>
      <c r="T3" s="275"/>
      <c r="U3" s="276"/>
    </row>
    <row r="4" spans="1:116" ht="30" customHeight="1" thickBot="1" x14ac:dyDescent="0.35">
      <c r="B4" s="207"/>
      <c r="C4" s="208"/>
      <c r="D4" s="178"/>
      <c r="E4" s="179"/>
      <c r="F4" s="179"/>
      <c r="G4" s="179"/>
      <c r="H4" s="179"/>
      <c r="I4" s="179"/>
      <c r="J4" s="179"/>
      <c r="K4" s="179"/>
      <c r="L4" s="179"/>
      <c r="M4" s="179"/>
      <c r="N4" s="179"/>
      <c r="O4" s="179"/>
      <c r="P4" s="179"/>
      <c r="Q4" s="179"/>
      <c r="R4" s="179"/>
      <c r="S4" s="180"/>
      <c r="T4" s="277"/>
      <c r="U4" s="278"/>
    </row>
    <row r="5" spans="1:116" ht="29.25" customHeight="1" thickBot="1" x14ac:dyDescent="0.35">
      <c r="B5" s="219" t="s">
        <v>118</v>
      </c>
      <c r="C5" s="220"/>
      <c r="D5" s="279" t="s">
        <v>259</v>
      </c>
      <c r="E5" s="280"/>
      <c r="F5" s="280"/>
      <c r="G5" s="280"/>
      <c r="H5" s="280"/>
      <c r="I5" s="280"/>
      <c r="J5" s="280"/>
      <c r="K5" s="280"/>
      <c r="L5" s="280"/>
      <c r="M5" s="280"/>
      <c r="N5" s="280"/>
      <c r="O5" s="280"/>
      <c r="P5" s="280"/>
      <c r="Q5" s="280"/>
      <c r="R5" s="280"/>
      <c r="S5" s="281"/>
      <c r="T5" s="282" t="s">
        <v>117</v>
      </c>
      <c r="U5" s="283"/>
    </row>
    <row r="6" spans="1:116" s="6" customFormat="1" ht="49.5" customHeight="1" thickBot="1" x14ac:dyDescent="0.35">
      <c r="A6" s="2"/>
      <c r="B6" s="59" t="s">
        <v>0</v>
      </c>
      <c r="C6" s="284" t="s">
        <v>123</v>
      </c>
      <c r="D6" s="285"/>
      <c r="E6" s="285"/>
      <c r="F6" s="285"/>
      <c r="G6" s="285"/>
      <c r="H6" s="285"/>
      <c r="I6" s="285"/>
      <c r="J6" s="285"/>
      <c r="K6" s="285"/>
      <c r="L6" s="285"/>
      <c r="M6" s="285"/>
      <c r="N6" s="285"/>
      <c r="O6" s="285"/>
      <c r="P6" s="285"/>
      <c r="Q6" s="285"/>
      <c r="R6" s="285"/>
      <c r="S6" s="286"/>
      <c r="T6" s="70" t="s">
        <v>121</v>
      </c>
      <c r="U6" s="69">
        <v>2025</v>
      </c>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row>
    <row r="7" spans="1:116" ht="40.5" customHeight="1" thickBot="1" x14ac:dyDescent="0.35">
      <c r="B7" s="60" t="s">
        <v>1</v>
      </c>
      <c r="C7" s="287" t="s">
        <v>124</v>
      </c>
      <c r="D7" s="288"/>
      <c r="E7" s="288"/>
      <c r="F7" s="288"/>
      <c r="G7" s="288"/>
      <c r="H7" s="288"/>
      <c r="I7" s="288"/>
      <c r="J7" s="288"/>
      <c r="K7" s="288"/>
      <c r="L7" s="288"/>
      <c r="M7" s="288"/>
      <c r="N7" s="288"/>
      <c r="O7" s="288"/>
      <c r="P7" s="288"/>
      <c r="Q7" s="288"/>
      <c r="R7" s="288"/>
      <c r="S7" s="289"/>
      <c r="T7" s="71" t="s">
        <v>122</v>
      </c>
      <c r="U7" s="61"/>
    </row>
    <row r="8" spans="1:116" ht="37.5" customHeight="1" x14ac:dyDescent="0.3">
      <c r="B8" s="223" t="s">
        <v>2</v>
      </c>
      <c r="C8" s="189" t="s">
        <v>10</v>
      </c>
      <c r="D8" s="189" t="s">
        <v>24</v>
      </c>
      <c r="E8" s="189" t="s">
        <v>25</v>
      </c>
      <c r="F8" s="108"/>
      <c r="G8" s="108"/>
      <c r="H8" s="221" t="s">
        <v>5</v>
      </c>
      <c r="I8" s="225"/>
      <c r="J8" s="221" t="s">
        <v>3</v>
      </c>
      <c r="K8" s="225" t="s">
        <v>6</v>
      </c>
      <c r="L8" s="189" t="s">
        <v>4</v>
      </c>
      <c r="M8" s="225" t="s">
        <v>112</v>
      </c>
      <c r="N8" s="189"/>
      <c r="O8" s="221"/>
      <c r="P8" s="176" t="s">
        <v>17</v>
      </c>
      <c r="Q8" s="177"/>
      <c r="R8" s="176"/>
      <c r="S8" s="177"/>
      <c r="T8" s="225"/>
      <c r="U8" s="290"/>
    </row>
    <row r="9" spans="1:116" ht="33.75" customHeight="1" x14ac:dyDescent="0.3">
      <c r="B9" s="224"/>
      <c r="C9" s="190"/>
      <c r="D9" s="190"/>
      <c r="E9" s="190"/>
      <c r="F9" s="110"/>
      <c r="G9" s="110"/>
      <c r="H9" s="222"/>
      <c r="I9" s="189"/>
      <c r="J9" s="222"/>
      <c r="K9" s="225"/>
      <c r="L9" s="190"/>
      <c r="M9" s="226"/>
      <c r="N9" s="190"/>
      <c r="O9" s="222"/>
      <c r="P9" s="111" t="s">
        <v>8</v>
      </c>
      <c r="Q9" s="112" t="s">
        <v>9</v>
      </c>
      <c r="R9" s="109"/>
      <c r="S9" s="109"/>
      <c r="T9" s="225"/>
      <c r="U9" s="290"/>
    </row>
    <row r="10" spans="1:116" ht="63.75" customHeight="1" x14ac:dyDescent="0.3">
      <c r="B10" s="211" t="s">
        <v>125</v>
      </c>
      <c r="C10" s="203" t="s">
        <v>242</v>
      </c>
      <c r="D10" s="81">
        <v>185169.65254033974</v>
      </c>
      <c r="E10" s="72" t="s">
        <v>208</v>
      </c>
      <c r="F10" s="88"/>
      <c r="G10" s="86"/>
      <c r="H10" s="63" t="s">
        <v>129</v>
      </c>
      <c r="I10" s="235"/>
      <c r="J10" s="231" t="s">
        <v>155</v>
      </c>
      <c r="K10" s="72" t="s">
        <v>194</v>
      </c>
      <c r="L10" s="72" t="s">
        <v>210</v>
      </c>
      <c r="M10" s="248" t="s">
        <v>219</v>
      </c>
      <c r="N10" s="64" t="s">
        <v>166</v>
      </c>
      <c r="O10" s="229" t="s">
        <v>220</v>
      </c>
      <c r="P10" s="65">
        <v>13136072774.371578</v>
      </c>
      <c r="Q10" s="291">
        <f>SUM(P10:P13)</f>
        <v>20703996955</v>
      </c>
      <c r="R10" s="65"/>
      <c r="S10" s="65"/>
      <c r="T10" s="72"/>
      <c r="U10" s="72"/>
    </row>
    <row r="11" spans="1:116" ht="63.75" customHeight="1" x14ac:dyDescent="0.3">
      <c r="B11" s="211"/>
      <c r="C11" s="203"/>
      <c r="D11" s="82">
        <v>10</v>
      </c>
      <c r="E11" s="72" t="s">
        <v>209</v>
      </c>
      <c r="F11" s="101"/>
      <c r="G11" s="100"/>
      <c r="H11" s="63" t="s">
        <v>130</v>
      </c>
      <c r="I11" s="236"/>
      <c r="J11" s="232"/>
      <c r="K11" s="72" t="s">
        <v>195</v>
      </c>
      <c r="L11" s="72" t="s">
        <v>209</v>
      </c>
      <c r="M11" s="249"/>
      <c r="N11" s="64" t="s">
        <v>167</v>
      </c>
      <c r="O11" s="230"/>
      <c r="P11" s="65">
        <v>7523224459.6284218</v>
      </c>
      <c r="Q11" s="291"/>
      <c r="R11" s="65"/>
      <c r="S11" s="65"/>
      <c r="T11" s="72"/>
      <c r="U11" s="72"/>
    </row>
    <row r="12" spans="1:116" ht="87" customHeight="1" x14ac:dyDescent="0.3">
      <c r="B12" s="211"/>
      <c r="C12" s="203"/>
      <c r="D12" s="81">
        <v>0</v>
      </c>
      <c r="E12" s="193" t="s">
        <v>208</v>
      </c>
      <c r="F12" s="88"/>
      <c r="G12" s="86"/>
      <c r="H12" s="63" t="s">
        <v>131</v>
      </c>
      <c r="I12" s="235"/>
      <c r="J12" s="231" t="s">
        <v>156</v>
      </c>
      <c r="K12" s="72" t="s">
        <v>196</v>
      </c>
      <c r="L12" s="72" t="s">
        <v>211</v>
      </c>
      <c r="M12" s="248" t="s">
        <v>219</v>
      </c>
      <c r="N12" s="64" t="s">
        <v>169</v>
      </c>
      <c r="O12" s="229" t="s">
        <v>221</v>
      </c>
      <c r="P12" s="65">
        <v>0</v>
      </c>
      <c r="Q12" s="291"/>
      <c r="R12" s="65"/>
      <c r="S12" s="65"/>
      <c r="T12" s="65"/>
      <c r="U12" s="92"/>
    </row>
    <row r="13" spans="1:116" ht="87" customHeight="1" x14ac:dyDescent="0.3">
      <c r="B13" s="211"/>
      <c r="C13" s="203"/>
      <c r="D13" s="81">
        <v>556.04774242778319</v>
      </c>
      <c r="E13" s="193"/>
      <c r="F13" s="101"/>
      <c r="G13" s="100"/>
      <c r="H13" s="63" t="s">
        <v>132</v>
      </c>
      <c r="I13" s="236"/>
      <c r="J13" s="232"/>
      <c r="K13" s="72" t="s">
        <v>197</v>
      </c>
      <c r="L13" s="72" t="s">
        <v>208</v>
      </c>
      <c r="M13" s="249"/>
      <c r="N13" s="64" t="s">
        <v>168</v>
      </c>
      <c r="O13" s="230"/>
      <c r="P13" s="65">
        <v>44699721</v>
      </c>
      <c r="Q13" s="291"/>
      <c r="R13" s="65"/>
      <c r="S13" s="65"/>
      <c r="T13" s="72"/>
      <c r="U13" s="72"/>
    </row>
    <row r="14" spans="1:116" ht="37.5" customHeight="1" x14ac:dyDescent="0.3">
      <c r="B14" s="209" t="s">
        <v>113</v>
      </c>
      <c r="C14" s="194" t="s">
        <v>10</v>
      </c>
      <c r="D14" s="227" t="s">
        <v>24</v>
      </c>
      <c r="E14" s="227" t="s">
        <v>25</v>
      </c>
      <c r="F14" s="102"/>
      <c r="G14" s="102"/>
      <c r="H14" s="191" t="s">
        <v>5</v>
      </c>
      <c r="I14" s="195"/>
      <c r="J14" s="191" t="s">
        <v>3</v>
      </c>
      <c r="K14" s="187" t="s">
        <v>6</v>
      </c>
      <c r="L14" s="194" t="s">
        <v>4</v>
      </c>
      <c r="M14" s="187" t="s">
        <v>112</v>
      </c>
      <c r="N14" s="194" t="s">
        <v>7</v>
      </c>
      <c r="O14" s="191" t="s">
        <v>115</v>
      </c>
      <c r="P14" s="292"/>
      <c r="Q14" s="293"/>
      <c r="R14" s="294" t="s">
        <v>18</v>
      </c>
      <c r="S14" s="295"/>
      <c r="T14" s="187" t="s">
        <v>12</v>
      </c>
      <c r="U14" s="296" t="s">
        <v>13</v>
      </c>
    </row>
    <row r="15" spans="1:116" ht="33.75" customHeight="1" x14ac:dyDescent="0.3">
      <c r="B15" s="210"/>
      <c r="C15" s="195"/>
      <c r="D15" s="227"/>
      <c r="E15" s="227"/>
      <c r="F15" s="103"/>
      <c r="G15" s="103"/>
      <c r="H15" s="192"/>
      <c r="I15" s="194"/>
      <c r="J15" s="192"/>
      <c r="K15" s="187"/>
      <c r="L15" s="195"/>
      <c r="M15" s="188"/>
      <c r="N15" s="195"/>
      <c r="O15" s="192"/>
      <c r="P15" s="90"/>
      <c r="Q15" s="91" t="s">
        <v>9</v>
      </c>
      <c r="R15" s="62" t="s">
        <v>15</v>
      </c>
      <c r="S15" s="62" t="s">
        <v>16</v>
      </c>
      <c r="T15" s="187"/>
      <c r="U15" s="296"/>
    </row>
    <row r="16" spans="1:116" ht="70.5" customHeight="1" x14ac:dyDescent="0.3">
      <c r="B16" s="211" t="s">
        <v>126</v>
      </c>
      <c r="C16" s="203" t="s">
        <v>250</v>
      </c>
      <c r="D16" s="297">
        <v>5895.0163167168994</v>
      </c>
      <c r="E16" s="193" t="s">
        <v>209</v>
      </c>
      <c r="F16" s="88"/>
      <c r="G16" s="86"/>
      <c r="H16" s="63" t="s">
        <v>133</v>
      </c>
      <c r="I16" s="235"/>
      <c r="J16" s="231" t="s">
        <v>157</v>
      </c>
      <c r="K16" s="216" t="s">
        <v>198</v>
      </c>
      <c r="L16" s="216" t="s">
        <v>212</v>
      </c>
      <c r="M16" s="248" t="s">
        <v>219</v>
      </c>
      <c r="N16" s="64" t="s">
        <v>170</v>
      </c>
      <c r="O16" s="229" t="s">
        <v>222</v>
      </c>
      <c r="P16" s="65">
        <v>2520783665.810142</v>
      </c>
      <c r="Q16" s="243">
        <f>SUM(P16:P19)</f>
        <v>3364049247</v>
      </c>
      <c r="R16" s="65"/>
      <c r="S16" s="65"/>
      <c r="T16" s="216"/>
      <c r="U16" s="216"/>
    </row>
    <row r="17" spans="2:21" ht="70.5" customHeight="1" x14ac:dyDescent="0.3">
      <c r="B17" s="211"/>
      <c r="C17" s="203"/>
      <c r="D17" s="297"/>
      <c r="E17" s="193"/>
      <c r="F17" s="101"/>
      <c r="G17" s="100"/>
      <c r="H17" s="63" t="s">
        <v>134</v>
      </c>
      <c r="I17" s="236"/>
      <c r="J17" s="232"/>
      <c r="K17" s="218"/>
      <c r="L17" s="218"/>
      <c r="M17" s="249"/>
      <c r="N17" s="64" t="s">
        <v>171</v>
      </c>
      <c r="O17" s="230"/>
      <c r="P17" s="66">
        <v>75481442.189858019</v>
      </c>
      <c r="Q17" s="244"/>
      <c r="R17" s="65"/>
      <c r="S17" s="65"/>
      <c r="T17" s="218"/>
      <c r="U17" s="218"/>
    </row>
    <row r="18" spans="2:21" ht="81.75" customHeight="1" x14ac:dyDescent="0.3">
      <c r="B18" s="211"/>
      <c r="C18" s="203"/>
      <c r="D18" s="298">
        <v>4</v>
      </c>
      <c r="E18" s="193" t="s">
        <v>209</v>
      </c>
      <c r="F18" s="88"/>
      <c r="G18" s="86"/>
      <c r="H18" s="63" t="s">
        <v>142</v>
      </c>
      <c r="I18" s="235"/>
      <c r="J18" s="231" t="s">
        <v>158</v>
      </c>
      <c r="K18" s="216" t="s">
        <v>199</v>
      </c>
      <c r="L18" s="216" t="s">
        <v>213</v>
      </c>
      <c r="M18" s="248" t="s">
        <v>219</v>
      </c>
      <c r="N18" s="64" t="s">
        <v>172</v>
      </c>
      <c r="O18" s="229" t="s">
        <v>223</v>
      </c>
      <c r="P18" s="66">
        <v>263495532.71882325</v>
      </c>
      <c r="Q18" s="244"/>
      <c r="R18" s="65"/>
      <c r="S18" s="65"/>
      <c r="T18" s="216"/>
      <c r="U18" s="216"/>
    </row>
    <row r="19" spans="2:21" ht="81.75" customHeight="1" x14ac:dyDescent="0.3">
      <c r="B19" s="211"/>
      <c r="C19" s="203"/>
      <c r="D19" s="298"/>
      <c r="E19" s="193"/>
      <c r="F19" s="101"/>
      <c r="G19" s="100"/>
      <c r="H19" s="63" t="s">
        <v>141</v>
      </c>
      <c r="I19" s="236"/>
      <c r="J19" s="232"/>
      <c r="K19" s="218"/>
      <c r="L19" s="218"/>
      <c r="M19" s="249"/>
      <c r="N19" s="64" t="s">
        <v>173</v>
      </c>
      <c r="O19" s="230"/>
      <c r="P19" s="66">
        <v>504288606.28117681</v>
      </c>
      <c r="Q19" s="245"/>
      <c r="R19" s="65"/>
      <c r="S19" s="65"/>
      <c r="T19" s="218"/>
      <c r="U19" s="218"/>
    </row>
    <row r="20" spans="2:21" ht="37.5" customHeight="1" x14ac:dyDescent="0.3">
      <c r="B20" s="209" t="s">
        <v>114</v>
      </c>
      <c r="C20" s="194" t="s">
        <v>10</v>
      </c>
      <c r="D20" s="227" t="s">
        <v>24</v>
      </c>
      <c r="E20" s="227" t="s">
        <v>25</v>
      </c>
      <c r="F20" s="102"/>
      <c r="G20" s="102"/>
      <c r="H20" s="191" t="s">
        <v>5</v>
      </c>
      <c r="I20" s="195"/>
      <c r="J20" s="191" t="s">
        <v>3</v>
      </c>
      <c r="K20" s="187" t="s">
        <v>6</v>
      </c>
      <c r="L20" s="194" t="s">
        <v>4</v>
      </c>
      <c r="M20" s="187" t="s">
        <v>112</v>
      </c>
      <c r="N20" s="194" t="s">
        <v>7</v>
      </c>
      <c r="O20" s="191" t="s">
        <v>115</v>
      </c>
      <c r="P20" s="292"/>
      <c r="Q20" s="293"/>
      <c r="R20" s="294" t="s">
        <v>18</v>
      </c>
      <c r="S20" s="295"/>
      <c r="T20" s="187" t="s">
        <v>12</v>
      </c>
      <c r="U20" s="296" t="s">
        <v>13</v>
      </c>
    </row>
    <row r="21" spans="2:21" ht="33.75" customHeight="1" x14ac:dyDescent="0.3">
      <c r="B21" s="210"/>
      <c r="C21" s="195"/>
      <c r="D21" s="227"/>
      <c r="E21" s="227"/>
      <c r="F21" s="103"/>
      <c r="G21" s="103"/>
      <c r="H21" s="192"/>
      <c r="I21" s="194"/>
      <c r="J21" s="192"/>
      <c r="K21" s="187"/>
      <c r="L21" s="195"/>
      <c r="M21" s="188"/>
      <c r="N21" s="195"/>
      <c r="O21" s="192"/>
      <c r="P21" s="90"/>
      <c r="Q21" s="91" t="s">
        <v>9</v>
      </c>
      <c r="R21" s="62" t="s">
        <v>15</v>
      </c>
      <c r="S21" s="62" t="s">
        <v>16</v>
      </c>
      <c r="T21" s="187"/>
      <c r="U21" s="296"/>
    </row>
    <row r="22" spans="2:21" ht="54" customHeight="1" x14ac:dyDescent="0.3">
      <c r="B22" s="211" t="s">
        <v>127</v>
      </c>
      <c r="C22" s="203" t="s">
        <v>251</v>
      </c>
      <c r="D22" s="299">
        <v>21246339.693885934</v>
      </c>
      <c r="E22" s="193" t="s">
        <v>208</v>
      </c>
      <c r="F22" s="88"/>
      <c r="G22" s="86"/>
      <c r="H22" s="63" t="s">
        <v>135</v>
      </c>
      <c r="I22" s="235"/>
      <c r="J22" s="231" t="s">
        <v>159</v>
      </c>
      <c r="K22" s="216" t="s">
        <v>200</v>
      </c>
      <c r="L22" s="216" t="s">
        <v>210</v>
      </c>
      <c r="M22" s="248" t="s">
        <v>219</v>
      </c>
      <c r="N22" s="64" t="s">
        <v>174</v>
      </c>
      <c r="O22" s="229" t="s">
        <v>223</v>
      </c>
      <c r="P22" s="65">
        <v>6145952639.3224478</v>
      </c>
      <c r="Q22" s="251">
        <f>SUM(P22:P37)</f>
        <v>28536787812</v>
      </c>
      <c r="R22" s="65"/>
      <c r="S22" s="65"/>
      <c r="T22" s="305"/>
      <c r="U22" s="216"/>
    </row>
    <row r="23" spans="2:21" ht="78" customHeight="1" x14ac:dyDescent="0.3">
      <c r="B23" s="211"/>
      <c r="C23" s="203"/>
      <c r="D23" s="300"/>
      <c r="E23" s="193"/>
      <c r="F23" s="104"/>
      <c r="G23" s="99"/>
      <c r="H23" s="63" t="s">
        <v>136</v>
      </c>
      <c r="I23" s="255"/>
      <c r="J23" s="302"/>
      <c r="K23" s="217"/>
      <c r="L23" s="217"/>
      <c r="M23" s="267"/>
      <c r="N23" s="64" t="s">
        <v>175</v>
      </c>
      <c r="O23" s="250"/>
      <c r="P23" s="66">
        <v>3333039580.9461784</v>
      </c>
      <c r="Q23" s="252"/>
      <c r="R23" s="65"/>
      <c r="S23" s="65"/>
      <c r="T23" s="217"/>
      <c r="U23" s="217"/>
    </row>
    <row r="24" spans="2:21" ht="54" customHeight="1" x14ac:dyDescent="0.3">
      <c r="B24" s="211"/>
      <c r="C24" s="203"/>
      <c r="D24" s="300"/>
      <c r="E24" s="193"/>
      <c r="F24" s="104"/>
      <c r="G24" s="99"/>
      <c r="H24" s="63" t="s">
        <v>137</v>
      </c>
      <c r="I24" s="255"/>
      <c r="J24" s="302"/>
      <c r="K24" s="217"/>
      <c r="L24" s="217"/>
      <c r="M24" s="267"/>
      <c r="N24" s="64" t="s">
        <v>176</v>
      </c>
      <c r="O24" s="250"/>
      <c r="P24" s="66">
        <v>799528951.79089308</v>
      </c>
      <c r="Q24" s="252"/>
      <c r="R24" s="65"/>
      <c r="S24" s="65"/>
      <c r="T24" s="217"/>
      <c r="U24" s="217"/>
    </row>
    <row r="25" spans="2:21" ht="93" customHeight="1" x14ac:dyDescent="0.3">
      <c r="B25" s="211"/>
      <c r="C25" s="203"/>
      <c r="D25" s="300"/>
      <c r="E25" s="193"/>
      <c r="F25" s="104"/>
      <c r="G25" s="99"/>
      <c r="H25" s="63" t="s">
        <v>138</v>
      </c>
      <c r="I25" s="255"/>
      <c r="J25" s="302"/>
      <c r="K25" s="217"/>
      <c r="L25" s="217"/>
      <c r="M25" s="267"/>
      <c r="N25" s="64" t="s">
        <v>177</v>
      </c>
      <c r="O25" s="250"/>
      <c r="P25" s="66">
        <v>296441331.19599968</v>
      </c>
      <c r="Q25" s="252"/>
      <c r="R25" s="65"/>
      <c r="S25" s="65"/>
      <c r="T25" s="217"/>
      <c r="U25" s="217"/>
    </row>
    <row r="26" spans="2:21" ht="54" customHeight="1" x14ac:dyDescent="0.3">
      <c r="B26" s="211"/>
      <c r="C26" s="203"/>
      <c r="D26" s="300"/>
      <c r="E26" s="193"/>
      <c r="F26" s="104"/>
      <c r="G26" s="99"/>
      <c r="H26" s="63" t="s">
        <v>139</v>
      </c>
      <c r="I26" s="255"/>
      <c r="J26" s="302"/>
      <c r="K26" s="217"/>
      <c r="L26" s="217"/>
      <c r="M26" s="267"/>
      <c r="N26" s="64" t="s">
        <v>178</v>
      </c>
      <c r="O26" s="250"/>
      <c r="P26" s="66">
        <v>510719619.92664319</v>
      </c>
      <c r="Q26" s="252"/>
      <c r="R26" s="65"/>
      <c r="S26" s="65"/>
      <c r="T26" s="217"/>
      <c r="U26" s="217"/>
    </row>
    <row r="27" spans="2:21" ht="54" customHeight="1" x14ac:dyDescent="0.3">
      <c r="B27" s="211"/>
      <c r="C27" s="203"/>
      <c r="D27" s="300"/>
      <c r="E27" s="193"/>
      <c r="F27" s="104"/>
      <c r="G27" s="99"/>
      <c r="H27" s="63" t="s">
        <v>140</v>
      </c>
      <c r="I27" s="255"/>
      <c r="J27" s="302"/>
      <c r="K27" s="217"/>
      <c r="L27" s="217"/>
      <c r="M27" s="267"/>
      <c r="N27" s="64" t="s">
        <v>179</v>
      </c>
      <c r="O27" s="250"/>
      <c r="P27" s="66">
        <v>137125827.9983457</v>
      </c>
      <c r="Q27" s="252"/>
      <c r="R27" s="65"/>
      <c r="S27" s="65"/>
      <c r="T27" s="217"/>
      <c r="U27" s="217"/>
    </row>
    <row r="28" spans="2:21" ht="54" customHeight="1" x14ac:dyDescent="0.3">
      <c r="B28" s="211"/>
      <c r="C28" s="203"/>
      <c r="D28" s="301"/>
      <c r="E28" s="193"/>
      <c r="F28" s="101"/>
      <c r="G28" s="100"/>
      <c r="H28" s="63" t="s">
        <v>143</v>
      </c>
      <c r="I28" s="236"/>
      <c r="J28" s="232"/>
      <c r="K28" s="218"/>
      <c r="L28" s="218"/>
      <c r="M28" s="249"/>
      <c r="N28" s="64" t="s">
        <v>180</v>
      </c>
      <c r="O28" s="230"/>
      <c r="P28" s="66">
        <v>5396300278.8194923</v>
      </c>
      <c r="Q28" s="252"/>
      <c r="R28" s="65"/>
      <c r="S28" s="65"/>
      <c r="T28" s="218"/>
      <c r="U28" s="218"/>
    </row>
    <row r="29" spans="2:21" ht="72.75" customHeight="1" x14ac:dyDescent="0.3">
      <c r="B29" s="211"/>
      <c r="C29" s="203"/>
      <c r="D29" s="304">
        <v>224979.21491518678</v>
      </c>
      <c r="E29" s="193" t="s">
        <v>209</v>
      </c>
      <c r="F29" s="88"/>
      <c r="G29" s="86"/>
      <c r="H29" s="63" t="s">
        <v>144</v>
      </c>
      <c r="I29" s="235"/>
      <c r="J29" s="231" t="s">
        <v>160</v>
      </c>
      <c r="K29" s="216" t="s">
        <v>201</v>
      </c>
      <c r="L29" s="216" t="s">
        <v>214</v>
      </c>
      <c r="M29" s="248" t="s">
        <v>219</v>
      </c>
      <c r="N29" s="64" t="s">
        <v>181</v>
      </c>
      <c r="O29" s="229" t="s">
        <v>224</v>
      </c>
      <c r="P29" s="66">
        <v>533272301.31006277</v>
      </c>
      <c r="Q29" s="252"/>
      <c r="R29" s="65"/>
      <c r="S29" s="65"/>
      <c r="T29" s="303"/>
      <c r="U29" s="216"/>
    </row>
    <row r="30" spans="2:21" ht="72.75" customHeight="1" x14ac:dyDescent="0.3">
      <c r="B30" s="211"/>
      <c r="C30" s="203"/>
      <c r="D30" s="304"/>
      <c r="E30" s="193"/>
      <c r="F30" s="101"/>
      <c r="G30" s="100"/>
      <c r="H30" s="63" t="s">
        <v>145</v>
      </c>
      <c r="I30" s="236"/>
      <c r="J30" s="232"/>
      <c r="K30" s="218"/>
      <c r="L30" s="218"/>
      <c r="M30" s="249"/>
      <c r="N30" s="64" t="s">
        <v>182</v>
      </c>
      <c r="O30" s="230"/>
      <c r="P30" s="66">
        <v>979055790.68993723</v>
      </c>
      <c r="Q30" s="252"/>
      <c r="R30" s="65"/>
      <c r="S30" s="65"/>
      <c r="T30" s="218"/>
      <c r="U30" s="218"/>
    </row>
    <row r="31" spans="2:21" ht="72.75" customHeight="1" x14ac:dyDescent="0.3">
      <c r="B31" s="211"/>
      <c r="C31" s="203"/>
      <c r="D31" s="304">
        <v>5036.5083030008018</v>
      </c>
      <c r="E31" s="193" t="s">
        <v>208</v>
      </c>
      <c r="F31" s="96"/>
      <c r="G31" s="93"/>
      <c r="H31" s="63" t="s">
        <v>253</v>
      </c>
      <c r="I31" s="256"/>
      <c r="J31" s="231" t="s">
        <v>161</v>
      </c>
      <c r="K31" s="184" t="s">
        <v>202</v>
      </c>
      <c r="L31" s="259" t="s">
        <v>210</v>
      </c>
      <c r="M31" s="264" t="s">
        <v>219</v>
      </c>
      <c r="N31" s="64" t="s">
        <v>183</v>
      </c>
      <c r="O31" s="261" t="s">
        <v>224</v>
      </c>
      <c r="P31" s="66">
        <v>7157011902.7448931</v>
      </c>
      <c r="Q31" s="252"/>
      <c r="R31" s="65"/>
      <c r="S31" s="65"/>
      <c r="T31" s="216"/>
      <c r="U31" s="216"/>
    </row>
    <row r="32" spans="2:21" ht="72.75" customHeight="1" x14ac:dyDescent="0.3">
      <c r="B32" s="211"/>
      <c r="C32" s="203"/>
      <c r="D32" s="304"/>
      <c r="E32" s="193"/>
      <c r="F32" s="97"/>
      <c r="G32" s="94"/>
      <c r="H32" s="63" t="s">
        <v>254</v>
      </c>
      <c r="I32" s="257"/>
      <c r="J32" s="302"/>
      <c r="K32" s="185"/>
      <c r="L32" s="260"/>
      <c r="M32" s="265"/>
      <c r="N32" s="64" t="s">
        <v>184</v>
      </c>
      <c r="O32" s="262"/>
      <c r="P32" s="66">
        <v>67300867.772484779</v>
      </c>
      <c r="Q32" s="252"/>
      <c r="R32" s="65"/>
      <c r="S32" s="65"/>
      <c r="T32" s="218"/>
      <c r="U32" s="218"/>
    </row>
    <row r="33" spans="2:21" ht="72.75" customHeight="1" x14ac:dyDescent="0.3">
      <c r="B33" s="211"/>
      <c r="C33" s="203"/>
      <c r="D33" s="304">
        <v>812</v>
      </c>
      <c r="E33" s="193" t="s">
        <v>209</v>
      </c>
      <c r="F33" s="97"/>
      <c r="G33" s="94"/>
      <c r="H33" s="63" t="s">
        <v>255</v>
      </c>
      <c r="I33" s="257"/>
      <c r="J33" s="302"/>
      <c r="K33" s="216" t="s">
        <v>203</v>
      </c>
      <c r="L33" s="259" t="s">
        <v>210</v>
      </c>
      <c r="M33" s="265"/>
      <c r="N33" s="64"/>
      <c r="O33" s="262"/>
      <c r="P33" s="66">
        <v>1892907397.7847919</v>
      </c>
      <c r="Q33" s="252"/>
      <c r="R33" s="65"/>
      <c r="S33" s="65"/>
      <c r="T33" s="216"/>
      <c r="U33" s="216"/>
    </row>
    <row r="34" spans="2:21" ht="72.75" customHeight="1" x14ac:dyDescent="0.3">
      <c r="B34" s="211"/>
      <c r="C34" s="203"/>
      <c r="D34" s="304"/>
      <c r="E34" s="193"/>
      <c r="F34" s="98"/>
      <c r="G34" s="95"/>
      <c r="H34" s="63" t="s">
        <v>256</v>
      </c>
      <c r="I34" s="258"/>
      <c r="J34" s="232"/>
      <c r="K34" s="218"/>
      <c r="L34" s="260"/>
      <c r="M34" s="266"/>
      <c r="N34" s="64"/>
      <c r="O34" s="263"/>
      <c r="P34" s="66">
        <v>335415039.6978302</v>
      </c>
      <c r="Q34" s="252"/>
      <c r="R34" s="65"/>
      <c r="S34" s="65"/>
      <c r="T34" s="218"/>
      <c r="U34" s="218"/>
    </row>
    <row r="35" spans="2:21" ht="54" customHeight="1" x14ac:dyDescent="0.3">
      <c r="B35" s="211"/>
      <c r="C35" s="203"/>
      <c r="D35" s="107">
        <v>0</v>
      </c>
      <c r="E35" s="85" t="s">
        <v>208</v>
      </c>
      <c r="F35" s="88"/>
      <c r="G35" s="86"/>
      <c r="H35" s="63" t="s">
        <v>146</v>
      </c>
      <c r="I35" s="86"/>
      <c r="J35" s="84" t="s">
        <v>162</v>
      </c>
      <c r="K35" s="85" t="s">
        <v>204</v>
      </c>
      <c r="L35" s="85" t="s">
        <v>210</v>
      </c>
      <c r="M35" s="87" t="s">
        <v>219</v>
      </c>
      <c r="N35" s="64" t="s">
        <v>185</v>
      </c>
      <c r="O35" s="88" t="s">
        <v>225</v>
      </c>
      <c r="P35" s="66"/>
      <c r="Q35" s="252"/>
      <c r="R35" s="65"/>
      <c r="S35" s="65"/>
      <c r="T35" s="85"/>
      <c r="U35" s="85"/>
    </row>
    <row r="36" spans="2:21" ht="84.75" customHeight="1" x14ac:dyDescent="0.3">
      <c r="B36" s="211"/>
      <c r="C36" s="203"/>
      <c r="D36" s="298">
        <v>15</v>
      </c>
      <c r="E36" s="193" t="s">
        <v>209</v>
      </c>
      <c r="F36" s="88"/>
      <c r="G36" s="86"/>
      <c r="H36" s="63" t="s">
        <v>147</v>
      </c>
      <c r="I36" s="235"/>
      <c r="J36" s="231" t="s">
        <v>163</v>
      </c>
      <c r="K36" s="216" t="s">
        <v>205</v>
      </c>
      <c r="L36" s="216" t="s">
        <v>213</v>
      </c>
      <c r="M36" s="248" t="s">
        <v>219</v>
      </c>
      <c r="N36" s="64" t="s">
        <v>186</v>
      </c>
      <c r="O36" s="229" t="s">
        <v>226</v>
      </c>
      <c r="P36" s="66">
        <v>103864544.95469891</v>
      </c>
      <c r="Q36" s="252"/>
      <c r="R36" s="65"/>
      <c r="S36" s="65"/>
      <c r="T36" s="216"/>
      <c r="U36" s="216"/>
    </row>
    <row r="37" spans="2:21" ht="84.75" customHeight="1" x14ac:dyDescent="0.3">
      <c r="B37" s="211"/>
      <c r="C37" s="203"/>
      <c r="D37" s="298"/>
      <c r="E37" s="193"/>
      <c r="F37" s="101"/>
      <c r="G37" s="100"/>
      <c r="H37" s="63" t="s">
        <v>148</v>
      </c>
      <c r="I37" s="236"/>
      <c r="J37" s="232"/>
      <c r="K37" s="218"/>
      <c r="L37" s="218"/>
      <c r="M37" s="249"/>
      <c r="N37" s="64" t="s">
        <v>187</v>
      </c>
      <c r="O37" s="230"/>
      <c r="P37" s="66">
        <v>848851737.04530108</v>
      </c>
      <c r="Q37" s="253"/>
      <c r="R37" s="65"/>
      <c r="S37" s="65"/>
      <c r="T37" s="218"/>
      <c r="U37" s="218"/>
    </row>
    <row r="38" spans="2:21" ht="37.5" customHeight="1" x14ac:dyDescent="0.3">
      <c r="B38" s="209" t="s">
        <v>120</v>
      </c>
      <c r="C38" s="194" t="s">
        <v>10</v>
      </c>
      <c r="D38" s="227" t="s">
        <v>24</v>
      </c>
      <c r="E38" s="227" t="s">
        <v>25</v>
      </c>
      <c r="F38" s="102"/>
      <c r="G38" s="102"/>
      <c r="H38" s="191" t="s">
        <v>5</v>
      </c>
      <c r="I38" s="195"/>
      <c r="J38" s="191" t="s">
        <v>3</v>
      </c>
      <c r="K38" s="187" t="s">
        <v>6</v>
      </c>
      <c r="L38" s="194" t="s">
        <v>4</v>
      </c>
      <c r="M38" s="187" t="s">
        <v>112</v>
      </c>
      <c r="N38" s="194" t="s">
        <v>7</v>
      </c>
      <c r="O38" s="191" t="s">
        <v>115</v>
      </c>
      <c r="P38" s="292"/>
      <c r="Q38" s="293"/>
      <c r="R38" s="294" t="s">
        <v>18</v>
      </c>
      <c r="S38" s="295"/>
      <c r="T38" s="187" t="s">
        <v>12</v>
      </c>
      <c r="U38" s="296" t="s">
        <v>13</v>
      </c>
    </row>
    <row r="39" spans="2:21" ht="33.75" customHeight="1" x14ac:dyDescent="0.3">
      <c r="B39" s="210"/>
      <c r="C39" s="195"/>
      <c r="D39" s="227"/>
      <c r="E39" s="227"/>
      <c r="F39" s="103"/>
      <c r="G39" s="103"/>
      <c r="H39" s="192"/>
      <c r="I39" s="194"/>
      <c r="J39" s="192"/>
      <c r="K39" s="187"/>
      <c r="L39" s="195"/>
      <c r="M39" s="188"/>
      <c r="N39" s="195"/>
      <c r="O39" s="192"/>
      <c r="P39" s="90"/>
      <c r="Q39" s="91" t="s">
        <v>9</v>
      </c>
      <c r="R39" s="62" t="s">
        <v>15</v>
      </c>
      <c r="S39" s="62" t="s">
        <v>16</v>
      </c>
      <c r="T39" s="187"/>
      <c r="U39" s="296"/>
    </row>
    <row r="40" spans="2:21" ht="90.75" customHeight="1" x14ac:dyDescent="0.3">
      <c r="B40" s="211" t="s">
        <v>128</v>
      </c>
      <c r="C40" s="203" t="s">
        <v>252</v>
      </c>
      <c r="D40" s="299">
        <v>1098114.7097142136</v>
      </c>
      <c r="E40" s="193" t="s">
        <v>209</v>
      </c>
      <c r="F40" s="88"/>
      <c r="G40" s="86"/>
      <c r="H40" s="63" t="s">
        <v>149</v>
      </c>
      <c r="I40" s="235"/>
      <c r="J40" s="231" t="s">
        <v>164</v>
      </c>
      <c r="K40" s="216" t="s">
        <v>206</v>
      </c>
      <c r="L40" s="216" t="s">
        <v>215</v>
      </c>
      <c r="M40" s="248" t="s">
        <v>219</v>
      </c>
      <c r="N40" s="64" t="s">
        <v>188</v>
      </c>
      <c r="O40" s="229" t="s">
        <v>227</v>
      </c>
      <c r="P40" s="65">
        <v>2215732520.4958415</v>
      </c>
      <c r="Q40" s="243">
        <f>SUM(P40:P45)</f>
        <v>17405898502</v>
      </c>
      <c r="R40" s="65"/>
      <c r="S40" s="65"/>
      <c r="T40" s="303"/>
      <c r="U40" s="216"/>
    </row>
    <row r="41" spans="2:21" ht="90.75" customHeight="1" x14ac:dyDescent="0.3">
      <c r="B41" s="211"/>
      <c r="C41" s="203"/>
      <c r="D41" s="301"/>
      <c r="E41" s="193"/>
      <c r="F41" s="101"/>
      <c r="G41" s="100"/>
      <c r="H41" s="63" t="s">
        <v>150</v>
      </c>
      <c r="I41" s="236"/>
      <c r="J41" s="232"/>
      <c r="K41" s="218"/>
      <c r="L41" s="218"/>
      <c r="M41" s="249"/>
      <c r="N41" s="64" t="s">
        <v>189</v>
      </c>
      <c r="O41" s="230"/>
      <c r="P41" s="66">
        <v>3871400008.5041585</v>
      </c>
      <c r="Q41" s="244"/>
      <c r="R41" s="65"/>
      <c r="S41" s="65"/>
      <c r="T41" s="218"/>
      <c r="U41" s="218"/>
    </row>
    <row r="42" spans="2:21" ht="54" customHeight="1" x14ac:dyDescent="0.3">
      <c r="B42" s="211"/>
      <c r="C42" s="203"/>
      <c r="D42" s="298">
        <v>331</v>
      </c>
      <c r="E42" s="193" t="s">
        <v>209</v>
      </c>
      <c r="F42" s="88"/>
      <c r="G42" s="86"/>
      <c r="H42" s="63" t="s">
        <v>151</v>
      </c>
      <c r="I42" s="235"/>
      <c r="J42" s="231" t="s">
        <v>165</v>
      </c>
      <c r="K42" s="216" t="s">
        <v>207</v>
      </c>
      <c r="L42" s="216" t="s">
        <v>213</v>
      </c>
      <c r="M42" s="248" t="s">
        <v>219</v>
      </c>
      <c r="N42" s="64" t="s">
        <v>190</v>
      </c>
      <c r="O42" s="229" t="s">
        <v>228</v>
      </c>
      <c r="P42" s="66">
        <v>9529454366.4032269</v>
      </c>
      <c r="Q42" s="244"/>
      <c r="R42" s="65"/>
      <c r="S42" s="65"/>
      <c r="T42" s="216"/>
      <c r="U42" s="216"/>
    </row>
    <row r="43" spans="2:21" ht="54" customHeight="1" x14ac:dyDescent="0.3">
      <c r="B43" s="211"/>
      <c r="C43" s="203"/>
      <c r="D43" s="298"/>
      <c r="E43" s="193"/>
      <c r="F43" s="104"/>
      <c r="G43" s="99"/>
      <c r="H43" s="63" t="s">
        <v>152</v>
      </c>
      <c r="I43" s="255"/>
      <c r="J43" s="302"/>
      <c r="K43" s="217"/>
      <c r="L43" s="217"/>
      <c r="M43" s="267"/>
      <c r="N43" s="64" t="s">
        <v>191</v>
      </c>
      <c r="O43" s="250"/>
      <c r="P43" s="66">
        <v>956959050.67545724</v>
      </c>
      <c r="Q43" s="244"/>
      <c r="R43" s="65"/>
      <c r="S43" s="65"/>
      <c r="T43" s="217"/>
      <c r="U43" s="217"/>
    </row>
    <row r="44" spans="2:21" ht="77.25" customHeight="1" x14ac:dyDescent="0.3">
      <c r="B44" s="211"/>
      <c r="C44" s="203"/>
      <c r="D44" s="298"/>
      <c r="E44" s="193"/>
      <c r="F44" s="104"/>
      <c r="G44" s="99"/>
      <c r="H44" s="63" t="s">
        <v>153</v>
      </c>
      <c r="I44" s="255"/>
      <c r="J44" s="302"/>
      <c r="K44" s="217"/>
      <c r="L44" s="217"/>
      <c r="M44" s="267"/>
      <c r="N44" s="64" t="s">
        <v>192</v>
      </c>
      <c r="O44" s="250"/>
      <c r="P44" s="66">
        <v>722353182.43049765</v>
      </c>
      <c r="Q44" s="244"/>
      <c r="R44" s="65"/>
      <c r="S44" s="65"/>
      <c r="T44" s="217"/>
      <c r="U44" s="217"/>
    </row>
    <row r="45" spans="2:21" ht="94.5" customHeight="1" thickBot="1" x14ac:dyDescent="0.35">
      <c r="B45" s="212"/>
      <c r="C45" s="204"/>
      <c r="D45" s="298"/>
      <c r="E45" s="193"/>
      <c r="F45" s="105"/>
      <c r="G45" s="106"/>
      <c r="H45" s="67" t="s">
        <v>154</v>
      </c>
      <c r="I45" s="274"/>
      <c r="J45" s="306"/>
      <c r="K45" s="269"/>
      <c r="L45" s="269"/>
      <c r="M45" s="268"/>
      <c r="N45" s="68" t="s">
        <v>193</v>
      </c>
      <c r="O45" s="272"/>
      <c r="P45" s="66">
        <v>109999373.49081858</v>
      </c>
      <c r="Q45" s="273"/>
      <c r="R45" s="65"/>
      <c r="S45" s="65"/>
      <c r="T45" s="269"/>
      <c r="U45" s="269"/>
    </row>
    <row r="46" spans="2:21" s="73" customFormat="1" ht="30" customHeight="1" x14ac:dyDescent="0.3">
      <c r="B46" s="2" t="s">
        <v>14</v>
      </c>
      <c r="M46" s="74"/>
      <c r="O46" s="75"/>
      <c r="P46" s="83">
        <f>SUM(P10:P45)</f>
        <v>70010732516</v>
      </c>
      <c r="Q46" s="83">
        <f>SUM(Q10:Q45)</f>
        <v>70010732516</v>
      </c>
      <c r="R46" s="83">
        <f>SUM(R10:R45)</f>
        <v>0</v>
      </c>
      <c r="S46" s="83">
        <f>SUM(S10:S45)</f>
        <v>0</v>
      </c>
    </row>
    <row r="47" spans="2:21" s="73" customFormat="1" ht="18" customHeight="1" x14ac:dyDescent="0.3">
      <c r="B47" s="2"/>
      <c r="O47" s="76"/>
      <c r="P47" s="77"/>
    </row>
    <row r="48" spans="2:21" s="73" customFormat="1" ht="30" customHeight="1" x14ac:dyDescent="0.3">
      <c r="B48" s="2"/>
      <c r="O48" s="78" t="s">
        <v>19</v>
      </c>
      <c r="P48" s="75"/>
      <c r="Q48" s="79"/>
      <c r="R48" s="80"/>
      <c r="S48" s="80"/>
    </row>
    <row r="49" spans="2:21" ht="18.899999999999999" customHeight="1" x14ac:dyDescent="0.3">
      <c r="B49" s="2" t="s">
        <v>260</v>
      </c>
      <c r="Q49" s="5"/>
      <c r="R49" s="3"/>
      <c r="S49" s="3"/>
    </row>
    <row r="50" spans="2:21" ht="13.8" hidden="1" x14ac:dyDescent="0.3">
      <c r="B50" s="89" t="s">
        <v>257</v>
      </c>
      <c r="Q50" s="4"/>
      <c r="R50" s="4"/>
      <c r="S50" s="4"/>
    </row>
    <row r="51" spans="2:21" ht="13.8" hidden="1" x14ac:dyDescent="0.3">
      <c r="B51" s="89" t="s">
        <v>258</v>
      </c>
    </row>
    <row r="54" spans="2:21" ht="13.8" hidden="1" x14ac:dyDescent="0.3">
      <c r="O54" s="1"/>
    </row>
    <row r="55" spans="2:21" ht="13.8" hidden="1" x14ac:dyDescent="0.3">
      <c r="O55" s="1"/>
    </row>
    <row r="56" spans="2:21" ht="13.8" hidden="1" x14ac:dyDescent="0.3">
      <c r="U56" s="2" t="s">
        <v>20</v>
      </c>
    </row>
    <row r="57" spans="2:21" ht="13.8" hidden="1" x14ac:dyDescent="0.3">
      <c r="U57" s="2" t="s">
        <v>21</v>
      </c>
    </row>
    <row r="58" spans="2:21" ht="13.8" hidden="1" x14ac:dyDescent="0.3"/>
    <row r="59" spans="2:21" ht="13.8" hidden="1" x14ac:dyDescent="0.3"/>
  </sheetData>
  <protectedRanges>
    <protectedRange password="C9BB" sqref="D10:D13 D16:D19 D22:D31 D33:D37 D40:D45" name="Rango1_3"/>
  </protectedRanges>
  <dataConsolidate/>
  <mergeCells count="180">
    <mergeCell ref="U42:U45"/>
    <mergeCell ref="Q40:Q45"/>
    <mergeCell ref="T40:T41"/>
    <mergeCell ref="U40:U41"/>
    <mergeCell ref="D42:D45"/>
    <mergeCell ref="E42:E45"/>
    <mergeCell ref="I42:I45"/>
    <mergeCell ref="J42:J45"/>
    <mergeCell ref="K42:K45"/>
    <mergeCell ref="I40:I41"/>
    <mergeCell ref="J40:J41"/>
    <mergeCell ref="K40:K41"/>
    <mergeCell ref="L40:L41"/>
    <mergeCell ref="M40:M41"/>
    <mergeCell ref="O40:O41"/>
    <mergeCell ref="B40:B45"/>
    <mergeCell ref="C40:C45"/>
    <mergeCell ref="D40:D41"/>
    <mergeCell ref="E40:E41"/>
    <mergeCell ref="N38:N39"/>
    <mergeCell ref="O38:O39"/>
    <mergeCell ref="P38:Q38"/>
    <mergeCell ref="R38:S38"/>
    <mergeCell ref="T38:T39"/>
    <mergeCell ref="L42:L45"/>
    <mergeCell ref="M42:M45"/>
    <mergeCell ref="O42:O45"/>
    <mergeCell ref="T42:T45"/>
    <mergeCell ref="U38:U39"/>
    <mergeCell ref="H38:H39"/>
    <mergeCell ref="I38:I39"/>
    <mergeCell ref="J38:J39"/>
    <mergeCell ref="K38:K39"/>
    <mergeCell ref="L38:L39"/>
    <mergeCell ref="M38:M39"/>
    <mergeCell ref="B38:B39"/>
    <mergeCell ref="C38:C39"/>
    <mergeCell ref="D38:D39"/>
    <mergeCell ref="E38:E39"/>
    <mergeCell ref="O31:O34"/>
    <mergeCell ref="T31:T32"/>
    <mergeCell ref="U31:U32"/>
    <mergeCell ref="K33:K34"/>
    <mergeCell ref="L33:L34"/>
    <mergeCell ref="T33:T34"/>
    <mergeCell ref="U33:U34"/>
    <mergeCell ref="K36:K37"/>
    <mergeCell ref="L36:L37"/>
    <mergeCell ref="M36:M37"/>
    <mergeCell ref="O36:O37"/>
    <mergeCell ref="T36:T37"/>
    <mergeCell ref="U36:U37"/>
    <mergeCell ref="O29:O30"/>
    <mergeCell ref="T29:T30"/>
    <mergeCell ref="U29:U30"/>
    <mergeCell ref="D29:D30"/>
    <mergeCell ref="E29:E30"/>
    <mergeCell ref="I29:I30"/>
    <mergeCell ref="J29:J30"/>
    <mergeCell ref="L22:L28"/>
    <mergeCell ref="M22:M28"/>
    <mergeCell ref="O22:O28"/>
    <mergeCell ref="Q22:Q37"/>
    <mergeCell ref="T22:T28"/>
    <mergeCell ref="U22:U28"/>
    <mergeCell ref="D31:D32"/>
    <mergeCell ref="E31:E32"/>
    <mergeCell ref="I31:I34"/>
    <mergeCell ref="J31:J34"/>
    <mergeCell ref="D33:D34"/>
    <mergeCell ref="E33:E34"/>
    <mergeCell ref="K29:K30"/>
    <mergeCell ref="L29:L30"/>
    <mergeCell ref="M29:M30"/>
    <mergeCell ref="K31:K32"/>
    <mergeCell ref="L31:L32"/>
    <mergeCell ref="B22:B37"/>
    <mergeCell ref="C22:C37"/>
    <mergeCell ref="D22:D28"/>
    <mergeCell ref="E22:E28"/>
    <mergeCell ref="I22:I28"/>
    <mergeCell ref="J22:J28"/>
    <mergeCell ref="K22:K28"/>
    <mergeCell ref="M20:M21"/>
    <mergeCell ref="N20:N21"/>
    <mergeCell ref="H20:H21"/>
    <mergeCell ref="I20:I21"/>
    <mergeCell ref="J20:J21"/>
    <mergeCell ref="K20:K21"/>
    <mergeCell ref="L20:L21"/>
    <mergeCell ref="M31:M34"/>
    <mergeCell ref="D36:D37"/>
    <mergeCell ref="E36:E37"/>
    <mergeCell ref="I36:I37"/>
    <mergeCell ref="J36:J37"/>
    <mergeCell ref="B20:B21"/>
    <mergeCell ref="C20:C21"/>
    <mergeCell ref="D20:D21"/>
    <mergeCell ref="E20:E21"/>
    <mergeCell ref="I18:I19"/>
    <mergeCell ref="J18:J19"/>
    <mergeCell ref="K18:K19"/>
    <mergeCell ref="I16:I17"/>
    <mergeCell ref="J16:J17"/>
    <mergeCell ref="K16:K17"/>
    <mergeCell ref="L16:L17"/>
    <mergeCell ref="M16:M17"/>
    <mergeCell ref="O16:O17"/>
    <mergeCell ref="I14:I15"/>
    <mergeCell ref="J14:J15"/>
    <mergeCell ref="K14:K15"/>
    <mergeCell ref="L14:L15"/>
    <mergeCell ref="M14:M15"/>
    <mergeCell ref="B16:B19"/>
    <mergeCell ref="U20:U21"/>
    <mergeCell ref="O20:O21"/>
    <mergeCell ref="P20:Q20"/>
    <mergeCell ref="R20:S20"/>
    <mergeCell ref="T20:T21"/>
    <mergeCell ref="C16:C19"/>
    <mergeCell ref="D16:D17"/>
    <mergeCell ref="E16:E17"/>
    <mergeCell ref="L18:L19"/>
    <mergeCell ref="M18:M19"/>
    <mergeCell ref="O18:O19"/>
    <mergeCell ref="T18:T19"/>
    <mergeCell ref="U18:U19"/>
    <mergeCell ref="Q16:Q19"/>
    <mergeCell ref="T16:T17"/>
    <mergeCell ref="U16:U17"/>
    <mergeCell ref="D18:D19"/>
    <mergeCell ref="E18:E19"/>
    <mergeCell ref="U8:U9"/>
    <mergeCell ref="B14:B15"/>
    <mergeCell ref="C14:C15"/>
    <mergeCell ref="D14:D15"/>
    <mergeCell ref="E14:E15"/>
    <mergeCell ref="M10:M11"/>
    <mergeCell ref="O10:O11"/>
    <mergeCell ref="Q10:Q13"/>
    <mergeCell ref="E12:E13"/>
    <mergeCell ref="I12:I13"/>
    <mergeCell ref="J12:J13"/>
    <mergeCell ref="M12:M13"/>
    <mergeCell ref="O12:O13"/>
    <mergeCell ref="B10:B13"/>
    <mergeCell ref="C10:C13"/>
    <mergeCell ref="I10:I11"/>
    <mergeCell ref="J10:J11"/>
    <mergeCell ref="N14:N15"/>
    <mergeCell ref="O14:O15"/>
    <mergeCell ref="P14:Q14"/>
    <mergeCell ref="R14:S14"/>
    <mergeCell ref="T14:T15"/>
    <mergeCell ref="U14:U15"/>
    <mergeCell ref="H14:H15"/>
    <mergeCell ref="O8:O9"/>
    <mergeCell ref="J8:J9"/>
    <mergeCell ref="K8:K9"/>
    <mergeCell ref="L8:L9"/>
    <mergeCell ref="M8:M9"/>
    <mergeCell ref="N8:N9"/>
    <mergeCell ref="T3:U4"/>
    <mergeCell ref="D4:S4"/>
    <mergeCell ref="B5:C5"/>
    <mergeCell ref="D5:S5"/>
    <mergeCell ref="T5:U5"/>
    <mergeCell ref="C6:S6"/>
    <mergeCell ref="C7:S7"/>
    <mergeCell ref="B8:B9"/>
    <mergeCell ref="C8:C9"/>
    <mergeCell ref="D8:D9"/>
    <mergeCell ref="E8:E9"/>
    <mergeCell ref="H8:H9"/>
    <mergeCell ref="I8:I9"/>
    <mergeCell ref="B3:C4"/>
    <mergeCell ref="D3:S3"/>
    <mergeCell ref="P8:Q8"/>
    <mergeCell ref="R8:S8"/>
    <mergeCell ref="T8:T9"/>
  </mergeCells>
  <pageMargins left="0.31496062992125984" right="0.31496062992125984" top="0.74803149606299213" bottom="0.74803149606299213" header="0.31496062992125984" footer="0.31496062992125984"/>
  <pageSetup scale="18" fitToWidth="2" fitToHeight="4"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L53"/>
  <sheetViews>
    <sheetView topLeftCell="A36" zoomScale="55" zoomScaleNormal="55" workbookViewId="0">
      <selection activeCell="I10" sqref="I10:I11"/>
    </sheetView>
  </sheetViews>
  <sheetFormatPr baseColWidth="10" defaultRowHeight="14.4" x14ac:dyDescent="0.3"/>
  <cols>
    <col min="1" max="1" width="33.6640625" style="2" customWidth="1"/>
    <col min="2" max="2" width="31.109375" style="2" customWidth="1"/>
    <col min="3" max="3" width="26.5546875" style="126" customWidth="1"/>
    <col min="4" max="4" width="23.33203125" style="2" customWidth="1"/>
    <col min="5" max="5" width="54.6640625" style="2" customWidth="1"/>
    <col min="6" max="6" width="27.88671875" style="2" customWidth="1"/>
    <col min="7" max="7" width="24.88671875" style="2" customWidth="1"/>
    <col min="8" max="8" width="18.44140625" style="2" customWidth="1"/>
    <col min="9" max="9" width="25.33203125" style="2" customWidth="1"/>
    <col min="10" max="10" width="14.88671875" style="129" customWidth="1"/>
    <col min="11" max="11" width="14.88671875" style="114" customWidth="1"/>
    <col min="12" max="13" width="30.6640625" customWidth="1"/>
  </cols>
  <sheetData>
    <row r="2" spans="1:12" ht="15" thickBot="1" x14ac:dyDescent="0.35"/>
    <row r="3" spans="1:12" x14ac:dyDescent="0.3">
      <c r="A3" s="205" t="s">
        <v>116</v>
      </c>
      <c r="B3" s="206"/>
      <c r="C3" s="127"/>
      <c r="D3"/>
      <c r="E3"/>
      <c r="F3"/>
      <c r="G3"/>
      <c r="H3"/>
      <c r="I3"/>
      <c r="J3" s="130"/>
      <c r="K3" s="115"/>
    </row>
    <row r="4" spans="1:12" ht="15" thickBot="1" x14ac:dyDescent="0.35">
      <c r="A4" s="207"/>
      <c r="B4" s="208"/>
      <c r="C4" s="127"/>
      <c r="D4"/>
      <c r="E4"/>
      <c r="F4"/>
      <c r="G4"/>
      <c r="H4"/>
      <c r="I4"/>
      <c r="J4" s="130"/>
      <c r="K4" s="115"/>
    </row>
    <row r="5" spans="1:12" ht="16.8" thickBot="1" x14ac:dyDescent="0.35">
      <c r="A5" s="219" t="s">
        <v>118</v>
      </c>
      <c r="B5" s="220"/>
      <c r="C5" s="127"/>
      <c r="D5"/>
      <c r="E5"/>
      <c r="F5"/>
      <c r="G5"/>
      <c r="H5"/>
      <c r="I5"/>
      <c r="J5" s="130"/>
      <c r="K5" s="115"/>
    </row>
    <row r="6" spans="1:12" ht="16.2" thickBot="1" x14ac:dyDescent="0.35">
      <c r="A6" s="59" t="s">
        <v>0</v>
      </c>
      <c r="B6"/>
      <c r="C6" s="127"/>
      <c r="D6"/>
      <c r="E6"/>
      <c r="F6"/>
      <c r="G6"/>
      <c r="H6"/>
      <c r="I6"/>
      <c r="J6" s="130"/>
      <c r="K6" s="115"/>
    </row>
    <row r="7" spans="1:12" ht="16.2" thickBot="1" x14ac:dyDescent="0.35">
      <c r="A7" s="60" t="s">
        <v>1</v>
      </c>
      <c r="B7"/>
      <c r="C7" s="127"/>
      <c r="D7"/>
      <c r="E7"/>
      <c r="F7"/>
      <c r="G7"/>
      <c r="H7"/>
      <c r="I7"/>
      <c r="J7" s="131" t="s">
        <v>261</v>
      </c>
    </row>
    <row r="8" spans="1:12" x14ac:dyDescent="0.3">
      <c r="A8" s="223" t="s">
        <v>2</v>
      </c>
      <c r="B8" s="189" t="s">
        <v>10</v>
      </c>
      <c r="C8" s="311" t="s">
        <v>24</v>
      </c>
      <c r="D8" s="189" t="s">
        <v>25</v>
      </c>
      <c r="E8" s="221" t="s">
        <v>5</v>
      </c>
      <c r="F8" s="221" t="s">
        <v>3</v>
      </c>
      <c r="G8" s="225" t="s">
        <v>6</v>
      </c>
      <c r="H8" s="189" t="s">
        <v>4</v>
      </c>
      <c r="I8" s="225" t="s">
        <v>112</v>
      </c>
      <c r="J8" s="314" t="s">
        <v>17</v>
      </c>
      <c r="K8" s="315"/>
    </row>
    <row r="9" spans="1:12" ht="27.6" x14ac:dyDescent="0.3">
      <c r="A9" s="224"/>
      <c r="B9" s="190"/>
      <c r="C9" s="312"/>
      <c r="D9" s="190"/>
      <c r="E9" s="222"/>
      <c r="F9" s="222"/>
      <c r="G9" s="225"/>
      <c r="H9" s="190"/>
      <c r="I9" s="226"/>
      <c r="J9" s="116" t="s">
        <v>8</v>
      </c>
      <c r="K9" s="117" t="s">
        <v>9</v>
      </c>
      <c r="L9" s="113">
        <v>1000000</v>
      </c>
    </row>
    <row r="10" spans="1:12" ht="31.2" x14ac:dyDescent="0.3">
      <c r="A10" s="211" t="s">
        <v>125</v>
      </c>
      <c r="B10" s="203" t="s">
        <v>262</v>
      </c>
      <c r="C10" s="125">
        <v>185169.65254033974</v>
      </c>
      <c r="D10" s="72" t="s">
        <v>208</v>
      </c>
      <c r="E10" s="63" t="s">
        <v>129</v>
      </c>
      <c r="F10" s="256" t="s">
        <v>155</v>
      </c>
      <c r="G10" s="72" t="s">
        <v>194</v>
      </c>
      <c r="H10" s="72" t="s">
        <v>210</v>
      </c>
      <c r="I10" s="248" t="s">
        <v>219</v>
      </c>
      <c r="J10" s="132">
        <v>13136.072774371578</v>
      </c>
      <c r="K10" s="316">
        <f>SUM(J10:J13)</f>
        <v>20703.996954999999</v>
      </c>
    </row>
    <row r="11" spans="1:12" ht="31.2" x14ac:dyDescent="0.3">
      <c r="A11" s="211"/>
      <c r="B11" s="203"/>
      <c r="C11" s="125">
        <v>10</v>
      </c>
      <c r="D11" s="72" t="s">
        <v>209</v>
      </c>
      <c r="E11" s="63" t="s">
        <v>130</v>
      </c>
      <c r="F11" s="258"/>
      <c r="G11" s="72" t="s">
        <v>195</v>
      </c>
      <c r="H11" s="72" t="s">
        <v>209</v>
      </c>
      <c r="I11" s="249"/>
      <c r="J11" s="132">
        <v>7523.2244596284218</v>
      </c>
      <c r="K11" s="316"/>
    </row>
    <row r="12" spans="1:12" ht="46.8" x14ac:dyDescent="0.3">
      <c r="A12" s="211"/>
      <c r="B12" s="203"/>
      <c r="C12" s="125">
        <v>0</v>
      </c>
      <c r="D12" s="193" t="s">
        <v>208</v>
      </c>
      <c r="E12" s="63" t="s">
        <v>131</v>
      </c>
      <c r="F12" s="256" t="s">
        <v>156</v>
      </c>
      <c r="G12" s="72" t="s">
        <v>196</v>
      </c>
      <c r="H12" s="72" t="s">
        <v>211</v>
      </c>
      <c r="I12" s="248" t="s">
        <v>219</v>
      </c>
      <c r="J12" s="132">
        <v>0</v>
      </c>
      <c r="K12" s="316"/>
    </row>
    <row r="13" spans="1:12" ht="46.8" x14ac:dyDescent="0.3">
      <c r="A13" s="211"/>
      <c r="B13" s="203"/>
      <c r="C13" s="125">
        <v>556.04774242778319</v>
      </c>
      <c r="D13" s="193"/>
      <c r="E13" s="63" t="s">
        <v>132</v>
      </c>
      <c r="F13" s="258"/>
      <c r="G13" s="72" t="s">
        <v>197</v>
      </c>
      <c r="H13" s="72" t="s">
        <v>208</v>
      </c>
      <c r="I13" s="249"/>
      <c r="J13" s="132">
        <v>44.699720999999997</v>
      </c>
      <c r="K13" s="316"/>
    </row>
    <row r="14" spans="1:12" ht="15.6" x14ac:dyDescent="0.3">
      <c r="A14" s="209" t="s">
        <v>113</v>
      </c>
      <c r="B14" s="194" t="s">
        <v>10</v>
      </c>
      <c r="C14" s="307" t="s">
        <v>24</v>
      </c>
      <c r="D14" s="227" t="s">
        <v>25</v>
      </c>
      <c r="E14" s="191" t="s">
        <v>5</v>
      </c>
      <c r="F14" s="191" t="s">
        <v>3</v>
      </c>
      <c r="G14" s="187" t="s">
        <v>6</v>
      </c>
      <c r="H14" s="194" t="s">
        <v>4</v>
      </c>
      <c r="I14" s="187" t="s">
        <v>112</v>
      </c>
      <c r="J14" s="317"/>
      <c r="K14" s="318"/>
    </row>
    <row r="15" spans="1:12" ht="31.2" x14ac:dyDescent="0.3">
      <c r="A15" s="210"/>
      <c r="B15" s="195"/>
      <c r="C15" s="307"/>
      <c r="D15" s="227"/>
      <c r="E15" s="192"/>
      <c r="F15" s="192"/>
      <c r="G15" s="187"/>
      <c r="H15" s="195"/>
      <c r="I15" s="188"/>
      <c r="J15" s="118"/>
      <c r="K15" s="119" t="s">
        <v>9</v>
      </c>
    </row>
    <row r="16" spans="1:12" ht="46.8" x14ac:dyDescent="0.3">
      <c r="A16" s="211" t="s">
        <v>126</v>
      </c>
      <c r="B16" s="203" t="s">
        <v>263</v>
      </c>
      <c r="C16" s="313">
        <v>5895.0163167168994</v>
      </c>
      <c r="D16" s="193" t="s">
        <v>209</v>
      </c>
      <c r="E16" s="63" t="s">
        <v>133</v>
      </c>
      <c r="F16" s="256" t="s">
        <v>157</v>
      </c>
      <c r="G16" s="216" t="s">
        <v>198</v>
      </c>
      <c r="H16" s="216" t="s">
        <v>212</v>
      </c>
      <c r="I16" s="248" t="s">
        <v>219</v>
      </c>
      <c r="J16" s="132">
        <v>2520.7836658101419</v>
      </c>
      <c r="K16" s="319">
        <f>SUM(J16:J19)</f>
        <v>3364.0492469999999</v>
      </c>
    </row>
    <row r="17" spans="1:12" ht="31.2" x14ac:dyDescent="0.3">
      <c r="A17" s="211"/>
      <c r="B17" s="203"/>
      <c r="C17" s="313"/>
      <c r="D17" s="193"/>
      <c r="E17" s="63" t="s">
        <v>134</v>
      </c>
      <c r="F17" s="258"/>
      <c r="G17" s="218"/>
      <c r="H17" s="218"/>
      <c r="I17" s="249"/>
      <c r="J17" s="120">
        <v>75.481442189858015</v>
      </c>
      <c r="K17" s="320"/>
    </row>
    <row r="18" spans="1:12" ht="31.2" x14ac:dyDescent="0.3">
      <c r="A18" s="211"/>
      <c r="B18" s="203"/>
      <c r="C18" s="313">
        <v>4</v>
      </c>
      <c r="D18" s="193" t="s">
        <v>209</v>
      </c>
      <c r="E18" s="63" t="s">
        <v>142</v>
      </c>
      <c r="F18" s="256" t="s">
        <v>158</v>
      </c>
      <c r="G18" s="216" t="s">
        <v>199</v>
      </c>
      <c r="H18" s="216" t="s">
        <v>213</v>
      </c>
      <c r="I18" s="248" t="s">
        <v>219</v>
      </c>
      <c r="J18" s="120">
        <v>263.49553271882326</v>
      </c>
      <c r="K18" s="320"/>
    </row>
    <row r="19" spans="1:12" ht="31.2" x14ac:dyDescent="0.3">
      <c r="A19" s="211"/>
      <c r="B19" s="203"/>
      <c r="C19" s="313"/>
      <c r="D19" s="193"/>
      <c r="E19" s="63" t="s">
        <v>141</v>
      </c>
      <c r="F19" s="258"/>
      <c r="G19" s="218"/>
      <c r="H19" s="218"/>
      <c r="I19" s="249"/>
      <c r="J19" s="120">
        <v>504.28860628117678</v>
      </c>
      <c r="K19" s="321"/>
    </row>
    <row r="20" spans="1:12" ht="15.6" x14ac:dyDescent="0.3">
      <c r="A20" s="209" t="s">
        <v>114</v>
      </c>
      <c r="B20" s="194" t="s">
        <v>10</v>
      </c>
      <c r="C20" s="307" t="s">
        <v>24</v>
      </c>
      <c r="D20" s="227" t="s">
        <v>25</v>
      </c>
      <c r="E20" s="191" t="s">
        <v>5</v>
      </c>
      <c r="F20" s="191" t="s">
        <v>3</v>
      </c>
      <c r="G20" s="187" t="s">
        <v>6</v>
      </c>
      <c r="H20" s="194" t="s">
        <v>4</v>
      </c>
      <c r="I20" s="187" t="s">
        <v>112</v>
      </c>
      <c r="J20" s="317"/>
      <c r="K20" s="318"/>
    </row>
    <row r="21" spans="1:12" ht="31.2" x14ac:dyDescent="0.3">
      <c r="A21" s="210"/>
      <c r="B21" s="195"/>
      <c r="C21" s="307"/>
      <c r="D21" s="227"/>
      <c r="E21" s="192"/>
      <c r="F21" s="192"/>
      <c r="G21" s="187"/>
      <c r="H21" s="195"/>
      <c r="I21" s="188"/>
      <c r="J21" s="118"/>
      <c r="K21" s="119" t="s">
        <v>9</v>
      </c>
    </row>
    <row r="22" spans="1:12" ht="46.95" customHeight="1" x14ac:dyDescent="0.3">
      <c r="A22" s="324" t="s">
        <v>127</v>
      </c>
      <c r="B22" s="261" t="s">
        <v>264</v>
      </c>
      <c r="C22" s="308">
        <v>21246339.693885934</v>
      </c>
      <c r="D22" s="193" t="s">
        <v>208</v>
      </c>
      <c r="E22" s="63" t="s">
        <v>135</v>
      </c>
      <c r="F22" s="256" t="s">
        <v>159</v>
      </c>
      <c r="G22" s="216" t="s">
        <v>200</v>
      </c>
      <c r="H22" s="216" t="s">
        <v>210</v>
      </c>
      <c r="I22" s="248" t="s">
        <v>219</v>
      </c>
      <c r="J22" s="132">
        <v>6145.9526393224478</v>
      </c>
      <c r="K22" s="322">
        <f>SUM(J22:J28)</f>
        <v>16619.108230000002</v>
      </c>
      <c r="L22" s="137"/>
    </row>
    <row r="23" spans="1:12" ht="78" x14ac:dyDescent="0.3">
      <c r="A23" s="325"/>
      <c r="B23" s="262"/>
      <c r="C23" s="309"/>
      <c r="D23" s="193"/>
      <c r="E23" s="63" t="s">
        <v>136</v>
      </c>
      <c r="F23" s="257"/>
      <c r="G23" s="217"/>
      <c r="H23" s="217"/>
      <c r="I23" s="267"/>
      <c r="J23" s="120">
        <v>3333.0395809461784</v>
      </c>
      <c r="K23" s="323"/>
    </row>
    <row r="24" spans="1:12" ht="15.6" x14ac:dyDescent="0.3">
      <c r="A24" s="325"/>
      <c r="B24" s="262"/>
      <c r="C24" s="309"/>
      <c r="D24" s="193"/>
      <c r="E24" s="63" t="s">
        <v>137</v>
      </c>
      <c r="F24" s="257"/>
      <c r="G24" s="217"/>
      <c r="H24" s="217"/>
      <c r="I24" s="267"/>
      <c r="J24" s="120">
        <v>799.52895179089307</v>
      </c>
      <c r="K24" s="323"/>
    </row>
    <row r="25" spans="1:12" ht="78" x14ac:dyDescent="0.3">
      <c r="A25" s="325"/>
      <c r="B25" s="262"/>
      <c r="C25" s="309"/>
      <c r="D25" s="193"/>
      <c r="E25" s="63" t="s">
        <v>138</v>
      </c>
      <c r="F25" s="257"/>
      <c r="G25" s="217"/>
      <c r="H25" s="217"/>
      <c r="I25" s="267"/>
      <c r="J25" s="120">
        <v>296.44133119599968</v>
      </c>
      <c r="K25" s="323"/>
    </row>
    <row r="26" spans="1:12" ht="46.8" x14ac:dyDescent="0.3">
      <c r="A26" s="325"/>
      <c r="B26" s="262"/>
      <c r="C26" s="309"/>
      <c r="D26" s="193"/>
      <c r="E26" s="63" t="s">
        <v>139</v>
      </c>
      <c r="F26" s="257"/>
      <c r="G26" s="217"/>
      <c r="H26" s="217"/>
      <c r="I26" s="267"/>
      <c r="J26" s="120">
        <v>510.71961992664319</v>
      </c>
      <c r="K26" s="323"/>
    </row>
    <row r="27" spans="1:12" ht="31.2" x14ac:dyDescent="0.3">
      <c r="A27" s="325"/>
      <c r="B27" s="262"/>
      <c r="C27" s="309"/>
      <c r="D27" s="193"/>
      <c r="E27" s="63" t="s">
        <v>140</v>
      </c>
      <c r="F27" s="257"/>
      <c r="G27" s="217"/>
      <c r="H27" s="217"/>
      <c r="I27" s="267"/>
      <c r="J27" s="120">
        <v>137.1258279983457</v>
      </c>
      <c r="K27" s="323"/>
    </row>
    <row r="28" spans="1:12" ht="31.2" x14ac:dyDescent="0.3">
      <c r="A28" s="326"/>
      <c r="B28" s="263"/>
      <c r="C28" s="310"/>
      <c r="D28" s="193"/>
      <c r="E28" s="63" t="s">
        <v>143</v>
      </c>
      <c r="F28" s="258"/>
      <c r="G28" s="218"/>
      <c r="H28" s="218"/>
      <c r="I28" s="249"/>
      <c r="J28" s="120">
        <v>5396.3002788194926</v>
      </c>
      <c r="K28" s="323"/>
    </row>
    <row r="29" spans="1:12" ht="15.6" x14ac:dyDescent="0.3">
      <c r="A29" s="209" t="s">
        <v>114</v>
      </c>
      <c r="B29" s="194" t="s">
        <v>10</v>
      </c>
      <c r="C29" s="307" t="s">
        <v>24</v>
      </c>
      <c r="D29" s="227" t="s">
        <v>25</v>
      </c>
      <c r="E29" s="191" t="s">
        <v>5</v>
      </c>
      <c r="F29" s="191" t="s">
        <v>3</v>
      </c>
      <c r="G29" s="187" t="s">
        <v>6</v>
      </c>
      <c r="H29" s="194" t="s">
        <v>4</v>
      </c>
      <c r="I29" s="187" t="s">
        <v>112</v>
      </c>
      <c r="J29" s="317"/>
      <c r="K29" s="318"/>
    </row>
    <row r="30" spans="1:12" ht="31.2" x14ac:dyDescent="0.3">
      <c r="A30" s="210"/>
      <c r="B30" s="195"/>
      <c r="C30" s="307"/>
      <c r="D30" s="227"/>
      <c r="E30" s="192"/>
      <c r="F30" s="192"/>
      <c r="G30" s="187"/>
      <c r="H30" s="195"/>
      <c r="I30" s="188"/>
      <c r="J30" s="118"/>
      <c r="K30" s="119" t="s">
        <v>9</v>
      </c>
    </row>
    <row r="31" spans="1:12" ht="15.6" customHeight="1" x14ac:dyDescent="0.3">
      <c r="A31" s="324" t="s">
        <v>127</v>
      </c>
      <c r="B31" s="261" t="s">
        <v>264</v>
      </c>
      <c r="C31" s="313">
        <v>224979.21491518678</v>
      </c>
      <c r="D31" s="193" t="s">
        <v>209</v>
      </c>
      <c r="E31" s="63" t="s">
        <v>144</v>
      </c>
      <c r="F31" s="256" t="s">
        <v>160</v>
      </c>
      <c r="G31" s="216" t="s">
        <v>201</v>
      </c>
      <c r="H31" s="216" t="s">
        <v>214</v>
      </c>
      <c r="I31" s="248" t="s">
        <v>219</v>
      </c>
      <c r="J31" s="120">
        <v>533.27230131006274</v>
      </c>
      <c r="K31" s="322">
        <f>SUM(J31:J39)</f>
        <v>11917.679581999999</v>
      </c>
    </row>
    <row r="32" spans="1:12" ht="31.2" x14ac:dyDescent="0.3">
      <c r="A32" s="325"/>
      <c r="B32" s="262"/>
      <c r="C32" s="313"/>
      <c r="D32" s="193"/>
      <c r="E32" s="63" t="s">
        <v>145</v>
      </c>
      <c r="F32" s="258"/>
      <c r="G32" s="218"/>
      <c r="H32" s="218"/>
      <c r="I32" s="249"/>
      <c r="J32" s="120">
        <v>979.05579068993723</v>
      </c>
      <c r="K32" s="323"/>
    </row>
    <row r="33" spans="1:11" ht="15.6" x14ac:dyDescent="0.3">
      <c r="A33" s="325"/>
      <c r="B33" s="262"/>
      <c r="C33" s="313">
        <v>5036.5083030008018</v>
      </c>
      <c r="D33" s="193" t="s">
        <v>208</v>
      </c>
      <c r="E33" s="63" t="s">
        <v>253</v>
      </c>
      <c r="F33" s="256" t="s">
        <v>161</v>
      </c>
      <c r="G33" s="184" t="s">
        <v>202</v>
      </c>
      <c r="H33" s="259" t="s">
        <v>210</v>
      </c>
      <c r="I33" s="264" t="s">
        <v>219</v>
      </c>
      <c r="J33" s="120">
        <v>7157.0119027448927</v>
      </c>
      <c r="K33" s="323"/>
    </row>
    <row r="34" spans="1:11" ht="15.6" x14ac:dyDescent="0.3">
      <c r="A34" s="325"/>
      <c r="B34" s="262"/>
      <c r="C34" s="313"/>
      <c r="D34" s="193"/>
      <c r="E34" s="63" t="s">
        <v>254</v>
      </c>
      <c r="F34" s="257"/>
      <c r="G34" s="185"/>
      <c r="H34" s="260"/>
      <c r="I34" s="265"/>
      <c r="J34" s="120">
        <v>67.300867772484779</v>
      </c>
      <c r="K34" s="323"/>
    </row>
    <row r="35" spans="1:11" ht="31.2" x14ac:dyDescent="0.3">
      <c r="A35" s="325"/>
      <c r="B35" s="262"/>
      <c r="C35" s="313">
        <v>812</v>
      </c>
      <c r="D35" s="193" t="s">
        <v>209</v>
      </c>
      <c r="E35" s="63" t="s">
        <v>255</v>
      </c>
      <c r="F35" s="257"/>
      <c r="G35" s="216" t="s">
        <v>203</v>
      </c>
      <c r="H35" s="259" t="s">
        <v>210</v>
      </c>
      <c r="I35" s="265"/>
      <c r="J35" s="120">
        <v>1892.907397784792</v>
      </c>
      <c r="K35" s="323"/>
    </row>
    <row r="36" spans="1:11" ht="31.2" x14ac:dyDescent="0.3">
      <c r="A36" s="325"/>
      <c r="B36" s="262"/>
      <c r="C36" s="313"/>
      <c r="D36" s="193"/>
      <c r="E36" s="63" t="s">
        <v>256</v>
      </c>
      <c r="F36" s="258"/>
      <c r="G36" s="218"/>
      <c r="H36" s="260"/>
      <c r="I36" s="266"/>
      <c r="J36" s="120">
        <v>335.4150396978302</v>
      </c>
      <c r="K36" s="323"/>
    </row>
    <row r="37" spans="1:11" ht="93.6" x14ac:dyDescent="0.3">
      <c r="A37" s="325"/>
      <c r="B37" s="262"/>
      <c r="C37" s="136">
        <v>0</v>
      </c>
      <c r="D37" s="85" t="s">
        <v>208</v>
      </c>
      <c r="E37" s="63" t="s">
        <v>146</v>
      </c>
      <c r="F37" s="93" t="s">
        <v>162</v>
      </c>
      <c r="G37" s="85" t="s">
        <v>204</v>
      </c>
      <c r="H37" s="85" t="s">
        <v>210</v>
      </c>
      <c r="I37" s="87" t="s">
        <v>219</v>
      </c>
      <c r="J37" s="120">
        <v>0</v>
      </c>
      <c r="K37" s="323"/>
    </row>
    <row r="38" spans="1:11" ht="31.2" x14ac:dyDescent="0.3">
      <c r="A38" s="325"/>
      <c r="B38" s="262"/>
      <c r="C38" s="313">
        <v>15</v>
      </c>
      <c r="D38" s="193" t="s">
        <v>209</v>
      </c>
      <c r="E38" s="63" t="s">
        <v>147</v>
      </c>
      <c r="F38" s="256" t="s">
        <v>163</v>
      </c>
      <c r="G38" s="216" t="s">
        <v>205</v>
      </c>
      <c r="H38" s="216" t="s">
        <v>213</v>
      </c>
      <c r="I38" s="248" t="s">
        <v>219</v>
      </c>
      <c r="J38" s="120">
        <v>103.8645449546989</v>
      </c>
      <c r="K38" s="323"/>
    </row>
    <row r="39" spans="1:11" ht="46.8" x14ac:dyDescent="0.3">
      <c r="A39" s="326"/>
      <c r="B39" s="263"/>
      <c r="C39" s="313"/>
      <c r="D39" s="193"/>
      <c r="E39" s="63" t="s">
        <v>148</v>
      </c>
      <c r="F39" s="258"/>
      <c r="G39" s="218"/>
      <c r="H39" s="218"/>
      <c r="I39" s="249"/>
      <c r="J39" s="120">
        <v>848.85173704530109</v>
      </c>
      <c r="K39" s="327"/>
    </row>
    <row r="40" spans="1:11" ht="15.6" x14ac:dyDescent="0.3">
      <c r="A40" s="209" t="s">
        <v>120</v>
      </c>
      <c r="B40" s="194" t="s">
        <v>10</v>
      </c>
      <c r="C40" s="307" t="s">
        <v>24</v>
      </c>
      <c r="D40" s="227" t="s">
        <v>25</v>
      </c>
      <c r="E40" s="191" t="s">
        <v>5</v>
      </c>
      <c r="F40" s="191" t="s">
        <v>3</v>
      </c>
      <c r="G40" s="187" t="s">
        <v>6</v>
      </c>
      <c r="H40" s="194" t="s">
        <v>4</v>
      </c>
      <c r="I40" s="187" t="s">
        <v>112</v>
      </c>
      <c r="J40" s="317"/>
      <c r="K40" s="318"/>
    </row>
    <row r="41" spans="1:11" ht="31.2" x14ac:dyDescent="0.3">
      <c r="A41" s="210"/>
      <c r="B41" s="195"/>
      <c r="C41" s="307"/>
      <c r="D41" s="227"/>
      <c r="E41" s="192"/>
      <c r="F41" s="192"/>
      <c r="G41" s="187"/>
      <c r="H41" s="195"/>
      <c r="I41" s="188"/>
      <c r="J41" s="118"/>
      <c r="K41" s="119" t="s">
        <v>9</v>
      </c>
    </row>
    <row r="42" spans="1:11" ht="62.4" x14ac:dyDescent="0.3">
      <c r="A42" s="211" t="s">
        <v>128</v>
      </c>
      <c r="B42" s="203" t="s">
        <v>265</v>
      </c>
      <c r="C42" s="308">
        <v>1098114.7097142136</v>
      </c>
      <c r="D42" s="193" t="s">
        <v>209</v>
      </c>
      <c r="E42" s="63" t="s">
        <v>149</v>
      </c>
      <c r="F42" s="256" t="s">
        <v>164</v>
      </c>
      <c r="G42" s="216" t="s">
        <v>206</v>
      </c>
      <c r="H42" s="216" t="s">
        <v>215</v>
      </c>
      <c r="I42" s="248" t="s">
        <v>219</v>
      </c>
      <c r="J42" s="132">
        <v>2215.7325204958415</v>
      </c>
      <c r="K42" s="319">
        <f>SUM(J42:J47)</f>
        <v>17405.898502000004</v>
      </c>
    </row>
    <row r="43" spans="1:11" ht="46.8" x14ac:dyDescent="0.3">
      <c r="A43" s="211"/>
      <c r="B43" s="203"/>
      <c r="C43" s="310"/>
      <c r="D43" s="193"/>
      <c r="E43" s="63" t="s">
        <v>150</v>
      </c>
      <c r="F43" s="258"/>
      <c r="G43" s="218"/>
      <c r="H43" s="218"/>
      <c r="I43" s="249"/>
      <c r="J43" s="120">
        <v>3871.4000085041584</v>
      </c>
      <c r="K43" s="320"/>
    </row>
    <row r="44" spans="1:11" ht="46.8" x14ac:dyDescent="0.3">
      <c r="A44" s="211"/>
      <c r="B44" s="203"/>
      <c r="C44" s="313">
        <v>331</v>
      </c>
      <c r="D44" s="193" t="s">
        <v>209</v>
      </c>
      <c r="E44" s="63" t="s">
        <v>151</v>
      </c>
      <c r="F44" s="256" t="s">
        <v>165</v>
      </c>
      <c r="G44" s="216" t="s">
        <v>207</v>
      </c>
      <c r="H44" s="216" t="s">
        <v>213</v>
      </c>
      <c r="I44" s="248" t="s">
        <v>219</v>
      </c>
      <c r="J44" s="120">
        <v>9529.4543664032262</v>
      </c>
      <c r="K44" s="320"/>
    </row>
    <row r="45" spans="1:11" ht="46.8" x14ac:dyDescent="0.3">
      <c r="A45" s="211"/>
      <c r="B45" s="203"/>
      <c r="C45" s="313"/>
      <c r="D45" s="193"/>
      <c r="E45" s="63" t="s">
        <v>152</v>
      </c>
      <c r="F45" s="257"/>
      <c r="G45" s="217"/>
      <c r="H45" s="217"/>
      <c r="I45" s="267"/>
      <c r="J45" s="120">
        <v>956.95905067545721</v>
      </c>
      <c r="K45" s="320"/>
    </row>
    <row r="46" spans="1:11" ht="78" x14ac:dyDescent="0.3">
      <c r="A46" s="211"/>
      <c r="B46" s="203"/>
      <c r="C46" s="313"/>
      <c r="D46" s="193"/>
      <c r="E46" s="63" t="s">
        <v>153</v>
      </c>
      <c r="F46" s="257"/>
      <c r="G46" s="217"/>
      <c r="H46" s="217"/>
      <c r="I46" s="267"/>
      <c r="J46" s="120">
        <v>722.35318243049767</v>
      </c>
      <c r="K46" s="320"/>
    </row>
    <row r="47" spans="1:11" ht="78.599999999999994" thickBot="1" x14ac:dyDescent="0.35">
      <c r="A47" s="212"/>
      <c r="B47" s="204"/>
      <c r="C47" s="313"/>
      <c r="D47" s="193"/>
      <c r="E47" s="67" t="s">
        <v>154</v>
      </c>
      <c r="F47" s="329"/>
      <c r="G47" s="269"/>
      <c r="H47" s="269"/>
      <c r="I47" s="268"/>
      <c r="J47" s="120">
        <v>109.99937349081857</v>
      </c>
      <c r="K47" s="328"/>
    </row>
    <row r="48" spans="1:11" ht="15.6" x14ac:dyDescent="0.3">
      <c r="A48" s="2" t="s">
        <v>14</v>
      </c>
      <c r="B48" s="73"/>
      <c r="C48" s="128"/>
      <c r="D48" s="73"/>
      <c r="E48" s="73"/>
      <c r="F48" s="73"/>
      <c r="G48" s="73"/>
      <c r="H48" s="73"/>
      <c r="I48" s="74"/>
      <c r="J48" s="133">
        <f>SUM(J10:J47)</f>
        <v>70010.732516000004</v>
      </c>
      <c r="K48" s="121">
        <f>SUM(K10:K47)</f>
        <v>70010.732515999989</v>
      </c>
    </row>
    <row r="49" spans="1:11" ht="15.6" x14ac:dyDescent="0.3">
      <c r="B49" s="73"/>
      <c r="C49" s="128"/>
      <c r="D49" s="73"/>
      <c r="E49" s="73"/>
      <c r="F49" s="73"/>
      <c r="G49" s="73"/>
      <c r="H49" s="73"/>
      <c r="I49" s="73"/>
      <c r="J49" s="134"/>
      <c r="K49" s="122"/>
    </row>
    <row r="50" spans="1:11" ht="15.6" x14ac:dyDescent="0.3">
      <c r="B50" s="73"/>
      <c r="C50" s="128"/>
      <c r="D50" s="73"/>
      <c r="E50" s="73"/>
      <c r="F50" s="73"/>
      <c r="G50" s="73"/>
      <c r="H50" s="73"/>
      <c r="I50" s="73"/>
      <c r="J50" s="135"/>
      <c r="K50" s="123"/>
    </row>
    <row r="51" spans="1:11" x14ac:dyDescent="0.3">
      <c r="A51" s="2" t="s">
        <v>260</v>
      </c>
      <c r="K51" s="124"/>
    </row>
    <row r="52" spans="1:11" x14ac:dyDescent="0.3">
      <c r="A52" s="89" t="s">
        <v>257</v>
      </c>
    </row>
    <row r="53" spans="1:11" x14ac:dyDescent="0.3">
      <c r="A53" s="89" t="s">
        <v>258</v>
      </c>
    </row>
  </sheetData>
  <protectedRanges>
    <protectedRange password="C9BB" sqref="C10:C13 C16:C19 C22:C28 C35:C39 C42:C47 C31:C33" name="Rango1_3_1"/>
  </protectedRanges>
  <mergeCells count="124">
    <mergeCell ref="I44:I47"/>
    <mergeCell ref="A22:A28"/>
    <mergeCell ref="K31:K39"/>
    <mergeCell ref="A31:A39"/>
    <mergeCell ref="B22:B28"/>
    <mergeCell ref="B31:B39"/>
    <mergeCell ref="J40:K40"/>
    <mergeCell ref="F42:F43"/>
    <mergeCell ref="G42:G43"/>
    <mergeCell ref="H42:H43"/>
    <mergeCell ref="I42:I43"/>
    <mergeCell ref="K42:K47"/>
    <mergeCell ref="F44:F47"/>
    <mergeCell ref="G44:G47"/>
    <mergeCell ref="H44:H47"/>
    <mergeCell ref="H38:H39"/>
    <mergeCell ref="I38:I39"/>
    <mergeCell ref="F40:F41"/>
    <mergeCell ref="G40:G41"/>
    <mergeCell ref="H40:H41"/>
    <mergeCell ref="I40:I41"/>
    <mergeCell ref="I31:I32"/>
    <mergeCell ref="F33:F36"/>
    <mergeCell ref="G33:G34"/>
    <mergeCell ref="H33:H34"/>
    <mergeCell ref="I33:I36"/>
    <mergeCell ref="G35:G36"/>
    <mergeCell ref="H35:H36"/>
    <mergeCell ref="J20:K20"/>
    <mergeCell ref="F22:F28"/>
    <mergeCell ref="G22:G28"/>
    <mergeCell ref="H22:H28"/>
    <mergeCell ref="I22:I28"/>
    <mergeCell ref="K22:K28"/>
    <mergeCell ref="F31:F32"/>
    <mergeCell ref="G31:G32"/>
    <mergeCell ref="H31:H32"/>
    <mergeCell ref="H29:H30"/>
    <mergeCell ref="I29:I30"/>
    <mergeCell ref="J29:K29"/>
    <mergeCell ref="F29:F30"/>
    <mergeCell ref="I18:I19"/>
    <mergeCell ref="F20:F21"/>
    <mergeCell ref="G20:G21"/>
    <mergeCell ref="H20:H21"/>
    <mergeCell ref="I20:I21"/>
    <mergeCell ref="J14:K14"/>
    <mergeCell ref="F16:F17"/>
    <mergeCell ref="G16:G17"/>
    <mergeCell ref="H16:H17"/>
    <mergeCell ref="I16:I17"/>
    <mergeCell ref="K16:K19"/>
    <mergeCell ref="F18:F19"/>
    <mergeCell ref="G18:G19"/>
    <mergeCell ref="H18:H19"/>
    <mergeCell ref="I12:I13"/>
    <mergeCell ref="F14:F15"/>
    <mergeCell ref="G14:G15"/>
    <mergeCell ref="H14:H15"/>
    <mergeCell ref="I14:I15"/>
    <mergeCell ref="H8:H9"/>
    <mergeCell ref="I8:I9"/>
    <mergeCell ref="J8:K8"/>
    <mergeCell ref="F10:F11"/>
    <mergeCell ref="I10:I11"/>
    <mergeCell ref="K10:K13"/>
    <mergeCell ref="F12:F13"/>
    <mergeCell ref="E8:E9"/>
    <mergeCell ref="E14:E15"/>
    <mergeCell ref="E20:E21"/>
    <mergeCell ref="E40:E41"/>
    <mergeCell ref="F8:F9"/>
    <mergeCell ref="G8:G9"/>
    <mergeCell ref="F38:F39"/>
    <mergeCell ref="G38:G39"/>
    <mergeCell ref="G29:G30"/>
    <mergeCell ref="E29:E30"/>
    <mergeCell ref="A40:A41"/>
    <mergeCell ref="B40:B41"/>
    <mergeCell ref="C40:C41"/>
    <mergeCell ref="D40:D41"/>
    <mergeCell ref="A42:A47"/>
    <mergeCell ref="B42:B47"/>
    <mergeCell ref="C42:C43"/>
    <mergeCell ref="D42:D43"/>
    <mergeCell ref="C44:C47"/>
    <mergeCell ref="D44:D47"/>
    <mergeCell ref="C38:C39"/>
    <mergeCell ref="D38:D39"/>
    <mergeCell ref="A14:A15"/>
    <mergeCell ref="B14:B15"/>
    <mergeCell ref="C14:C15"/>
    <mergeCell ref="D14:D15"/>
    <mergeCell ref="A16:A19"/>
    <mergeCell ref="B16:B19"/>
    <mergeCell ref="C16:C17"/>
    <mergeCell ref="D16:D17"/>
    <mergeCell ref="C18:C19"/>
    <mergeCell ref="D18:D19"/>
    <mergeCell ref="C35:C36"/>
    <mergeCell ref="D35:D36"/>
    <mergeCell ref="A29:A30"/>
    <mergeCell ref="B29:B30"/>
    <mergeCell ref="C29:C30"/>
    <mergeCell ref="D29:D30"/>
    <mergeCell ref="C33:C34"/>
    <mergeCell ref="D33:D34"/>
    <mergeCell ref="C31:C32"/>
    <mergeCell ref="D31:D32"/>
    <mergeCell ref="A20:A21"/>
    <mergeCell ref="B20:B21"/>
    <mergeCell ref="C20:C21"/>
    <mergeCell ref="D20:D21"/>
    <mergeCell ref="C22:C28"/>
    <mergeCell ref="D22:D28"/>
    <mergeCell ref="A3:B4"/>
    <mergeCell ref="A5:B5"/>
    <mergeCell ref="A8:A9"/>
    <mergeCell ref="B8:B9"/>
    <mergeCell ref="C8:C9"/>
    <mergeCell ref="D8:D9"/>
    <mergeCell ref="A10:A13"/>
    <mergeCell ref="B10:B13"/>
    <mergeCell ref="D12:D1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BF5F22-BBFB-44EE-81E6-F8543D841248}">
  <ds:schemaRefs>
    <ds:schemaRef ds:uri="http://schemas.microsoft.com/sharepoint/v3/contenttype/forms"/>
  </ds:schemaRefs>
</ds:datastoreItem>
</file>

<file path=customXml/itemProps2.xml><?xml version="1.0" encoding="utf-8"?>
<ds:datastoreItem xmlns:ds="http://schemas.openxmlformats.org/officeDocument/2006/customXml" ds:itemID="{89B9A6AE-F461-4F6A-A7BF-082A48F5828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Instrucciones</vt:lpstr>
      <vt:lpstr>Estrategias y Metas PND </vt:lpstr>
      <vt:lpstr>F-E-GIP-31-V5</vt:lpstr>
      <vt:lpstr>ppt 1</vt:lpstr>
      <vt:lpstr>ppt</vt:lpstr>
      <vt:lpstr>'F-E-GIP-31-V5'!Área_de_impresión</vt:lpstr>
      <vt:lpstr>'ppt 1'!Área_de_impresión</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dc:creator>
  <cp:lastModifiedBy>JOHANA POLANCO CHAVARRO</cp:lastModifiedBy>
  <cp:lastPrinted>2023-12-03T22:38:26Z</cp:lastPrinted>
  <dcterms:created xsi:type="dcterms:W3CDTF">2012-11-26T14:41:24Z</dcterms:created>
  <dcterms:modified xsi:type="dcterms:W3CDTF">2026-02-07T18:15:10Z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