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D:\DISCO_ANLA\NO MISIONAL\ANLA\Presupuesto_Proyectos\PROYECTOS\SEGUIMIENTO_PROYECTOS_ANLA\2025\Seguimiento trimestral\SEGUIMIENTO_POA-FONAM_ANLA_2025\4to_trimestre\"/>
    </mc:Choice>
  </mc:AlternateContent>
  <xr:revisionPtr revIDLastSave="0" documentId="13_ncr:1_{1C752D98-FC21-4586-8328-BC2070591863}" xr6:coauthVersionLast="47" xr6:coauthVersionMax="47" xr10:uidLastSave="{00000000-0000-0000-0000-000000000000}"/>
  <bookViews>
    <workbookView xWindow="20370" yWindow="-120" windowWidth="29040" windowHeight="15720" firstSheet="2" activeTab="2" xr2:uid="{00000000-000D-0000-FFFF-FFFF00000000}"/>
  </bookViews>
  <sheets>
    <sheet name="Instrucciones" sheetId="10" state="hidden" r:id="rId1"/>
    <sheet name="Estrategias y Metas PND " sheetId="11" state="hidden" r:id="rId2"/>
    <sheet name="MISIONAL" sheetId="9" r:id="rId3"/>
    <sheet name="FORTALECIMIENTO" sheetId="12" r:id="rId4"/>
  </sheets>
  <definedNames>
    <definedName name="OLE_LINK1" localSheetId="0">Instrucciones!$B$6</definedName>
    <definedName name="OLE_LINK2" localSheetId="0">Instrucciones!#REF!</definedName>
    <definedName name="OLE_LINK4" localSheetId="0">Instrucciones!$B$5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0" i="12" l="1"/>
  <c r="Q24" i="12"/>
  <c r="Q18" i="12"/>
  <c r="Q28" i="9"/>
  <c r="Q24" i="9"/>
  <c r="Q20" i="9"/>
  <c r="Q15" i="9"/>
  <c r="Q10" i="9"/>
  <c r="P26" i="12"/>
  <c r="P31" i="9"/>
  <c r="R31" i="9"/>
  <c r="S31" i="9"/>
  <c r="R26" i="12"/>
  <c r="S26" i="12"/>
  <c r="Q26" i="12" l="1"/>
  <c r="H38" i="11"/>
  <c r="H37" i="11"/>
  <c r="H28" i="11"/>
  <c r="H25" i="11"/>
  <c r="H24" i="11"/>
  <c r="H23" i="11"/>
  <c r="H19" i="11"/>
  <c r="H18" i="11"/>
  <c r="H16" i="11"/>
  <c r="H15" i="11"/>
  <c r="H14" i="11"/>
  <c r="H13" i="11"/>
  <c r="H12" i="11"/>
  <c r="H10" i="11"/>
  <c r="H6" i="11"/>
  <c r="H5" i="11"/>
  <c r="Q31"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Jekita</author>
  </authors>
  <commentList>
    <comment ref="E18" authorId="0" shapeId="0" xr:uid="{00000000-0006-0000-0100-000001000000}">
      <text>
        <r>
          <rPr>
            <b/>
            <sz val="9"/>
            <color indexed="81"/>
            <rFont val="Tahoma"/>
            <family val="2"/>
          </rPr>
          <t>Jekita:</t>
        </r>
        <r>
          <rPr>
            <sz val="9"/>
            <color indexed="81"/>
            <rFont val="Tahoma"/>
            <family val="2"/>
          </rPr>
          <t xml:space="preserve">
Programa: 
Fortalecimiento
del desempeño
ambiental de
los sectores
productivos</t>
        </r>
      </text>
    </comment>
    <comment ref="E19" authorId="0" shapeId="0" xr:uid="{00000000-0006-0000-0100-000002000000}">
      <text>
        <r>
          <rPr>
            <b/>
            <sz val="9"/>
            <color indexed="81"/>
            <rFont val="Tahoma"/>
            <family val="2"/>
          </rPr>
          <t>Jekita:</t>
        </r>
        <r>
          <rPr>
            <sz val="9"/>
            <color indexed="81"/>
            <rFont val="Tahoma"/>
            <family val="2"/>
          </rPr>
          <t xml:space="preserve">
Conservación
de la
biodiversidad y
sus servicios
ecosistémicos</t>
        </r>
      </text>
    </comment>
    <comment ref="E22" authorId="0" shapeId="0" xr:uid="{00000000-0006-0000-0100-000003000000}">
      <text>
        <r>
          <rPr>
            <b/>
            <sz val="9"/>
            <color indexed="81"/>
            <rFont val="Tahoma"/>
            <family val="2"/>
          </rPr>
          <t>Jekita:</t>
        </r>
        <r>
          <rPr>
            <sz val="9"/>
            <color indexed="81"/>
            <rFont val="Tahoma"/>
            <family val="2"/>
          </rPr>
          <t xml:space="preserve">
Gestión de la
información y
el
conocimiento
ambiental</t>
        </r>
      </text>
    </comment>
    <comment ref="E25" authorId="0" shapeId="0" xr:uid="{00000000-0006-0000-0100-000004000000}">
      <text>
        <r>
          <rPr>
            <b/>
            <sz val="9"/>
            <color indexed="81"/>
            <rFont val="Tahoma"/>
            <family val="2"/>
          </rPr>
          <t>Jekita:</t>
        </r>
        <r>
          <rPr>
            <sz val="9"/>
            <color indexed="81"/>
            <rFont val="Tahoma"/>
            <family val="2"/>
          </rPr>
          <t xml:space="preserve">
Fortalecimiento
de la gestión y
dirección del
Sector
Ambiente y
Desarrollo
Sostenible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Jorge Enrique Jimenez Guacaneme</author>
    <author>Claudia Patricia Carvajal Diosa</author>
    <author>Juan Carlos Mojica Mejia</author>
    <author>cpcarvajal</author>
  </authors>
  <commentList>
    <comment ref="B6" authorId="0" shapeId="0" xr:uid="{00000000-0006-0000-0200-000001000000}">
      <text>
        <r>
          <rPr>
            <b/>
            <sz val="11"/>
            <color indexed="81"/>
            <rFont val="Tahoma"/>
            <family val="2"/>
          </rPr>
          <t>OAP-MADS: El nombre debe conincidir con el titulo del proyecto registrado.</t>
        </r>
      </text>
    </comment>
    <comment ref="B7" authorId="1" shapeId="0" xr:uid="{00000000-0006-0000-0200-000002000000}">
      <text>
        <r>
          <rPr>
            <b/>
            <sz val="11"/>
            <color indexed="81"/>
            <rFont val="Tahoma"/>
            <family val="2"/>
          </rPr>
          <t>OAP - MADS:</t>
        </r>
        <r>
          <rPr>
            <sz val="11"/>
            <color indexed="81"/>
            <rFont val="Tahoma"/>
            <family val="2"/>
          </rPr>
          <t xml:space="preserve">
El objetivo general debe contener como mínimo:
(1) la acción que se espera realizar, (2) el objeto sobre el cual recae la acción y (3) elementos adicionales de contexto o descriptivos. 
Debe proveer una solución al problema o necesidad previamente identificada. Debe iniciar con verbo en infinitivo (ar, er, ir).
 Ver guía de los 7 pasos 2014.
</t>
        </r>
      </text>
    </comment>
    <comment ref="B8" authorId="0" shapeId="0" xr:uid="{00000000-0006-0000-0200-000003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8" authorId="0" shapeId="0" xr:uid="{00000000-0006-0000-0200-000004000000}">
      <text>
        <r>
          <rPr>
            <b/>
            <sz val="11"/>
            <color indexed="81"/>
            <rFont val="Tahoma"/>
            <family val="2"/>
          </rPr>
          <t xml:space="preserve">OAP MADS: </t>
        </r>
        <r>
          <rPr>
            <sz val="11"/>
            <color indexed="81"/>
            <rFont val="Tahoma"/>
            <family val="2"/>
          </rPr>
          <t>Ver bases del PND</t>
        </r>
      </text>
    </comment>
    <comment ref="D8" authorId="2" shapeId="0" xr:uid="{00000000-0006-0000-0200-000005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8" authorId="3" shapeId="0" xr:uid="{8EEA8F79-F036-42B9-972D-5C7528978F8C}">
      <text>
        <r>
          <rPr>
            <sz val="11"/>
            <color indexed="81"/>
            <rFont val="Tahoma"/>
            <family val="2"/>
          </rPr>
          <t>El indicador de la meta se constituye en la escala numérica para medir el cumplimiento de la meta propuesta.</t>
        </r>
      </text>
    </comment>
    <comment ref="F8" authorId="0" shapeId="0" xr:uid="{00000000-0006-0000-0200-000007000000}">
      <text>
        <r>
          <rPr>
            <b/>
            <sz val="11"/>
            <color indexed="81"/>
            <rFont val="Tahoma"/>
            <family val="2"/>
          </rPr>
          <t>OAP MADS: Enuncie la Meta:</t>
        </r>
        <r>
          <rPr>
            <sz val="11"/>
            <color indexed="81"/>
            <rFont val="Tahoma"/>
            <family val="2"/>
          </rPr>
          <t>Ver bases del PND</t>
        </r>
      </text>
    </comment>
    <comment ref="G8" authorId="0" shapeId="0" xr:uid="{00000000-0006-0000-0200-000008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8" authorId="0" shapeId="0" xr:uid="{00000000-0006-0000-0200-000009000000}">
      <text>
        <r>
          <rPr>
            <b/>
            <sz val="11"/>
            <color indexed="81"/>
            <rFont val="Tahoma"/>
            <family val="2"/>
          </rPr>
          <t xml:space="preserve">OAP-MADS. </t>
        </r>
        <r>
          <rPr>
            <sz val="11"/>
            <color indexed="81"/>
            <rFont val="Tahoma"/>
            <family val="2"/>
          </rPr>
          <t>es la acción que contribuye a la transformación de insumos en productos</t>
        </r>
      </text>
    </comment>
    <comment ref="J8" authorId="3" shapeId="0" xr:uid="{00000000-0006-0000-0200-00000A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8" authorId="3" shapeId="0" xr:uid="{00000000-0006-0000-0200-00000B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Ejm: realizada(o), implementada(o), etc).</t>
        </r>
        <r>
          <rPr>
            <sz val="9"/>
            <color indexed="81"/>
            <rFont val="Tahoma"/>
            <family val="2"/>
          </rPr>
          <t xml:space="preserve">
</t>
        </r>
      </text>
    </comment>
    <comment ref="L8" authorId="3" shapeId="0" xr:uid="{00000000-0006-0000-0200-00000C000000}">
      <text>
        <r>
          <rPr>
            <b/>
            <sz val="11"/>
            <color indexed="81"/>
            <rFont val="Tahoma"/>
            <family val="2"/>
          </rPr>
          <t>OAP - MADS:</t>
        </r>
        <r>
          <rPr>
            <sz val="11"/>
            <color indexed="81"/>
            <rFont val="Tahoma"/>
            <family val="2"/>
          </rPr>
          <t xml:space="preserve">
Unidad de medida en la que está expresado el indicador de producto</t>
        </r>
      </text>
    </comment>
    <comment ref="O8" authorId="0" shapeId="0" xr:uid="{00000000-0006-0000-0200-00000D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consecuion de los resultados.
</t>
        </r>
        <r>
          <rPr>
            <b/>
            <sz val="11"/>
            <color indexed="81"/>
            <rFont val="Tahoma"/>
            <family val="2"/>
          </rPr>
          <t>Informe final o segundo semestre</t>
        </r>
        <r>
          <rPr>
            <sz val="11"/>
            <color indexed="81"/>
            <rFont val="Tahoma"/>
            <family val="2"/>
          </rPr>
          <t>. Resultados obtenidos de la ejecución del proyecto.</t>
        </r>
      </text>
    </comment>
    <comment ref="T8" authorId="0" shapeId="0" xr:uid="{00000000-0006-0000-0200-00000E000000}">
      <text>
        <r>
          <rPr>
            <b/>
            <sz val="9"/>
            <color indexed="81"/>
            <rFont val="Tahoma"/>
            <family val="2"/>
          </rPr>
          <t xml:space="preserve">OAP - MADS: </t>
        </r>
        <r>
          <rPr>
            <sz val="11"/>
            <color indexed="81"/>
            <rFont val="Tahoma"/>
            <family val="2"/>
          </rPr>
          <t>Describir avance semestral conforme al indicador del producto</t>
        </r>
      </text>
    </comment>
    <comment ref="U8" authorId="0" shapeId="0" xr:uid="{00000000-0006-0000-0200-00000F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P9" authorId="0" shapeId="0" xr:uid="{24C4262A-8CB4-4C8B-A42F-F252008C8C74}">
      <text>
        <r>
          <rPr>
            <sz val="11"/>
            <color indexed="81"/>
            <rFont val="Tahoma"/>
            <family val="2"/>
          </rPr>
          <t>OAP-MADS: Se identifica el valor por cada una de las actividades.</t>
        </r>
      </text>
    </comment>
    <comment ref="Q9" authorId="0" shapeId="0" xr:uid="{00000000-0006-0000-0200-000011000000}">
      <text>
        <r>
          <rPr>
            <sz val="11"/>
            <color indexed="81"/>
            <rFont val="Tahoma"/>
            <family val="2"/>
          </rPr>
          <t>OAP-MADS: Se identifica el valor por cada objetivo- sumatoria de los valores de cada una de las actividades que correspondan al objetivo.</t>
        </r>
      </text>
    </comment>
    <comment ref="R9" authorId="0" shapeId="0" xr:uid="{00000000-0006-0000-0200-000012000000}">
      <text>
        <r>
          <rPr>
            <sz val="11"/>
            <color indexed="81"/>
            <rFont val="Tahoma"/>
            <family val="2"/>
          </rPr>
          <t>OAP-MADS: escribir el valor de acuerdo a los contratos ya suscritos para la ejecución del proyecto</t>
        </r>
        <r>
          <rPr>
            <b/>
            <sz val="9"/>
            <color indexed="81"/>
            <rFont val="Tahoma"/>
            <family val="2"/>
          </rPr>
          <t>.</t>
        </r>
      </text>
    </comment>
    <comment ref="S9" authorId="0" shapeId="0" xr:uid="{00000000-0006-0000-0200-000013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B13" authorId="0" shapeId="0" xr:uid="{00000000-0006-0000-0200-000014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13" authorId="0" shapeId="0" xr:uid="{00000000-0006-0000-0200-000015000000}">
      <text>
        <r>
          <rPr>
            <b/>
            <sz val="11"/>
            <color indexed="81"/>
            <rFont val="Tahoma"/>
            <family val="2"/>
          </rPr>
          <t xml:space="preserve">OAP MADS: </t>
        </r>
        <r>
          <rPr>
            <sz val="11"/>
            <color indexed="81"/>
            <rFont val="Tahoma"/>
            <family val="2"/>
          </rPr>
          <t>Ver bases del PND</t>
        </r>
      </text>
    </comment>
    <comment ref="D13" authorId="2" shapeId="0" xr:uid="{00000000-0006-0000-0200-000016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13" authorId="3" shapeId="0" xr:uid="{57B910A6-92AA-48CE-A837-82C416413623}">
      <text>
        <r>
          <rPr>
            <sz val="11"/>
            <color indexed="81"/>
            <rFont val="Tahoma"/>
            <family val="2"/>
          </rPr>
          <t>El indicador de la meta se constituye en la escala numérica para medir el cumplimiento de la meta propuesta.</t>
        </r>
      </text>
    </comment>
    <comment ref="F13" authorId="0" shapeId="0" xr:uid="{00000000-0006-0000-0200-000018000000}">
      <text>
        <r>
          <rPr>
            <b/>
            <sz val="11"/>
            <color indexed="81"/>
            <rFont val="Tahoma"/>
            <family val="2"/>
          </rPr>
          <t>OAP MADS: Enuncie la Meta:</t>
        </r>
        <r>
          <rPr>
            <sz val="11"/>
            <color indexed="81"/>
            <rFont val="Tahoma"/>
            <family val="2"/>
          </rPr>
          <t>Ver bases del PND</t>
        </r>
      </text>
    </comment>
    <comment ref="G13" authorId="0" shapeId="0" xr:uid="{00000000-0006-0000-0200-000019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13" authorId="0" shapeId="0" xr:uid="{00000000-0006-0000-0200-00001A000000}">
      <text>
        <r>
          <rPr>
            <b/>
            <sz val="11"/>
            <color indexed="81"/>
            <rFont val="Tahoma"/>
            <family val="2"/>
          </rPr>
          <t xml:space="preserve">OAP-MADS. </t>
        </r>
        <r>
          <rPr>
            <sz val="11"/>
            <color indexed="81"/>
            <rFont val="Tahoma"/>
            <family val="2"/>
          </rPr>
          <t>es la acción que contribuye a la transformación de insumos en productos</t>
        </r>
      </text>
    </comment>
    <comment ref="J13" authorId="3" shapeId="0" xr:uid="{00000000-0006-0000-0200-00001B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13" authorId="3" shapeId="0" xr:uid="{00000000-0006-0000-0200-00001C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Ejm: realizada(o), implementada(o), etc).</t>
        </r>
        <r>
          <rPr>
            <sz val="9"/>
            <color indexed="81"/>
            <rFont val="Tahoma"/>
            <family val="2"/>
          </rPr>
          <t xml:space="preserve">
</t>
        </r>
      </text>
    </comment>
    <comment ref="L13" authorId="3" shapeId="0" xr:uid="{00000000-0006-0000-0200-00001D000000}">
      <text>
        <r>
          <rPr>
            <b/>
            <sz val="11"/>
            <color indexed="81"/>
            <rFont val="Tahoma"/>
            <family val="2"/>
          </rPr>
          <t>OAP - MADS:</t>
        </r>
        <r>
          <rPr>
            <sz val="11"/>
            <color indexed="81"/>
            <rFont val="Tahoma"/>
            <family val="2"/>
          </rPr>
          <t xml:space="preserve">
Unidad de medida en la que está expresado el indicador de producto</t>
        </r>
      </text>
    </comment>
    <comment ref="O13" authorId="0" shapeId="0" xr:uid="{00000000-0006-0000-0200-00001E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consecuion de los resultados.
</t>
        </r>
        <r>
          <rPr>
            <b/>
            <sz val="11"/>
            <color indexed="81"/>
            <rFont val="Tahoma"/>
            <family val="2"/>
          </rPr>
          <t>Informe final o segundo semestre</t>
        </r>
        <r>
          <rPr>
            <sz val="11"/>
            <color indexed="81"/>
            <rFont val="Tahoma"/>
            <family val="2"/>
          </rPr>
          <t>. Resultados obtenidos de la ejecución del proyecto.</t>
        </r>
      </text>
    </comment>
    <comment ref="T13" authorId="0" shapeId="0" xr:uid="{00000000-0006-0000-0200-00001F000000}">
      <text>
        <r>
          <rPr>
            <b/>
            <sz val="9"/>
            <color indexed="81"/>
            <rFont val="Tahoma"/>
            <family val="2"/>
          </rPr>
          <t xml:space="preserve">OAP - MADS: </t>
        </r>
        <r>
          <rPr>
            <sz val="11"/>
            <color indexed="81"/>
            <rFont val="Tahoma"/>
            <family val="2"/>
          </rPr>
          <t>Describir avance semestral conforme al indicador del producto</t>
        </r>
      </text>
    </comment>
    <comment ref="U13" authorId="0" shapeId="0" xr:uid="{00000000-0006-0000-0200-000020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P14" authorId="0" shapeId="0" xr:uid="{2AF2E006-AED9-4ABD-9AA9-FE2595944E95}">
      <text>
        <r>
          <rPr>
            <sz val="11"/>
            <color indexed="81"/>
            <rFont val="Tahoma"/>
            <family val="2"/>
          </rPr>
          <t>OAP-MADS: Se identifica el valor por cada una de las actividades.</t>
        </r>
      </text>
    </comment>
    <comment ref="Q14" authorId="0" shapeId="0" xr:uid="{00000000-0006-0000-0200-000022000000}">
      <text>
        <r>
          <rPr>
            <sz val="11"/>
            <color indexed="81"/>
            <rFont val="Tahoma"/>
            <family val="2"/>
          </rPr>
          <t>OAP-MADS: Se identifica el valor por cada objetivo- sumatoria de los valores de cada una de las actividades que correspondan al objetivo.</t>
        </r>
      </text>
    </comment>
    <comment ref="R14" authorId="0" shapeId="0" xr:uid="{00000000-0006-0000-0200-000023000000}">
      <text>
        <r>
          <rPr>
            <sz val="11"/>
            <color indexed="81"/>
            <rFont val="Tahoma"/>
            <family val="2"/>
          </rPr>
          <t>OAP-MADS: escribir el valor de acuerdo a los contratos ya suscritos para la ejecución del proyecto</t>
        </r>
        <r>
          <rPr>
            <b/>
            <sz val="9"/>
            <color indexed="81"/>
            <rFont val="Tahoma"/>
            <family val="2"/>
          </rPr>
          <t>.</t>
        </r>
      </text>
    </comment>
    <comment ref="S14" authorId="0" shapeId="0" xr:uid="{00000000-0006-0000-0200-000024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B18" authorId="0" shapeId="0" xr:uid="{00000000-0006-0000-0200-000025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18" authorId="0" shapeId="0" xr:uid="{00000000-0006-0000-0200-000026000000}">
      <text>
        <r>
          <rPr>
            <b/>
            <sz val="11"/>
            <color indexed="81"/>
            <rFont val="Tahoma"/>
            <family val="2"/>
          </rPr>
          <t xml:space="preserve">OAP MADS: </t>
        </r>
        <r>
          <rPr>
            <sz val="11"/>
            <color indexed="81"/>
            <rFont val="Tahoma"/>
            <family val="2"/>
          </rPr>
          <t>Ver bases del PND</t>
        </r>
      </text>
    </comment>
    <comment ref="D18" authorId="2" shapeId="0" xr:uid="{00000000-0006-0000-0200-000027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18" authorId="3" shapeId="0" xr:uid="{39E5105F-CF73-44F3-99E6-7A61019F3A4B}">
      <text>
        <r>
          <rPr>
            <sz val="11"/>
            <color indexed="81"/>
            <rFont val="Tahoma"/>
            <family val="2"/>
          </rPr>
          <t>El indicador de la meta se constituye en la escala numérica para medir el cumplimiento de la meta propuesta.</t>
        </r>
      </text>
    </comment>
    <comment ref="F18" authorId="0" shapeId="0" xr:uid="{00000000-0006-0000-0200-000029000000}">
      <text>
        <r>
          <rPr>
            <b/>
            <sz val="11"/>
            <color indexed="81"/>
            <rFont val="Tahoma"/>
            <family val="2"/>
          </rPr>
          <t>OAP MADS: Enuncie la Meta:</t>
        </r>
        <r>
          <rPr>
            <sz val="11"/>
            <color indexed="81"/>
            <rFont val="Tahoma"/>
            <family val="2"/>
          </rPr>
          <t>Ver bases del PND</t>
        </r>
      </text>
    </comment>
    <comment ref="G18" authorId="0" shapeId="0" xr:uid="{00000000-0006-0000-0200-00002A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18" authorId="0" shapeId="0" xr:uid="{00000000-0006-0000-0200-00002B000000}">
      <text>
        <r>
          <rPr>
            <b/>
            <sz val="11"/>
            <color indexed="81"/>
            <rFont val="Tahoma"/>
            <family val="2"/>
          </rPr>
          <t xml:space="preserve">OAP-MADS. </t>
        </r>
        <r>
          <rPr>
            <sz val="11"/>
            <color indexed="81"/>
            <rFont val="Tahoma"/>
            <family val="2"/>
          </rPr>
          <t>es la acción que contribuye a la transformación de insumos en productos</t>
        </r>
      </text>
    </comment>
    <comment ref="J18" authorId="3" shapeId="0" xr:uid="{00000000-0006-0000-0200-00002C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18" authorId="3" shapeId="0" xr:uid="{00000000-0006-0000-0200-00002D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Ejm: realizada(o), implementada(o), etc).</t>
        </r>
        <r>
          <rPr>
            <sz val="9"/>
            <color indexed="81"/>
            <rFont val="Tahoma"/>
            <family val="2"/>
          </rPr>
          <t xml:space="preserve">
</t>
        </r>
      </text>
    </comment>
    <comment ref="L18" authorId="3" shapeId="0" xr:uid="{00000000-0006-0000-0200-00002E000000}">
      <text>
        <r>
          <rPr>
            <b/>
            <sz val="11"/>
            <color indexed="81"/>
            <rFont val="Tahoma"/>
            <family val="2"/>
          </rPr>
          <t>OAP - MADS:</t>
        </r>
        <r>
          <rPr>
            <sz val="11"/>
            <color indexed="81"/>
            <rFont val="Tahoma"/>
            <family val="2"/>
          </rPr>
          <t xml:space="preserve">
Unidad de medida en la que está expresado el indicador de producto</t>
        </r>
      </text>
    </comment>
    <comment ref="O18" authorId="0" shapeId="0" xr:uid="{00000000-0006-0000-0200-00002F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consecuion de los resultados.
</t>
        </r>
        <r>
          <rPr>
            <b/>
            <sz val="11"/>
            <color indexed="81"/>
            <rFont val="Tahoma"/>
            <family val="2"/>
          </rPr>
          <t>Informe final o segundo semestre</t>
        </r>
        <r>
          <rPr>
            <sz val="11"/>
            <color indexed="81"/>
            <rFont val="Tahoma"/>
            <family val="2"/>
          </rPr>
          <t>. Resultados obtenidos de la ejecución del proyecto.</t>
        </r>
      </text>
    </comment>
    <comment ref="T18" authorId="0" shapeId="0" xr:uid="{00000000-0006-0000-0200-000030000000}">
      <text>
        <r>
          <rPr>
            <b/>
            <sz val="9"/>
            <color indexed="81"/>
            <rFont val="Tahoma"/>
            <family val="2"/>
          </rPr>
          <t xml:space="preserve">OAP - MADS: </t>
        </r>
        <r>
          <rPr>
            <sz val="11"/>
            <color indexed="81"/>
            <rFont val="Tahoma"/>
            <family val="2"/>
          </rPr>
          <t>Describir avance semestral conforme al indicador del producto</t>
        </r>
      </text>
    </comment>
    <comment ref="U18" authorId="0" shapeId="0" xr:uid="{00000000-0006-0000-0200-000031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P19" authorId="0" shapeId="0" xr:uid="{FBC4D174-0D82-4646-88F0-FE16D7FFECD6}">
      <text>
        <r>
          <rPr>
            <sz val="11"/>
            <color indexed="81"/>
            <rFont val="Tahoma"/>
            <family val="2"/>
          </rPr>
          <t>OAP-MADS: Se identifica el valor por cada una de las actividades.</t>
        </r>
      </text>
    </comment>
    <comment ref="Q19" authorId="0" shapeId="0" xr:uid="{00000000-0006-0000-0200-000033000000}">
      <text>
        <r>
          <rPr>
            <sz val="11"/>
            <color indexed="81"/>
            <rFont val="Tahoma"/>
            <family val="2"/>
          </rPr>
          <t>OAP-MADS: Se identifica el valor por cada objetivo- sumatoria de los valores de cada una de las actividades que correspondan al objetivo.</t>
        </r>
      </text>
    </comment>
    <comment ref="R19" authorId="0" shapeId="0" xr:uid="{00000000-0006-0000-0200-000034000000}">
      <text>
        <r>
          <rPr>
            <sz val="11"/>
            <color indexed="81"/>
            <rFont val="Tahoma"/>
            <family val="2"/>
          </rPr>
          <t>OAP-MADS: escribir el valor de acuerdo a los contratos ya suscritos para la ejecución del proyecto</t>
        </r>
        <r>
          <rPr>
            <b/>
            <sz val="9"/>
            <color indexed="81"/>
            <rFont val="Tahoma"/>
            <family val="2"/>
          </rPr>
          <t>.</t>
        </r>
      </text>
    </comment>
    <comment ref="S19" authorId="0" shapeId="0" xr:uid="{00000000-0006-0000-0200-000035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B22" authorId="0" shapeId="0" xr:uid="{00000000-0006-0000-0200-000036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22" authorId="0" shapeId="0" xr:uid="{00000000-0006-0000-0200-000037000000}">
      <text>
        <r>
          <rPr>
            <b/>
            <sz val="11"/>
            <color indexed="81"/>
            <rFont val="Tahoma"/>
            <family val="2"/>
          </rPr>
          <t xml:space="preserve">OAP MADS: </t>
        </r>
        <r>
          <rPr>
            <sz val="11"/>
            <color indexed="81"/>
            <rFont val="Tahoma"/>
            <family val="2"/>
          </rPr>
          <t>Ver bases del PND</t>
        </r>
      </text>
    </comment>
    <comment ref="D22" authorId="2" shapeId="0" xr:uid="{00000000-0006-0000-0200-000038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22" authorId="3" shapeId="0" xr:uid="{0F991621-F5C5-484A-8EAB-51D59D7CE3A8}">
      <text>
        <r>
          <rPr>
            <sz val="11"/>
            <color indexed="81"/>
            <rFont val="Tahoma"/>
            <family val="2"/>
          </rPr>
          <t>El indicador de la meta se constituye en la escala numérica para medir el cumplimiento de la meta propuesta.</t>
        </r>
      </text>
    </comment>
    <comment ref="F22" authorId="0" shapeId="0" xr:uid="{00000000-0006-0000-0200-00003A000000}">
      <text>
        <r>
          <rPr>
            <b/>
            <sz val="11"/>
            <color indexed="81"/>
            <rFont val="Tahoma"/>
            <family val="2"/>
          </rPr>
          <t>OAP MADS: Enuncie la Meta:</t>
        </r>
        <r>
          <rPr>
            <sz val="11"/>
            <color indexed="81"/>
            <rFont val="Tahoma"/>
            <family val="2"/>
          </rPr>
          <t>Ver bases del PND</t>
        </r>
      </text>
    </comment>
    <comment ref="G22" authorId="0" shapeId="0" xr:uid="{00000000-0006-0000-0200-00003B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22" authorId="0" shapeId="0" xr:uid="{00000000-0006-0000-0200-00003C000000}">
      <text>
        <r>
          <rPr>
            <b/>
            <sz val="11"/>
            <color indexed="81"/>
            <rFont val="Tahoma"/>
            <family val="2"/>
          </rPr>
          <t xml:space="preserve">OAP-MADS. </t>
        </r>
        <r>
          <rPr>
            <sz val="11"/>
            <color indexed="81"/>
            <rFont val="Tahoma"/>
            <family val="2"/>
          </rPr>
          <t>es la acción que contribuye a la transformación de insumos en productos</t>
        </r>
      </text>
    </comment>
    <comment ref="J22" authorId="3" shapeId="0" xr:uid="{00000000-0006-0000-0200-00003D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22" authorId="3" shapeId="0" xr:uid="{00000000-0006-0000-0200-00003E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Ejm: realizada(o), implementada(o), etc).</t>
        </r>
        <r>
          <rPr>
            <sz val="9"/>
            <color indexed="81"/>
            <rFont val="Tahoma"/>
            <family val="2"/>
          </rPr>
          <t xml:space="preserve">
</t>
        </r>
      </text>
    </comment>
    <comment ref="L22" authorId="3" shapeId="0" xr:uid="{00000000-0006-0000-0200-00003F000000}">
      <text>
        <r>
          <rPr>
            <b/>
            <sz val="11"/>
            <color indexed="81"/>
            <rFont val="Tahoma"/>
            <family val="2"/>
          </rPr>
          <t>OAP - MADS:</t>
        </r>
        <r>
          <rPr>
            <sz val="11"/>
            <color indexed="81"/>
            <rFont val="Tahoma"/>
            <family val="2"/>
          </rPr>
          <t xml:space="preserve">
Unidad de medida en la que está expresado el indicador de producto</t>
        </r>
      </text>
    </comment>
    <comment ref="O22" authorId="0" shapeId="0" xr:uid="{00000000-0006-0000-0200-000040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consecuion de los resultados.
</t>
        </r>
        <r>
          <rPr>
            <b/>
            <sz val="11"/>
            <color indexed="81"/>
            <rFont val="Tahoma"/>
            <family val="2"/>
          </rPr>
          <t>Informe final o segundo semestre</t>
        </r>
        <r>
          <rPr>
            <sz val="11"/>
            <color indexed="81"/>
            <rFont val="Tahoma"/>
            <family val="2"/>
          </rPr>
          <t>. Resultados obtenidos de la ejecución del proyecto.</t>
        </r>
      </text>
    </comment>
    <comment ref="T22" authorId="0" shapeId="0" xr:uid="{00000000-0006-0000-0200-000041000000}">
      <text>
        <r>
          <rPr>
            <b/>
            <sz val="9"/>
            <color indexed="81"/>
            <rFont val="Tahoma"/>
            <family val="2"/>
          </rPr>
          <t xml:space="preserve">OAP - MADS: </t>
        </r>
        <r>
          <rPr>
            <sz val="11"/>
            <color indexed="81"/>
            <rFont val="Tahoma"/>
            <family val="2"/>
          </rPr>
          <t>Describir avance semestral conforme al indicador del producto</t>
        </r>
      </text>
    </comment>
    <comment ref="U22" authorId="0" shapeId="0" xr:uid="{00000000-0006-0000-0200-000042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P23" authorId="0" shapeId="0" xr:uid="{C2D11CAF-E088-4BD5-B48E-BAF95346DFC7}">
      <text>
        <r>
          <rPr>
            <sz val="11"/>
            <color indexed="81"/>
            <rFont val="Tahoma"/>
            <family val="2"/>
          </rPr>
          <t>OAP-MADS: Se identifica el valor por cada una de las actividades.</t>
        </r>
      </text>
    </comment>
    <comment ref="Q23" authorId="0" shapeId="0" xr:uid="{00000000-0006-0000-0200-000044000000}">
      <text>
        <r>
          <rPr>
            <sz val="11"/>
            <color indexed="81"/>
            <rFont val="Tahoma"/>
            <family val="2"/>
          </rPr>
          <t>OAP-MADS: Se identifica el valor por cada objetivo- sumatoria de los valores de cada una de las actividades que correspondan al objetivo.</t>
        </r>
      </text>
    </comment>
    <comment ref="R23" authorId="0" shapeId="0" xr:uid="{00000000-0006-0000-0200-000045000000}">
      <text>
        <r>
          <rPr>
            <sz val="11"/>
            <color indexed="81"/>
            <rFont val="Tahoma"/>
            <family val="2"/>
          </rPr>
          <t>OAP-MADS: escribir el valor de acuerdo a los contratos ya suscritos para la ejecución del proyecto</t>
        </r>
        <r>
          <rPr>
            <b/>
            <sz val="9"/>
            <color indexed="81"/>
            <rFont val="Tahoma"/>
            <family val="2"/>
          </rPr>
          <t>.</t>
        </r>
      </text>
    </comment>
    <comment ref="S23" authorId="0" shapeId="0" xr:uid="{00000000-0006-0000-0200-000046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B26" authorId="0" shapeId="0" xr:uid="{00000000-0006-0000-0200-000047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26" authorId="0" shapeId="0" xr:uid="{00000000-0006-0000-0200-000048000000}">
      <text>
        <r>
          <rPr>
            <b/>
            <sz val="11"/>
            <color indexed="81"/>
            <rFont val="Tahoma"/>
            <family val="2"/>
          </rPr>
          <t xml:space="preserve">OAP MADS: </t>
        </r>
        <r>
          <rPr>
            <sz val="11"/>
            <color indexed="81"/>
            <rFont val="Tahoma"/>
            <family val="2"/>
          </rPr>
          <t>Ver bases del PND</t>
        </r>
      </text>
    </comment>
    <comment ref="D26" authorId="2" shapeId="0" xr:uid="{00000000-0006-0000-0200-000049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26" authorId="3" shapeId="0" xr:uid="{F1F9B408-C4E7-4BA9-837F-A255F7E610DC}">
      <text>
        <r>
          <rPr>
            <sz val="11"/>
            <color indexed="81"/>
            <rFont val="Tahoma"/>
            <family val="2"/>
          </rPr>
          <t>El indicador de la meta se constituye en la escala numérica para medir el cumplimiento de la meta propuesta.</t>
        </r>
      </text>
    </comment>
    <comment ref="F26" authorId="0" shapeId="0" xr:uid="{00000000-0006-0000-0200-00004B000000}">
      <text>
        <r>
          <rPr>
            <b/>
            <sz val="11"/>
            <color indexed="81"/>
            <rFont val="Tahoma"/>
            <family val="2"/>
          </rPr>
          <t>OAP MADS: Enuncie la Meta:</t>
        </r>
        <r>
          <rPr>
            <sz val="11"/>
            <color indexed="81"/>
            <rFont val="Tahoma"/>
            <family val="2"/>
          </rPr>
          <t>Ver bases del PND</t>
        </r>
      </text>
    </comment>
    <comment ref="G26" authorId="0" shapeId="0" xr:uid="{00000000-0006-0000-0200-00004C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26" authorId="0" shapeId="0" xr:uid="{00000000-0006-0000-0200-00004D000000}">
      <text>
        <r>
          <rPr>
            <b/>
            <sz val="11"/>
            <color indexed="81"/>
            <rFont val="Tahoma"/>
            <family val="2"/>
          </rPr>
          <t xml:space="preserve">OAP-MADS. </t>
        </r>
        <r>
          <rPr>
            <sz val="11"/>
            <color indexed="81"/>
            <rFont val="Tahoma"/>
            <family val="2"/>
          </rPr>
          <t>es la acción que contribuye a la transformación de insumos en productos</t>
        </r>
      </text>
    </comment>
    <comment ref="J26" authorId="3" shapeId="0" xr:uid="{00000000-0006-0000-0200-00004E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26" authorId="3" shapeId="0" xr:uid="{00000000-0006-0000-0200-00004F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Ejm: realizada(o), implementada(o), etc).</t>
        </r>
        <r>
          <rPr>
            <sz val="9"/>
            <color indexed="81"/>
            <rFont val="Tahoma"/>
            <family val="2"/>
          </rPr>
          <t xml:space="preserve">
</t>
        </r>
      </text>
    </comment>
    <comment ref="L26" authorId="3" shapeId="0" xr:uid="{00000000-0006-0000-0200-000050000000}">
      <text>
        <r>
          <rPr>
            <b/>
            <sz val="11"/>
            <color indexed="81"/>
            <rFont val="Tahoma"/>
            <family val="2"/>
          </rPr>
          <t>OAP - MADS:</t>
        </r>
        <r>
          <rPr>
            <sz val="11"/>
            <color indexed="81"/>
            <rFont val="Tahoma"/>
            <family val="2"/>
          </rPr>
          <t xml:space="preserve">
Unidad de medida en la que está expresado el indicador de producto</t>
        </r>
      </text>
    </comment>
    <comment ref="O26" authorId="0" shapeId="0" xr:uid="{00000000-0006-0000-0200-000051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consecuion de los resultados.
</t>
        </r>
        <r>
          <rPr>
            <b/>
            <sz val="11"/>
            <color indexed="81"/>
            <rFont val="Tahoma"/>
            <family val="2"/>
          </rPr>
          <t>Informe final o segundo semestre</t>
        </r>
        <r>
          <rPr>
            <sz val="11"/>
            <color indexed="81"/>
            <rFont val="Tahoma"/>
            <family val="2"/>
          </rPr>
          <t>. Resultados obtenidos de la ejecución del proyecto.</t>
        </r>
      </text>
    </comment>
    <comment ref="T26" authorId="0" shapeId="0" xr:uid="{00000000-0006-0000-0200-000052000000}">
      <text>
        <r>
          <rPr>
            <b/>
            <sz val="9"/>
            <color indexed="81"/>
            <rFont val="Tahoma"/>
            <family val="2"/>
          </rPr>
          <t xml:space="preserve">OAP - MADS: </t>
        </r>
        <r>
          <rPr>
            <sz val="11"/>
            <color indexed="81"/>
            <rFont val="Tahoma"/>
            <family val="2"/>
          </rPr>
          <t>Describir avance semestral conforme al indicador del producto</t>
        </r>
      </text>
    </comment>
    <comment ref="U26" authorId="0" shapeId="0" xr:uid="{00000000-0006-0000-0200-000053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P27" authorId="0" shapeId="0" xr:uid="{931D288A-9FBE-4753-9846-74F8CFEE9DBB}">
      <text>
        <r>
          <rPr>
            <sz val="11"/>
            <color indexed="81"/>
            <rFont val="Tahoma"/>
            <family val="2"/>
          </rPr>
          <t>OAP-MADS: Se identifica el valor por cada una de las actividades.</t>
        </r>
      </text>
    </comment>
    <comment ref="Q27" authorId="0" shapeId="0" xr:uid="{00000000-0006-0000-0200-000055000000}">
      <text>
        <r>
          <rPr>
            <sz val="11"/>
            <color indexed="81"/>
            <rFont val="Tahoma"/>
            <family val="2"/>
          </rPr>
          <t>OAP-MADS: Se identifica el valor por cada objetivo- sumatoria de los valores de cada una de las actividades que correspondan al objetivo.</t>
        </r>
      </text>
    </comment>
    <comment ref="R27" authorId="0" shapeId="0" xr:uid="{00000000-0006-0000-0200-000056000000}">
      <text>
        <r>
          <rPr>
            <sz val="11"/>
            <color indexed="81"/>
            <rFont val="Tahoma"/>
            <family val="2"/>
          </rPr>
          <t>OAP-MADS: escribir el valor de acuerdo a los contratos ya suscritos para la ejecución del proyecto</t>
        </r>
        <r>
          <rPr>
            <b/>
            <sz val="9"/>
            <color indexed="81"/>
            <rFont val="Tahoma"/>
            <family val="2"/>
          </rPr>
          <t>.</t>
        </r>
      </text>
    </comment>
    <comment ref="S27" authorId="0" shapeId="0" xr:uid="{00000000-0006-0000-0200-000057000000}">
      <text>
        <r>
          <rPr>
            <sz val="11"/>
            <color indexed="81"/>
            <rFont val="Tahoma"/>
            <family val="2"/>
          </rPr>
          <t>OPA-MADS: Escribir el valor realmente pagado por los anticipos, productos o servicios recibidos</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Jorge Enrique Jimenez Guacaneme</author>
    <author>Claudia Patricia Carvajal Diosa</author>
    <author>Juan Carlos Mojica Mejia</author>
    <author>cpcarvajal</author>
  </authors>
  <commentList>
    <comment ref="B6" authorId="0" shapeId="0" xr:uid="{00000000-0006-0000-0300-000001000000}">
      <text>
        <r>
          <rPr>
            <b/>
            <sz val="11"/>
            <color indexed="81"/>
            <rFont val="Tahoma"/>
            <family val="2"/>
          </rPr>
          <t>OAP-MADS: El nombre debe conincidir con el titulo del proyecto registrado.</t>
        </r>
      </text>
    </comment>
    <comment ref="B7" authorId="1" shapeId="0" xr:uid="{00000000-0006-0000-0300-000002000000}">
      <text>
        <r>
          <rPr>
            <b/>
            <sz val="11"/>
            <color indexed="81"/>
            <rFont val="Tahoma"/>
            <family val="2"/>
          </rPr>
          <t>OAP - MADS:</t>
        </r>
        <r>
          <rPr>
            <sz val="11"/>
            <color indexed="81"/>
            <rFont val="Tahoma"/>
            <family val="2"/>
          </rPr>
          <t xml:space="preserve">
El objetivo general debe contener como mínimo:
(1) la acción que se espera realizar, (2) el objeto sobre el cual recae la acción y (3) elementos adicionales de contexto o descriptivos. 
Debe proveer una solución al problema o necesidad previamente identificada. Debe iniciar con verbo en infinitivo (ar, er, ir).
 Ver guía de los 7 pasos 2014.
</t>
        </r>
      </text>
    </comment>
    <comment ref="B8" authorId="0" shapeId="0" xr:uid="{00000000-0006-0000-0300-000003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8" authorId="0" shapeId="0" xr:uid="{00000000-0006-0000-0300-000004000000}">
      <text>
        <r>
          <rPr>
            <b/>
            <sz val="11"/>
            <color indexed="81"/>
            <rFont val="Tahoma"/>
            <family val="2"/>
          </rPr>
          <t xml:space="preserve">OAP MADS: </t>
        </r>
        <r>
          <rPr>
            <sz val="11"/>
            <color indexed="81"/>
            <rFont val="Tahoma"/>
            <family val="2"/>
          </rPr>
          <t>Ver bases del PND</t>
        </r>
      </text>
    </comment>
    <comment ref="D8" authorId="2" shapeId="0" xr:uid="{00000000-0006-0000-0300-000005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8" authorId="3" shapeId="0" xr:uid="{00000000-0006-0000-0300-000006000000}">
      <text>
        <r>
          <rPr>
            <sz val="11"/>
            <color indexed="81"/>
            <rFont val="Tahoma"/>
            <family val="2"/>
          </rPr>
          <t>El indicador de la meta se constituye en la escala numérica para medir el cumplimiento de la meta propuesta.</t>
        </r>
      </text>
    </comment>
    <comment ref="F8" authorId="0" shapeId="0" xr:uid="{00000000-0006-0000-0300-000007000000}">
      <text>
        <r>
          <rPr>
            <b/>
            <sz val="11"/>
            <color indexed="81"/>
            <rFont val="Tahoma"/>
            <family val="2"/>
          </rPr>
          <t>OAP MADS: Enuncie la Meta:</t>
        </r>
        <r>
          <rPr>
            <sz val="11"/>
            <color indexed="81"/>
            <rFont val="Tahoma"/>
            <family val="2"/>
          </rPr>
          <t>Ver bases del PND</t>
        </r>
      </text>
    </comment>
    <comment ref="G8" authorId="0" shapeId="0" xr:uid="{00000000-0006-0000-0300-000008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8" authorId="0" shapeId="0" xr:uid="{00000000-0006-0000-0300-000009000000}">
      <text>
        <r>
          <rPr>
            <b/>
            <sz val="11"/>
            <color indexed="81"/>
            <rFont val="Tahoma"/>
            <family val="2"/>
          </rPr>
          <t xml:space="preserve">OAP-MADS. </t>
        </r>
        <r>
          <rPr>
            <sz val="11"/>
            <color indexed="81"/>
            <rFont val="Tahoma"/>
            <family val="2"/>
          </rPr>
          <t>es la acción que contribuye a la transformación de insumos en productos</t>
        </r>
      </text>
    </comment>
    <comment ref="J8" authorId="3" shapeId="0" xr:uid="{00000000-0006-0000-0300-00000A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8" authorId="3" shapeId="0" xr:uid="{00000000-0006-0000-0300-00000B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Ejm: realizada(o), implementada(o), etc).</t>
        </r>
        <r>
          <rPr>
            <sz val="9"/>
            <color indexed="81"/>
            <rFont val="Tahoma"/>
            <family val="2"/>
          </rPr>
          <t xml:space="preserve">
</t>
        </r>
      </text>
    </comment>
    <comment ref="L8" authorId="3" shapeId="0" xr:uid="{00000000-0006-0000-0300-00000C000000}">
      <text>
        <r>
          <rPr>
            <b/>
            <sz val="11"/>
            <color indexed="81"/>
            <rFont val="Tahoma"/>
            <family val="2"/>
          </rPr>
          <t>OAP - MADS:</t>
        </r>
        <r>
          <rPr>
            <sz val="11"/>
            <color indexed="81"/>
            <rFont val="Tahoma"/>
            <family val="2"/>
          </rPr>
          <t xml:space="preserve">
Unidad de medida en la que está expresado el indicador de producto</t>
        </r>
      </text>
    </comment>
    <comment ref="O8" authorId="0" shapeId="0" xr:uid="{00000000-0006-0000-0300-00000D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consecuion de los resultados.
</t>
        </r>
        <r>
          <rPr>
            <b/>
            <sz val="11"/>
            <color indexed="81"/>
            <rFont val="Tahoma"/>
            <family val="2"/>
          </rPr>
          <t>Informe final o segundo semestre</t>
        </r>
        <r>
          <rPr>
            <sz val="11"/>
            <color indexed="81"/>
            <rFont val="Tahoma"/>
            <family val="2"/>
          </rPr>
          <t>. Resultados obtenidos de la ejecución del proyecto.</t>
        </r>
      </text>
    </comment>
    <comment ref="T8" authorId="0" shapeId="0" xr:uid="{00000000-0006-0000-0300-00000E000000}">
      <text>
        <r>
          <rPr>
            <b/>
            <sz val="9"/>
            <color indexed="81"/>
            <rFont val="Tahoma"/>
            <family val="2"/>
          </rPr>
          <t xml:space="preserve">OAP - MADS: </t>
        </r>
        <r>
          <rPr>
            <sz val="11"/>
            <color indexed="81"/>
            <rFont val="Tahoma"/>
            <family val="2"/>
          </rPr>
          <t>Describir avance semestral conforme al indicador del producto</t>
        </r>
      </text>
    </comment>
    <comment ref="U8" authorId="0" shapeId="0" xr:uid="{00000000-0006-0000-0300-00000F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P9" authorId="0" shapeId="0" xr:uid="{9F54A892-7BEE-4CF0-8E18-35D92E66D4A0}">
      <text>
        <r>
          <rPr>
            <sz val="11"/>
            <color indexed="81"/>
            <rFont val="Tahoma"/>
            <family val="2"/>
          </rPr>
          <t>OAP-MADS: Se identifica el valor por cada una de las actividades.</t>
        </r>
      </text>
    </comment>
    <comment ref="Q9" authorId="0" shapeId="0" xr:uid="{00000000-0006-0000-0300-000011000000}">
      <text>
        <r>
          <rPr>
            <sz val="11"/>
            <color indexed="81"/>
            <rFont val="Tahoma"/>
            <family val="2"/>
          </rPr>
          <t>OAP-MADS: Se identifica el valor por cada objetivo- sumatoria de los valores de cada una de las actividades que correspondan al objetivo.</t>
        </r>
      </text>
    </comment>
    <comment ref="R9" authorId="0" shapeId="0" xr:uid="{00000000-0006-0000-0300-000012000000}">
      <text>
        <r>
          <rPr>
            <sz val="11"/>
            <color indexed="81"/>
            <rFont val="Tahoma"/>
            <family val="2"/>
          </rPr>
          <t>OAP-MADS: escribir el valor de acuerdo a los contratos ya suscritos para la ejecución del proyecto</t>
        </r>
        <r>
          <rPr>
            <b/>
            <sz val="9"/>
            <color indexed="81"/>
            <rFont val="Tahoma"/>
            <family val="2"/>
          </rPr>
          <t>.</t>
        </r>
      </text>
    </comment>
    <comment ref="S9" authorId="0" shapeId="0" xr:uid="{00000000-0006-0000-0300-000013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B16" authorId="0" shapeId="0" xr:uid="{00000000-0006-0000-0300-000014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16" authorId="0" shapeId="0" xr:uid="{00000000-0006-0000-0300-000015000000}">
      <text>
        <r>
          <rPr>
            <b/>
            <sz val="11"/>
            <color indexed="81"/>
            <rFont val="Tahoma"/>
            <family val="2"/>
          </rPr>
          <t xml:space="preserve">OAP MADS: </t>
        </r>
        <r>
          <rPr>
            <sz val="11"/>
            <color indexed="81"/>
            <rFont val="Tahoma"/>
            <family val="2"/>
          </rPr>
          <t>Ver bases del PND</t>
        </r>
      </text>
    </comment>
    <comment ref="D16" authorId="2" shapeId="0" xr:uid="{00000000-0006-0000-0300-000016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16" authorId="3" shapeId="0" xr:uid="{00000000-0006-0000-0300-000017000000}">
      <text>
        <r>
          <rPr>
            <sz val="11"/>
            <color indexed="81"/>
            <rFont val="Tahoma"/>
            <family val="2"/>
          </rPr>
          <t>El indicador de la meta se constituye en la escala numérica para medir el cumplimiento de la meta propuesta.</t>
        </r>
      </text>
    </comment>
    <comment ref="F16" authorId="0" shapeId="0" xr:uid="{00000000-0006-0000-0300-000018000000}">
      <text>
        <r>
          <rPr>
            <b/>
            <sz val="11"/>
            <color indexed="81"/>
            <rFont val="Tahoma"/>
            <family val="2"/>
          </rPr>
          <t>OAP MADS: Enuncie la Meta:</t>
        </r>
        <r>
          <rPr>
            <sz val="11"/>
            <color indexed="81"/>
            <rFont val="Tahoma"/>
            <family val="2"/>
          </rPr>
          <t>Ver bases del PND</t>
        </r>
      </text>
    </comment>
    <comment ref="G16" authorId="0" shapeId="0" xr:uid="{00000000-0006-0000-0300-000019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16" authorId="0" shapeId="0" xr:uid="{00000000-0006-0000-0300-00001A000000}">
      <text>
        <r>
          <rPr>
            <b/>
            <sz val="11"/>
            <color indexed="81"/>
            <rFont val="Tahoma"/>
            <family val="2"/>
          </rPr>
          <t xml:space="preserve">OAP-MADS. </t>
        </r>
        <r>
          <rPr>
            <sz val="11"/>
            <color indexed="81"/>
            <rFont val="Tahoma"/>
            <family val="2"/>
          </rPr>
          <t>es la acción que contribuye a la transformación de insumos en productos</t>
        </r>
      </text>
    </comment>
    <comment ref="J16" authorId="3" shapeId="0" xr:uid="{00000000-0006-0000-0300-00001B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16" authorId="3" shapeId="0" xr:uid="{00000000-0006-0000-0300-00001C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Ejm: realizada(o), implementada(o), etc).</t>
        </r>
        <r>
          <rPr>
            <sz val="9"/>
            <color indexed="81"/>
            <rFont val="Tahoma"/>
            <family val="2"/>
          </rPr>
          <t xml:space="preserve">
</t>
        </r>
      </text>
    </comment>
    <comment ref="L16" authorId="3" shapeId="0" xr:uid="{00000000-0006-0000-0300-00001D000000}">
      <text>
        <r>
          <rPr>
            <b/>
            <sz val="11"/>
            <color indexed="81"/>
            <rFont val="Tahoma"/>
            <family val="2"/>
          </rPr>
          <t>OAP - MADS:</t>
        </r>
        <r>
          <rPr>
            <sz val="11"/>
            <color indexed="81"/>
            <rFont val="Tahoma"/>
            <family val="2"/>
          </rPr>
          <t xml:space="preserve">
Unidad de medida en la que está expresado el indicador de producto</t>
        </r>
      </text>
    </comment>
    <comment ref="O16" authorId="0" shapeId="0" xr:uid="{00000000-0006-0000-0300-00001E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consecuion de los resultados.
</t>
        </r>
        <r>
          <rPr>
            <b/>
            <sz val="11"/>
            <color indexed="81"/>
            <rFont val="Tahoma"/>
            <family val="2"/>
          </rPr>
          <t>Informe final o segundo semestre</t>
        </r>
        <r>
          <rPr>
            <sz val="11"/>
            <color indexed="81"/>
            <rFont val="Tahoma"/>
            <family val="2"/>
          </rPr>
          <t>. Resultados obtenidos de la ejecución del proyecto.</t>
        </r>
      </text>
    </comment>
    <comment ref="T16" authorId="0" shapeId="0" xr:uid="{00000000-0006-0000-0300-00001F000000}">
      <text>
        <r>
          <rPr>
            <b/>
            <sz val="9"/>
            <color indexed="81"/>
            <rFont val="Tahoma"/>
            <family val="2"/>
          </rPr>
          <t xml:space="preserve">OAP - MADS: </t>
        </r>
        <r>
          <rPr>
            <sz val="11"/>
            <color indexed="81"/>
            <rFont val="Tahoma"/>
            <family val="2"/>
          </rPr>
          <t>Describir avance semestral conforme al indicador del producto</t>
        </r>
      </text>
    </comment>
    <comment ref="U16" authorId="0" shapeId="0" xr:uid="{00000000-0006-0000-0300-000020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P17" authorId="0" shapeId="0" xr:uid="{EE86B2FA-49F1-4EE4-85FE-FA1CBB1C890D}">
      <text>
        <r>
          <rPr>
            <sz val="11"/>
            <color indexed="81"/>
            <rFont val="Tahoma"/>
            <family val="2"/>
          </rPr>
          <t>OAP-MADS: Se identifica el valor por cada una de las actividades.</t>
        </r>
      </text>
    </comment>
    <comment ref="Q17" authorId="0" shapeId="0" xr:uid="{00000000-0006-0000-0300-000022000000}">
      <text>
        <r>
          <rPr>
            <sz val="11"/>
            <color indexed="81"/>
            <rFont val="Tahoma"/>
            <family val="2"/>
          </rPr>
          <t>OAP-MADS: Se identifica el valor por cada objetivo- sumatoria de los valores de cada una de las actividades que correspondan al objetivo.</t>
        </r>
      </text>
    </comment>
    <comment ref="R17" authorId="0" shapeId="0" xr:uid="{00000000-0006-0000-0300-000023000000}">
      <text>
        <r>
          <rPr>
            <sz val="11"/>
            <color indexed="81"/>
            <rFont val="Tahoma"/>
            <family val="2"/>
          </rPr>
          <t>OAP-MADS: escribir el valor de acuerdo a los contratos ya suscritos para la ejecución del proyecto</t>
        </r>
        <r>
          <rPr>
            <b/>
            <sz val="9"/>
            <color indexed="81"/>
            <rFont val="Tahoma"/>
            <family val="2"/>
          </rPr>
          <t>.</t>
        </r>
      </text>
    </comment>
    <comment ref="S17" authorId="0" shapeId="0" xr:uid="{00000000-0006-0000-0300-000024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B22" authorId="0" shapeId="0" xr:uid="{00000000-0006-0000-0300-000025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22" authorId="0" shapeId="0" xr:uid="{00000000-0006-0000-0300-000026000000}">
      <text>
        <r>
          <rPr>
            <b/>
            <sz val="11"/>
            <color indexed="81"/>
            <rFont val="Tahoma"/>
            <family val="2"/>
          </rPr>
          <t xml:space="preserve">OAP MADS: </t>
        </r>
        <r>
          <rPr>
            <sz val="11"/>
            <color indexed="81"/>
            <rFont val="Tahoma"/>
            <family val="2"/>
          </rPr>
          <t>Ver bases del PND</t>
        </r>
      </text>
    </comment>
    <comment ref="D22" authorId="2" shapeId="0" xr:uid="{00000000-0006-0000-0300-000027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22" authorId="3" shapeId="0" xr:uid="{00000000-0006-0000-0300-000028000000}">
      <text>
        <r>
          <rPr>
            <sz val="11"/>
            <color indexed="81"/>
            <rFont val="Tahoma"/>
            <family val="2"/>
          </rPr>
          <t>El indicador de la meta se constituye en la escala numérica para medir el cumplimiento de la meta propuesta.</t>
        </r>
      </text>
    </comment>
    <comment ref="F22" authorId="0" shapeId="0" xr:uid="{00000000-0006-0000-0300-000029000000}">
      <text>
        <r>
          <rPr>
            <b/>
            <sz val="11"/>
            <color indexed="81"/>
            <rFont val="Tahoma"/>
            <family val="2"/>
          </rPr>
          <t>OAP MADS: Enuncie la Meta:</t>
        </r>
        <r>
          <rPr>
            <sz val="11"/>
            <color indexed="81"/>
            <rFont val="Tahoma"/>
            <family val="2"/>
          </rPr>
          <t>Ver bases del PND</t>
        </r>
      </text>
    </comment>
    <comment ref="G22" authorId="0" shapeId="0" xr:uid="{00000000-0006-0000-0300-00002A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22" authorId="0" shapeId="0" xr:uid="{00000000-0006-0000-0300-00002B000000}">
      <text>
        <r>
          <rPr>
            <b/>
            <sz val="11"/>
            <color indexed="81"/>
            <rFont val="Tahoma"/>
            <family val="2"/>
          </rPr>
          <t xml:space="preserve">OAP-MADS. </t>
        </r>
        <r>
          <rPr>
            <sz val="11"/>
            <color indexed="81"/>
            <rFont val="Tahoma"/>
            <family val="2"/>
          </rPr>
          <t>es la acción que contribuye a la transformación de insumos en productos</t>
        </r>
      </text>
    </comment>
    <comment ref="J22" authorId="3" shapeId="0" xr:uid="{00000000-0006-0000-0300-00002C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22" authorId="3" shapeId="0" xr:uid="{00000000-0006-0000-0300-00002D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Ejm: realizada(o), implementada(o), etc).</t>
        </r>
        <r>
          <rPr>
            <sz val="9"/>
            <color indexed="81"/>
            <rFont val="Tahoma"/>
            <family val="2"/>
          </rPr>
          <t xml:space="preserve">
</t>
        </r>
      </text>
    </comment>
    <comment ref="L22" authorId="3" shapeId="0" xr:uid="{00000000-0006-0000-0300-00002E000000}">
      <text>
        <r>
          <rPr>
            <b/>
            <sz val="11"/>
            <color indexed="81"/>
            <rFont val="Tahoma"/>
            <family val="2"/>
          </rPr>
          <t>OAP - MADS:</t>
        </r>
        <r>
          <rPr>
            <sz val="11"/>
            <color indexed="81"/>
            <rFont val="Tahoma"/>
            <family val="2"/>
          </rPr>
          <t xml:space="preserve">
Unidad de medida en la que está expresado el indicador de producto</t>
        </r>
      </text>
    </comment>
    <comment ref="O22" authorId="0" shapeId="0" xr:uid="{00000000-0006-0000-0300-00002F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consecuion de los resultados.
</t>
        </r>
        <r>
          <rPr>
            <b/>
            <sz val="11"/>
            <color indexed="81"/>
            <rFont val="Tahoma"/>
            <family val="2"/>
          </rPr>
          <t>Informe final o segundo semestre</t>
        </r>
        <r>
          <rPr>
            <sz val="11"/>
            <color indexed="81"/>
            <rFont val="Tahoma"/>
            <family val="2"/>
          </rPr>
          <t>. Resultados obtenidos de la ejecución del proyecto.</t>
        </r>
      </text>
    </comment>
    <comment ref="T22" authorId="0" shapeId="0" xr:uid="{00000000-0006-0000-0300-000030000000}">
      <text>
        <r>
          <rPr>
            <b/>
            <sz val="9"/>
            <color indexed="81"/>
            <rFont val="Tahoma"/>
            <family val="2"/>
          </rPr>
          <t xml:space="preserve">OAP - MADS: </t>
        </r>
        <r>
          <rPr>
            <sz val="11"/>
            <color indexed="81"/>
            <rFont val="Tahoma"/>
            <family val="2"/>
          </rPr>
          <t>Describir avance semestral conforme al indicador del producto</t>
        </r>
      </text>
    </comment>
    <comment ref="U22" authorId="0" shapeId="0" xr:uid="{00000000-0006-0000-0300-000031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P23" authorId="0" shapeId="0" xr:uid="{A57F015A-1D69-4087-A4E0-9747C140E50D}">
      <text>
        <r>
          <rPr>
            <sz val="11"/>
            <color indexed="81"/>
            <rFont val="Tahoma"/>
            <family val="2"/>
          </rPr>
          <t>OAP-MADS: Se identifica el valor por cada una de las actividades.</t>
        </r>
      </text>
    </comment>
    <comment ref="Q23" authorId="0" shapeId="0" xr:uid="{00000000-0006-0000-0300-000033000000}">
      <text>
        <r>
          <rPr>
            <sz val="11"/>
            <color indexed="81"/>
            <rFont val="Tahoma"/>
            <family val="2"/>
          </rPr>
          <t>OAP-MADS: Se identifica el valor por cada objetivo- sumatoria de los valores de cada una de las actividades que correspondan al objetivo.</t>
        </r>
      </text>
    </comment>
    <comment ref="R23" authorId="0" shapeId="0" xr:uid="{00000000-0006-0000-0300-000034000000}">
      <text>
        <r>
          <rPr>
            <sz val="11"/>
            <color indexed="81"/>
            <rFont val="Tahoma"/>
            <family val="2"/>
          </rPr>
          <t>OAP-MADS: escribir el valor de acuerdo a los contratos ya suscritos para la ejecución del proyecto</t>
        </r>
        <r>
          <rPr>
            <b/>
            <sz val="9"/>
            <color indexed="81"/>
            <rFont val="Tahoma"/>
            <family val="2"/>
          </rPr>
          <t>.</t>
        </r>
      </text>
    </comment>
    <comment ref="S23" authorId="0" shapeId="0" xr:uid="{00000000-0006-0000-0300-000035000000}">
      <text>
        <r>
          <rPr>
            <sz val="11"/>
            <color indexed="81"/>
            <rFont val="Tahoma"/>
            <family val="2"/>
          </rPr>
          <t>OPA-MADS: Escribir el valor realmente pagado por los anticipos, productos o servicios recibidos</t>
        </r>
        <r>
          <rPr>
            <sz val="9"/>
            <color indexed="81"/>
            <rFont val="Tahoma"/>
            <family val="2"/>
          </rPr>
          <t xml:space="preserve">
</t>
        </r>
      </text>
    </comment>
  </commentList>
</comments>
</file>

<file path=xl/sharedStrings.xml><?xml version="1.0" encoding="utf-8"?>
<sst xmlns="http://schemas.openxmlformats.org/spreadsheetml/2006/main" count="532" uniqueCount="254">
  <si>
    <t>Nombre del Proyecto</t>
  </si>
  <si>
    <t>Objetivo General Proyecto</t>
  </si>
  <si>
    <t>Objetivo específico (1)</t>
  </si>
  <si>
    <t xml:space="preserve">Producto  </t>
  </si>
  <si>
    <t>Unidad de Medida</t>
  </si>
  <si>
    <t xml:space="preserve">Actividad </t>
  </si>
  <si>
    <t>Indicador de Producto</t>
  </si>
  <si>
    <t>No.</t>
  </si>
  <si>
    <t>Total</t>
  </si>
  <si>
    <t>Valor por objetivo</t>
  </si>
  <si>
    <t>Articulación del objetivo específico con la estrategia del PND</t>
  </si>
  <si>
    <t>Articulación del Producto con la Meta del PND</t>
  </si>
  <si>
    <t>Avance Cuantitativo</t>
  </si>
  <si>
    <t>Avance Cualitativo</t>
  </si>
  <si>
    <t>OAP - MADS</t>
  </si>
  <si>
    <t>Valor comprometido</t>
  </si>
  <si>
    <t>Valor pagado</t>
  </si>
  <si>
    <t>PRESUPUESTO APROPIACION INICIAL</t>
  </si>
  <si>
    <t xml:space="preserve">EJECUCION PRESUPUESTO </t>
  </si>
  <si>
    <t>Total PROYECTO</t>
  </si>
  <si>
    <t>SEMESTRE 1</t>
  </si>
  <si>
    <t>SEMESTRE 2 O ACUMULADO</t>
  </si>
  <si>
    <t>* INSERTE LAS FILAS QUE REQUIERA PARA GENERAR EL REPORTE SIN MODIFICAR COLUMNAS</t>
  </si>
  <si>
    <t>* Dar doble Clic en el siguiente cuadro de texto para verlo completo.</t>
  </si>
  <si>
    <t>Articulación del Producto con el Plan Estratégico Institucional</t>
  </si>
  <si>
    <t>Meta de la Entidad</t>
  </si>
  <si>
    <t>Indicador de la Meta</t>
  </si>
  <si>
    <t>MINISTERIO DE AMBIENTE Y DESARROLLO SOSTENIBLE
METAS SECTOR AMBIENTAL - PND 2018-2022</t>
  </si>
  <si>
    <t>Pacto</t>
  </si>
  <si>
    <t>Línea</t>
  </si>
  <si>
    <t>Tipo de Indicador</t>
  </si>
  <si>
    <t>Indicador</t>
  </si>
  <si>
    <t>Linea Base</t>
  </si>
  <si>
    <t>Meta del cuatrenio</t>
  </si>
  <si>
    <t>Meta Real</t>
  </si>
  <si>
    <t>IV. Pacto por la sostenibilidad: producir conservando y conservar produciendo</t>
  </si>
  <si>
    <t>A. Sectores comprometidos con la sostenibilidad y la mitigación del cambio climático</t>
  </si>
  <si>
    <t>Indicadores de resultado</t>
  </si>
  <si>
    <t>Tasa de reciclaje y nueva utilización de residuos</t>
  </si>
  <si>
    <t>Residuos peligrosos y especiales sujetos a gestión posconsumo</t>
  </si>
  <si>
    <t>218.427 ton</t>
  </si>
  <si>
    <t>565.995 ton</t>
  </si>
  <si>
    <t>Reducción acumulada de las emisiones de Gases Efecto Invernadero, con respecto al escenario de referencia nacional*(T)</t>
  </si>
  <si>
    <t>0 millones de tCO2eq</t>
  </si>
  <si>
    <t>36 millones de tCO2eq</t>
  </si>
  <si>
    <t>Indicadores de gestión</t>
  </si>
  <si>
    <t>Porcentaje de avance en la implementación de las medidas acordadas para la reducción de gases de efecto invernadero</t>
  </si>
  <si>
    <t>Puntos de monitoreo con Índice de Calidad de Agua (ICA) malo**</t>
  </si>
  <si>
    <t>Porcentaje de estaciones de calidad del aire que registran concentraciones anuales por debajo de 30 μg/m3 de partículas inferiores a 10 micras (PM10)***</t>
  </si>
  <si>
    <t>Porcentaje de avance del Plan Acción sectorial Ambiental de Mercurio </t>
  </si>
  <si>
    <t>B. Biodiversidad y riqueza natural: activos estratégicos de la Nación</t>
  </si>
  <si>
    <t>Áreas bajo esquemas de Pagos por Servicios Ambientales (PSA) e incentivos a la conservación</t>
  </si>
  <si>
    <t>65.000 ha</t>
  </si>
  <si>
    <t>260.000 ha</t>
  </si>
  <si>
    <t>Porcentaje de ecosistemas o unidades de análisis ecosistémicas no representados o subrepresentados incluidos en el SINAP en el cuatrienio</t>
  </si>
  <si>
    <t>Negocios verdes verificados</t>
  </si>
  <si>
    <t>Áreas bajo sistemas sostenibles de conservación (restauración*, sistemas agroforestales, manejo forestal sostenible)</t>
  </si>
  <si>
    <t>701.000 ha</t>
  </si>
  <si>
    <t>1.402.900 ha</t>
  </si>
  <si>
    <t>Porcentaje de mejora en el índice de efectividad de manejo de las áreas protegidas públicas</t>
  </si>
  <si>
    <t>Reducir la tendencia de crecimiento de la deforestación proyectada por el IDEAM</t>
  </si>
  <si>
    <t>Indicadores de producto</t>
  </si>
  <si>
    <t>Acuerdos de cero deforestación para las cadenas productivas del sector agropecuario en implementación (T)</t>
  </si>
  <si>
    <t>Plataformas colaborativas conformadas para la articulación de las inversiones y acciones públicas y privadas alrededor de las cuencas hidrográficas</t>
  </si>
  <si>
    <t>C. Colombia resiliente: conocimiento y prevención para la gestión del riesgo de desastres y la adaptación al cambio climático</t>
  </si>
  <si>
    <t>Autoridades ambientales que adoptan la Metodología de Evaluación de Daños y Análisis de Necesidades Ambientales</t>
  </si>
  <si>
    <t>Porcentaje de departamentos que implementan iniciativas de adaptación al cambio climático orientadas por las autoridades ambientales</t>
  </si>
  <si>
    <t>Porcentaje de implementación del Sistema Nacional de Información de Cambio Climático</t>
  </si>
  <si>
    <t>D. Instituciones ambientales modernas, apropiación social de la biodiversidad y manejo efectivo de los conflictos socioambientales</t>
  </si>
  <si>
    <t>Índice de Evaluación del Desempeño Institucional de las Corporaciones Autónomas Regionales</t>
  </si>
  <si>
    <t>Acuerdos y agendas interministeriales y productivos implementados</t>
  </si>
  <si>
    <t>Porcentaje de las solicitudes de licencias ambientales competencia de la ANLA resueltas dentro de los tiempos establecidos en la normatividad vigente</t>
  </si>
  <si>
    <t>XVII. Pacto Región Pacífico: Diversidad para la equidad, la convivencia pacífica y el desarrollo sostenible</t>
  </si>
  <si>
    <t>Indicadores trazadores del Pacto Región Pacífico</t>
  </si>
  <si>
    <t>Área en proceso de restauración en la Cuenca del Río Atrato*</t>
  </si>
  <si>
    <t>0 ha</t>
  </si>
  <si>
    <t>3.300 ha</t>
  </si>
  <si>
    <t>3300 ha</t>
  </si>
  <si>
    <t>Áreas bajo esquemas de producción sostenible (restauración, conservación, sistemas silvopastoriles, sistemas agroforestales, piscicultura, reconversión productiva)</t>
  </si>
  <si>
    <t>10.000 ha</t>
  </si>
  <si>
    <t>XVIII. Pacto Región Caribe: Una transformación para la igualdad de oportunidades y la equidad</t>
  </si>
  <si>
    <t>Indicadores trazadores del Pacto Región Caribe</t>
  </si>
  <si>
    <t>Iniciativas de carbono azul para el uso sostenible de los manglares en implementación</t>
  </si>
  <si>
    <t>1.000 ha</t>
  </si>
  <si>
    <t>23.000 ha</t>
  </si>
  <si>
    <t>22.000 ha</t>
  </si>
  <si>
    <t>XIX. Pacto Seaflower Region: Por una región próspera, segura y sostenible San Andrés</t>
  </si>
  <si>
    <t>Indicadores trazadores del Pacto Seaflower Region</t>
  </si>
  <si>
    <t>Iniciativas de biotecnología y bioprospección iniciadas en la reserva de Biosfera Seaflower</t>
  </si>
  <si>
    <t>XX. Pacto Región Central: Centro de innovación y nodo logístico de integración productiva nacional e internacional</t>
  </si>
  <si>
    <t>Indicadores trazadores del Pacto Región Central</t>
  </si>
  <si>
    <t>Puntos de monitoreo en ríos  Bogotá y Chicamocha con índice de calidad del agua (ICA) "malo"</t>
  </si>
  <si>
    <t>XXI. Pacto Región Santanderes: Eje logístico, competitivo y sostenible de Colombia</t>
  </si>
  <si>
    <t>Indicadores trazadores del Pacto Región Santanderes</t>
  </si>
  <si>
    <t>Puntos de monitoreo con índice de calidad del agua (ICA) "malo"  (ríos suarez, Pamplonita y Opón)</t>
  </si>
  <si>
    <t>Áreas bajo esquemas de conservación y producción sostenible (restauración, conservación, sistemas silvopastoriles, sistemas agroforestales, piscicultura, reconversión productiva)</t>
  </si>
  <si>
    <t xml:space="preserve">150.000 ha </t>
  </si>
  <si>
    <t>XXII. Pacto Región Amazonia: Desarrollo sostenible por una Amazonia viva</t>
  </si>
  <si>
    <t>Indicadores trazadores del Pacto Región Amazonia</t>
  </si>
  <si>
    <t>Familias campesinas beneficiadas por actividades agroambientales con acuerdos de conservación de bosques</t>
  </si>
  <si>
    <t>212.500 ha</t>
  </si>
  <si>
    <t>XXIII. Pacto Eje Cafetero y Antioquia: Conectar para la competitividad y el desarrollo logístico sostenible</t>
  </si>
  <si>
    <t>Indicadores trazadores del Pacto Eje Cafetero y Antioquia</t>
  </si>
  <si>
    <t>Áreas afectadas por el desarrollo de actividades ilegales en proceso de restauración</t>
  </si>
  <si>
    <t>XXIV. Pacto Región Llanos-Orinoquia: Conectar y potenciar la despensa sostenible de la región con el país y el mundo</t>
  </si>
  <si>
    <t>Indicadores trazadores del Pacto Llanos-Orinoquia</t>
  </si>
  <si>
    <t>4.000 ha</t>
  </si>
  <si>
    <t>300.000 ha</t>
  </si>
  <si>
    <t>XXV. Pacto Región Océanos: Colombia, potencia bioceánica</t>
  </si>
  <si>
    <t>Indicadores trazadores del Pacto Región Océanos</t>
  </si>
  <si>
    <t>Porcentaje de estaciones de monitoreo de aguas marinas con categorías aceptable y óptima</t>
  </si>
  <si>
    <t>Acuerdos para el aprovechamiento local de plásticos y otros materiales reciclables en municipios costeros de los litorales Pacífico y Caribe (continental e insular) en implementación</t>
  </si>
  <si>
    <t>1*</t>
  </si>
  <si>
    <t>Meta de producto 
(identifique metas especificas al indicador de producto)</t>
  </si>
  <si>
    <t>Descripción de  actividad 
(Detallar las cantidades de actividad vs los recursos programdos)</t>
  </si>
  <si>
    <t xml:space="preserve">AÑO </t>
  </si>
  <si>
    <t>PERIODO REPORTE</t>
  </si>
  <si>
    <t>Objetivo específico (2)</t>
  </si>
  <si>
    <t>Objetivo específico (3)</t>
  </si>
  <si>
    <t>Resultados Esperados</t>
  </si>
  <si>
    <t xml:space="preserve">MINISTERIO DE AMBIENTE 
Y DESARROLLO SOSTENIBLE </t>
  </si>
  <si>
    <r>
      <t xml:space="preserve">CODIGO: </t>
    </r>
    <r>
      <rPr>
        <sz val="11"/>
        <rFont val="Arial Narrow"/>
        <family val="2"/>
      </rPr>
      <t>F-E-GIP-31</t>
    </r>
  </si>
  <si>
    <t>FONDO NACIONAL AMBIENTAL - FONAM
 PLAN OPERATIVO ANUAL</t>
  </si>
  <si>
    <t>Proceso: Gestion Integrada del Portafolio de Planes, Programas y Proyectos</t>
  </si>
  <si>
    <t>1. Reducir la subjetividad en el proceso de evaluación de licenciamiento ambiental.</t>
  </si>
  <si>
    <t>Licencias ambientales evaluadas</t>
  </si>
  <si>
    <t>1- Formular e implementar la estrategia de evaluación de licenciamiento ambiental</t>
  </si>
  <si>
    <t>Servicio de licenciamiento ambiental</t>
  </si>
  <si>
    <t>Número</t>
  </si>
  <si>
    <t xml:space="preserve">
_Implementar la estrategia de
evaluación de licenciamiento ambiental en la ANLA.
_Conceptos técnicos emitidos para resolver las solicitudes de evaluación a licencias
ambientales.
_Visitas técnicas de evaluación de solicitudes de licenciamiento ambiental.
</t>
  </si>
  <si>
    <t xml:space="preserve">Resolver el 95% de las solicitudes allegadas por los usuarios, para  evaluación de licencias ambientales dentro de los tiempos establecidos por el decreto reglamentario vigente. </t>
  </si>
  <si>
    <t xml:space="preserve">2- Elaborar conceptos técnicos y expedir los actos administrativos que resuelvan las solicitudes de evaluación para el proceso de licenciamiento ambiental </t>
  </si>
  <si>
    <t>Con esta actividad, se apalanca el costo de servicios profesionales que evaluarán el otorgamiento de licencias ambientales</t>
  </si>
  <si>
    <t>3- Realizar las visitas técnicas y demás reuniones que sean necesarias para adelantar la evaluación de licencias ambientales y demás reuniones relacionadas con el apoyo a los procesos ambientales, acorde con las competencias y compromisos de la entidad.</t>
  </si>
  <si>
    <t>Con esta actividad, se apalanca la programación y ejecución de visitas requeridas para adelantar el proceso de evaluación de licencias ambientales a proyectos</t>
  </si>
  <si>
    <t>2. Aumentar la efectividad, frecuencia y cobertura del seguimiento de los proyectos de licenciamiento ambiental.</t>
  </si>
  <si>
    <t xml:space="preserve">Proyectos licenciados con seguimiento realizado </t>
  </si>
  <si>
    <t>4- Aplicar el indice de desempeño ambiental de los proyectos licenciados</t>
  </si>
  <si>
    <t>Servicio de seguimiento del licenciamiento ambiental</t>
  </si>
  <si>
    <t>Proyectos licenciados con seguimiento realizado</t>
  </si>
  <si>
    <t xml:space="preserve">
_Proyectos con Indice de Desempeño Ambiental en  implementación.
_Conceptos técnicos de seguimiento a licencias ambientales.
_Visitas técnicas de seguimiento de licenciamiento ambiental
</t>
  </si>
  <si>
    <t>5- Elaborar conceptos técnicos y expedir los actos administrativos de seguimiento para el proceso de licenciamiento ambiental.</t>
  </si>
  <si>
    <t>Con esta actividad, se apalanca el costo de servicios profesionales que relizaran el seguimiento a los proyectos licenciados</t>
  </si>
  <si>
    <t>6- Realizar las visitas técnicas y demás reuniones que sean necesarias para adelantar el seguimiento a los proyectos licenciados y demás reuniones relacionadas con el apoyo a los procesos ambientales, acorde con las competencias y compromisos de la entidad.</t>
  </si>
  <si>
    <t>Con esta actividad, se apalanca la programación y ejecución de visitas requeridas para adelantar el proceso de seguimiento a los proyectos activos en la entidad.</t>
  </si>
  <si>
    <t>3. Aumentar la efectividad de los procesos sancionatorios ambientales de competencia de la Entidad.</t>
  </si>
  <si>
    <t>Conceptos técnicos acogidos para procesos sancionatorios</t>
  </si>
  <si>
    <t>7- Expedir  actos administrativos y otras actividades de impulso y seguimiento de los procesos sancionatorios ambientales de competencia de la ANLA.</t>
  </si>
  <si>
    <t>Servicio sancionatorio ambiental</t>
  </si>
  <si>
    <t xml:space="preserve">_ Conceptos técnicos expedidos en procesos sancionatorios ambientales competencia de ANLA.
</t>
  </si>
  <si>
    <t>8- Dar respuesta técnica a los requerimientos relacionados con el control y sanción de los proyectos licenciados competencia de la ANLA.</t>
  </si>
  <si>
    <t>Con esta actividad se desarrolla la revisión técnica de los proyectos licenciados para el análisis del incumplimiento de requisitos, acuerdos, compensaciones y demás requerimientos establecidos en las licencias otorgadas y así efectuar el proceso requerido como apoyo a las sanciones impuestas por dichos incumplimientos</t>
  </si>
  <si>
    <t>4. Gestionar el conocimiento tácito y explícito de la entidad.</t>
  </si>
  <si>
    <t>Documentos técnicos de modelación regional elaborados</t>
  </si>
  <si>
    <t xml:space="preserve">9- Procesar información generada en los procesos de evaluación y seguimiento </t>
  </si>
  <si>
    <t>Con esta actividad se pretende obtener información regional para mejorar la toma de decisiones de la entidad, apoyar y orientar los procesos de evaluación y seguimiento que adelanta de forma misional la Subdirección de Evaluación de Licencias Ambientales y la Subdirección de Seguimiento de Licencias Ambientales de la Autoridad Nacional de Licencias Ambientales - ANLA.</t>
  </si>
  <si>
    <t>Servicio de modelación regional de medios biótico, abiótico y social</t>
  </si>
  <si>
    <t xml:space="preserve">
_Reportes de alertas regionales elaborados.
_Propuestas de Documento de las Estrategias de redes de monitoreo para las Regiones priorizadas. 
_socializaciones y/o divulgaciones de las  Estrategias de redes de monitoreo para las Regiónes priorizadas.</t>
  </si>
  <si>
    <t>10- Realizar diagnósticos y documentos propuestos para las regiones priorizadas</t>
  </si>
  <si>
    <t>Con esta actividad se pretende desarrollar modelos de análisis regional o reportes de alertas, estos reportes especializados son documentos ambientales ejecutivos, los cuales se elaboran para ventanas de áreas geográficas específicas, priorizadas en el ejercicio de modelación de análisis regional</t>
  </si>
  <si>
    <t>5. Aumentar la efectividad de los instrumentos para licencias, permisos y trámites ambientales.</t>
  </si>
  <si>
    <t>Permisos y trámites ambientales otorgados</t>
  </si>
  <si>
    <t>11- Elaborar conceptos técnicos y expedir actos administrativos que resuelvan las solicitudes de evaluación y seguimiento para los permisos, certificaciones, autorizaciones, vistos buenos y trámites ambientales.</t>
  </si>
  <si>
    <t>Con esta actividad, se apalanca el costo de servicios profesionales que relizaran la evaluación de las solicitudes de permisos, certificaciones, autorizaciones, vistos buenos y trámites ambientales para definir la viabilidad ambiental de tales proyectos, obras o actividades.</t>
  </si>
  <si>
    <t xml:space="preserve">Servicio de permisos y trámites ambientales </t>
  </si>
  <si>
    <t>12- Realizar las visitas técnicas y demás reuniones que sean necesarias para adelantar el proceso de evaluación y seguimiento de solicitudes de permisos y trámites ambientales</t>
  </si>
  <si>
    <t>Con esta actividad, se apalanca la programación y ejecución de visitas de seguimiento a proyectos activos en la entidad, sobre los cuales se tiene la priorización según los sectores y naturaleza de los proyectos.</t>
  </si>
  <si>
    <t>13- Desarrollar, implementar y divulgar los instrumentos  y estrategias  tecnológicas, normativas y administrativas para optimizar la evaluación de licencias, permisos, certificaciones y trámites ambientales</t>
  </si>
  <si>
    <t>FORTALECIMIENTO DE LOS PROCESOS DE LA EVALUACIÓN Y EL SEGUIMIENTO DE LAS LICENCIAS, PERMISOS Y TRÁMITES AMBIENTALES EN EL TERRITORIO NACIONAL</t>
  </si>
  <si>
    <t>INCREMENTAR LA EFECTIVIDAD DEL MANEJO DE LOS IMPACTOS DE LOS PROYECTOS LICENCIADOS Y DE LOS TRÁMITES AMBIENTALES DE COMPETENCIA DE LA ANLA EN EL TERRITORIO NACIONAL</t>
  </si>
  <si>
    <t>1. Mejorar la disponibilidad y calidad de la información de los procesos de la entidad para la toma de decisiones</t>
  </si>
  <si>
    <t>Índice de capacidad en la prestación de servicios de tecnología.</t>
  </si>
  <si>
    <t>14_ Adquirir productos y servicios (software y hadware) para la alineación de las tecnologías de la información con las necesidades de la entidad</t>
  </si>
  <si>
    <t>Con esta actividad se busca asegurar la disposición de los equipos tecnológicos y las licencias y programas necesarias en los procesos institucionales, con el fin de contar con los medios necesarios para mantener la información con toda la confiabilidad, disponibilidad e integridad necesarios, para su manipulación y procesamiento. Con ello, poder realizar todas las operaciones requeridas, en los procesos de la entidad.</t>
  </si>
  <si>
    <t>Servicios Tecnológicos</t>
  </si>
  <si>
    <t>Porcentaje</t>
  </si>
  <si>
    <t>Garantizar la integridad, disponibilidad y seguridad de la información administrada por la entidad, integrando algunos de los sistemas de la ANLA.</t>
  </si>
  <si>
    <t xml:space="preserve">15_ Brindar la asesoría tecnológica para la solución de solicitudes de soporte técnico de usuarios de la Entidad </t>
  </si>
  <si>
    <t>Esta actividad proporciona asistencia a los usuarios al tener algún problema al utilizar un producto o servicio tecnológico de la entidad, ya sea este el hardware o software de una computadora de un servidor de Internet, periféricos, artículos electrónicos, maquinaria, o cualquier otro equipo o dispositivo. El soporte técnico se da por distintos medios, incluyendo el correo electrónico, chat, software de aplicación denominado Mesa de Ayuda, técnicos (en sitio) y remotos, a travésde servicios profesionales especializados en cada campo  tecnológico requerido.</t>
  </si>
  <si>
    <t xml:space="preserve">Sistemas de información implementados </t>
  </si>
  <si>
    <t>16_ Realizar la Arquitectura empresarial</t>
  </si>
  <si>
    <t>A través de esta actividad se desarrollarán las acciones relacionadas con la fase de diagnóstico del estado actual de la entidad frente a los requerimientos de la estrategia de Arquitectura de Tecnologías de la Información, así como el establecimiento de la metodología y desarrollo para su implementación, y toda la puesta en marcha de la arquitectura tecnológica de la entidad y los proyectos tecnológicos requeridos.</t>
  </si>
  <si>
    <t>Servicios de información implementados</t>
  </si>
  <si>
    <t>Sistemas de información implementados</t>
  </si>
  <si>
    <t>Fortalecer los procesos institucionales a través del perfilamiento, nuevas funcionalidades y actualizaciones en las herramientas especializadas en el monitoreo y seguridad de la información de la entidad, en el marco de la administración y gestión de riesgos de tecnologías de la Información.</t>
  </si>
  <si>
    <t>17_ Realizar nuevas funcionalidades o actualizaciones en los sistemas de información institucional de acuerdo a las necesidades misionales, estratégicas y de apoyo de la entidad</t>
  </si>
  <si>
    <t>A través de esta actividad se administra los recursos y servicios de Tecnologías de la Información y Comunicaciones necesaria para el cumplimiento de las funciones.</t>
  </si>
  <si>
    <t>Sistema de gestión documental implementado</t>
  </si>
  <si>
    <t>18_ Operacionalizar el gestor documental</t>
  </si>
  <si>
    <t>Servicio de Gestión Documental</t>
  </si>
  <si>
    <t>Se pretende principalmente realizar la digitalización del archivo documental, y realizar la contratacion de los servicios profesionales y de apoyo requeridos para el grupo de Gestión Documental.</t>
  </si>
  <si>
    <t>19_ Operar el archivo, correspondencia y reparto de la entidad</t>
  </si>
  <si>
    <t>Con esta actividad, se apalanca el costo de servicios técnicos y profesionales que realizaran toda la gestión de archivo, correspondencia y lo relacionado con el reparto de la entidad, garantizando la gestión adecuada de los mismos.</t>
  </si>
  <si>
    <t>2. Desarrollar una cultura organizacional que permita atender las necesidades de los ciudadanos y a su vez generar valor público.</t>
  </si>
  <si>
    <t>Documentos de planeación con seguimiento realizado</t>
  </si>
  <si>
    <t>20_ Ejecutar y hacer seguimiento a las politicas del MIPG</t>
  </si>
  <si>
    <t>Documentos de planeación</t>
  </si>
  <si>
    <t xml:space="preserve">Se pretende implementar, y optimizar la implementación de las 18 políticas del Modelo Integrado de Planeación y Gestión – MIPG </t>
  </si>
  <si>
    <t>21_ Formular e implementar instrumentos de Planeación institucional</t>
  </si>
  <si>
    <t>Con esta actividad, se apalanca el costo de servicios técnicos y profesionales que apoyaran todo el proceso de formulación e implementación de la planeación anual institucional, su seguimiento y evaluación; además apoyaran con toda la generación de información, informes, estadísticas entre otros que servirán a la dirección para la toma de decisiones.</t>
  </si>
  <si>
    <t>Sistema de gestión implementado</t>
  </si>
  <si>
    <t>22_ Realizar auditorias para la verificación de la implementación del MIPG</t>
  </si>
  <si>
    <t>Con esta actividad se apalanca el servicio requerido de evaluación de los procesos de la entidad, de la eficacia de un sistema de gestión, de la implementación del sistema integrado de gestión con el fin de dar cumplimiento con los estándares establecidos, en general para realizar la evaluación de la implementación, ejecución y seguimiento del modelo MIPG en la entidad.</t>
  </si>
  <si>
    <t>Servicio de Implementación Sistemas de Gestión</t>
  </si>
  <si>
    <t>_Mejoramiento, actualización, implementación y seguimiento de los sistemas de gestión de la entidad</t>
  </si>
  <si>
    <t>Se pretende el mejoramiento, actualización, implementación y seguimiento de los sistemas de gestión de la entidad</t>
  </si>
  <si>
    <t>23_Operar el sistema integrado de gestión</t>
  </si>
  <si>
    <t>Con esta actividad se apalancan las actividades requeridas para la revisión, análisis, propuesta de mejoramiento, actualización, implementación y seguimiento de los sistemas de gestión de la entidad, que den cumplimiento al plan estratégico de la entidad.-</t>
  </si>
  <si>
    <t>3. Mejorar el relacionamiento con los grupos de interés</t>
  </si>
  <si>
    <t>Documentos de lineamientos técnicos</t>
  </si>
  <si>
    <t>24_ Realizar espacios de participación ciudadana</t>
  </si>
  <si>
    <t>Con esta actividad, se pretende realizar todos los ejercicios de participación y atención ciudadana, y lo que esto con lleve, se desarrollarán las reuniones y acercamientos con la comunidad, requeridos para brindar la información adicional solicitada frente a las gestiones de la entidad, así como las actividades requeridas para dar cumplimiento a la realización de rendición de cuentas institucional.</t>
  </si>
  <si>
    <t>25_ Hacer seguimiento a la estrategia de relacionamiento con grupos de interés</t>
  </si>
  <si>
    <t>Con esta actividad se pretende realizar la estrategia, implementación y seguimiento del proceso de relacionamiento con los grupos de interés de la entidad, y monitorear la satisfacción de estos frente a los servicios entregados por la entidad.</t>
  </si>
  <si>
    <t>FORTALECIMIENTO DE LA GESTIÓN INSTITUCIONAL Y TECNOLOGICA DE LA AUTORIDAD NACIONAL DE LICENCIAS AMBIENTALES EN EL TERRITORIO NACIONAL</t>
  </si>
  <si>
    <t>OPTIMIZAR LA IMPLEMENTACIÓN DEL MODELO INTEGRADO DE PLANEACIÓN Y GESTIÓN</t>
  </si>
  <si>
    <t>1. Justicia ambiental y gobernanza inclusiva</t>
  </si>
  <si>
    <t>Fortalecer el enfoque de derechos humanos, el conocimiento integral del territorio y la participación incidente con rigurosidad, transparencia y oportunidad para mejorar la efectividad de los procesos de evaluación, seguimiento y sancionatorios.</t>
  </si>
  <si>
    <t>Gestionar el conocimiento y garantizar el acceso a la información de los procesos de la autoridad para contribuir a la efectiva y oportuna toma de decisiones, a través de la innovación, las buenas prácticas y la transformación digital.</t>
  </si>
  <si>
    <t>Consolidar un modelo de gestión innovador que genere valor público, a través del uso eficiente de los recursos y el logro de los objetivos, proporcionando un entorno de trabajo que ofrezca un desarrollo integral a nuestros colaboradores.</t>
  </si>
  <si>
    <t>Incrementar la confianza y cercanía de la autoridad con sus grupos de valor.</t>
  </si>
  <si>
    <t>Con esta actividad se pretende mantener el gestor documental que mantendrá la organización, digitalización, administración y descongestión del archivo de la entidad, para dar cumplimiento a la Unificación de los expedientes en todas sus etapas y sus soportes</t>
  </si>
  <si>
    <t xml:space="preserve">
Documentos de lineamientos técnicos realizados</t>
  </si>
  <si>
    <t>_Actividades De Soporte y Gestión De Procesos.
_Componentes de seguridad adquiridos o actualizados.
_Adquisición de los servicios de soporte técnico especializado y mesa de ayuda para la entidad.
_Herramientas de monitoreo adquiridas o actualizadas.
_Unidades tecnológicas adquiridas o actualizadas</t>
  </si>
  <si>
    <t xml:space="preserve"> _Organización y digitalización de archivos de gestión.
</t>
  </si>
  <si>
    <t xml:space="preserve">_Implementación y optimización de las 18 políticas del Modelo Integrado de Planeación y Gestión – MIPG </t>
  </si>
  <si>
    <t>Con esta actividad se pretende realizar, y optimizar la implementación de las 18 políticas del Modelo Integrado de Planeación y Gestión – MIPG en la entidad, el posterior seguimiento de estas, garantizando un índice de desempeño institucional alto</t>
  </si>
  <si>
    <t>_Lineamiento del medio socioeconómico de desplazamiento por proyectos de desarrollo.
 _Lineamiento de atención a la conflictividad socio ecológica.
_Documento resultados caracterización grupo de valor 
_Informe resultados encuesta de satisfacción.</t>
  </si>
  <si>
    <t>_Actualización y desarrollo de los sistemas de información institucional con la metodologia BPM.</t>
  </si>
  <si>
    <t xml:space="preserve">Actividades de licenciamiento, permisos, y tramites ambientales para la evaluación, seguimiento,  compensación y sancionatorio en las 13 ecorregiones con acuerdos territoriales para el ordenamiento alrededor del agua. </t>
  </si>
  <si>
    <t>Esta actividad tiene como propósito establecer los lineamientos generales y consolidar los criterios, instrumentos y herramientas que permitan fortalecer la objetividad, oportunidad y transparencia en los procesos de evaluación ambiental, contribuyendo al desarrollo sostenible del país.</t>
  </si>
  <si>
    <t>El objetivo de esta actividad es aplicar  un instrumento que permita la cuantificación y clasificación numérica de la gestión ambiental de cada uno de los proyectos, obras y actividades; mejorar el conocimiento objetivo del desempeño ambiental de los proyectos y su efecto agregado en el uso y explotación de los recursos naturales permitiendo tomar mejores decisiones en los procesos de evaluación y seguimiento, a partir del análisis de datos, posibilitando definir acciones en beneficio del ambiente y los recursos naturales en todo el territorio nacional.</t>
  </si>
  <si>
    <t>Esta actividad apalanca los servicios requeridos para la ejecución de los procesos legales en materia ambiental, cuando se infringen o se incumplen los requisitos, compromisos, acuerdos y demás acciones establecidas en la ejecución de los proyectos licenciados por la entidad.</t>
  </si>
  <si>
    <t>Esta actividad esta enfocada en proponer, para su adopción, los instrumentos para la evaluación y seguimiento de proyectos, obras o actividades sujetos a licencia ambiental, y de permisos, certificaciones y trámites ambientales.</t>
  </si>
  <si>
    <t xml:space="preserve">Resolver las solicitudes allegadas por los usuarios, para evaluación de permisos y trámites ambientales, dentro de los tiempos establecidos para cada uno.
Brindar las herramientas necesarias para mejorar, optimizar y hacer más efectivos  los procesos de evaluación de licencias y permisos, competencia de la entidad. </t>
  </si>
  <si>
    <r>
      <t>Versión :</t>
    </r>
    <r>
      <rPr>
        <sz val="11"/>
        <color indexed="8"/>
        <rFont val="Verdana"/>
        <family val="2"/>
      </rPr>
      <t>5</t>
    </r>
  </si>
  <si>
    <r>
      <t xml:space="preserve">Vigencia: </t>
    </r>
    <r>
      <rPr>
        <sz val="12"/>
        <rFont val="Arial Narrow"/>
        <family val="2"/>
      </rPr>
      <t>16/11/2023</t>
    </r>
  </si>
  <si>
    <t>_Conceptos técnicos emitidos para resolver las solicitudes de evaluación a permisos y trámites ambientales.
_ Propuestas de instrumentos internos elaborados.
_Visitas técnicas de seguimiento de permisos y trámites ambientales.
_Conceptos técnicos de seguimiento a permisos y trámites ambientales otorgados.
_Visitas técnicas de evaluación de solicitudes de permisos y trámites ambientales.</t>
  </si>
  <si>
    <t>Se pretende realizar los documentos con los lineamientos tecnicos que permitan mejorar la conflictividad ambiental.
Se realizaran los ejercicios para la promoción de la participación ciudadana ambiental convocados por la ANLA o por solicitud de terceros (incluye Audiencia Publica Ambiental, espacios de participación ampliada, avanzada para visita de evaluación y/o seguimiento y/o diálogos territoriales).</t>
  </si>
  <si>
    <t xml:space="preserve">Efectuar el seguimiento a los proyectos, obras o actividades sujetos a licenciamiento ambiental, Planes de Manejo Ambiental y otros instrumentos de control ambiental, conforme a los procedimientos establecidos para contribuir al desarrollo sostenible ambiental del país.
</t>
  </si>
  <si>
    <t xml:space="preserve">Actos administrativos expedidos en procesos sancionatorios ambientales competencia de la ANLA.  
Realizar el seguimiento de los impulsos procesales y/o actividades necesarias en el procedimiento Sancionatorio Ambiental.
</t>
  </si>
  <si>
    <t xml:space="preserve">Elaboración de reportes de análisis regional, análisis de sensibilidad ambiental y estrategias de monitoreo en áreas de interés, que permitan apoyar los procesos de toma de decisiones en la evaluación y seguimiento de licenciamientos y permisos ambientales desde un enfoque regional.		</t>
  </si>
  <si>
    <t>4to trimestre</t>
  </si>
  <si>
    <t>Al cierre de diciembre de 2025, el indicador de gestión TI alcanzó un resultado mensual del 99%, consolidando un promedio anual del 97%. Este desempeño sobresaliente se sustenta en una alta operatividad de los servicios de infraestructura y una gestión eficiente de la Mesa de Servicios.
Los componentes clave del mes incluyen:
Disponibilidad y Continuidad (40%): Se alcanzó un 100% en disponibilidad de capacidad TI y gestión de cambios (32 cambios exitosos sin retrocesos), garantizando la estabilidad de plataformas críticas como SharePoint y OneDrive.
Atención al Usuario: La oportunidad en la resolución de casos cerró en 98,9%, respaldada por un índice de satisfacción del cliente del 95,24% (basado en calificaciones de "Bueno" y "Excelente").
Monitoreo Preventivo (SOC-NOC): Se mantuvo un cumplimiento del 100%, destacando un periodo sin alertas críticas escaladas en el Data Center durante diciembre.</t>
  </si>
  <si>
    <t>Al cierre de diciembre de 2025, el proyecto de Contingencias reporta un cumplimiento del 100%, manteniendo la estabilidad operativa alcanzada desde el mes de octubre. La implementación final de la herramienta se consolidó mediante el desarrollo y despliegue exitoso de las 14 Historias de Usuario (HU) programadas para esta vigencia.
El éxito del proyecto se sustenta en la culminación rigurosa de todas las fases técnicas, incluyendo pruebas de carga, estrés y seguridad. Este resultado dota a la entidad de una solución tecnológica robusta para la gestión y consolidación de contingencias, cumpliendo integralmente con el indicador de desempeño acumulado.</t>
  </si>
  <si>
    <t>Al cierre de diciembre, se reporta un cumplimiento del 100% de la meta programada para este indicador. La gestión del mes destacó por una reorientación del esfuerzo técnico hacia la estabilización y soporte del sistema, logrando los siguientes resultados:
•	Fortalecimiento del Repositorio: Se cargaron 36 metros lineales (ML) al gestor documental Orfeo, optimizando la disponibilidad de la información en formato digital.
•	Migración y Centralización: Se trasladaron exitosamente 50 expedientes, avanzando en la consolidación de la memoria institucional.
•	Soporte al Usuario: Se atendieron 68 mesas de ayuda, demostrando una alta capacidad de respuesta ante la demanda de soporte técnico y garantizando la continuidad operativa de los usuarios internos.</t>
  </si>
  <si>
    <t>Al cierre de diciembre, se alcanzó el 100% de la meta anual con la consolidación de 24 documentos estratégicos liderados por la Oficina Asesora de Planeación. Estos instrumentos aseguran la alineación operativa y financiera de la ANLA para la vigencia actual y futura.
La distribución de los documentos refleja un enfoque integral en la gestión:
•	Operación Institucional: 12 documentos del Plan de Acción Institucional (PAI) y 4 del Plan Operativo Anual (POA).
•	Estrategia y Prospectiva: 2 documentos del Plan Estratégico Institucional (PEI) y 1 del Anteproyecto de Presupuesto.
•	Transparencia y Riesgos: 3 documentos del Programa de Transparencia y Ética Pública, junto con 2 Mapas de Riesgos institucionales.</t>
  </si>
  <si>
    <t>Al cierre de la vigencia 2025, el Sistema Integrado de Gestión alcanzó un desempeño sobresaliente del 99,9%, reflejando el compromiso de la entidad con los estándares internacionales y la mejora continua. Los subsistemas de Calidad (SGC), Ambiental (SGA) y Seguridad de la Información (SGSI) lograron un cumplimiento absoluto del 100%.
El margen marginal de 0,1% se localiza en el Sistema de Gestión de Seguridad y Salud en el Trabajo (SGSST), el cual cerró con un 99,2%. Esta mínima desviación se atribuye a la necesidad de fortalecer la planificación en los procesos de gestión del cambio. Cabe destacar que el avance mensual de diciembre (2,5%) responde a una ejecución eficiente que permitió la finalización anticipada de múltiples actividades programadas para el cierre de año</t>
  </si>
  <si>
    <t xml:space="preserve">
Al cierre de la vigencia 2025, se alcanzó el 100% de la meta con la entrega de los tres documentos de lineamientos propuestos por la ANLA. Estos instrumentos fortalecen la dimensión social del licenciamiento ambiental mediante:
•	Enfoque de Derechos: Incorporación de estándares de Derechos Humanos en los procesos de evaluación y seguimiento.
•	Consulta Previa: Actualización del lineamiento para el abordaje técnico de los resultados de procesos de consulta con comunidades étnicas.
•	Participación Ciudadana: Integración efectiva de los insumos aportados por la ciudadanía en los mecanismos de participación, asegurando una gestión ambiental más inclusiva y transparente.</t>
  </si>
  <si>
    <t>Al cierre de diciembre de 2025, el indicador de Licencias ambientales evaluadas alcanzó un cumplimiento del 102%, superando la meta anual con un total de 469 actos ejecutados frente a los 460 programados. Esta gestión estuvo liderada por el sector de agroquímicos (358), seguido por infraestructura y energía eléctrica (34 cada uno), hidrocarburos (20), minería (13) y energía TEJ (10).
El desempeño del último trimestre muestra una aceleración significativa en la gestión, pasando de un 93% en noviembre al 102% en diciembre. Este incremento de 9 puntos porcentuales en el mes de cierre consolida una tendencia positiva y demuestra la capacidad institucional para responder a la creciente demanda sectorial.</t>
  </si>
  <si>
    <t>Al cierre del 31 de diciembre de 2025, se consolidaron 2.895 seguimientos a proyectos licenciados. El grupo de Agroquímicos y Proyectos Especiales lideró la ejecución anual con 1.525 intervenciones, seguido por las regionales Caribe (350) y Alto Magdalena (236).
Específicamente en el mes de diciembre, se emitieron 251 actos administrativos, superando la meta programada en 45 actos. Este excedente en la ejecución respondió a dos necesidades operativas críticas:
1.	Atención a contingencias de alta complejidad: Gestión de denuncias ambientales, cumplimiento de órdenes judiciales y verificación de procesos sancionatorios.
2.	Cumplimiento del Decreto 1076: Se realizaron visitas de seguimiento no previstas a proyectos que iniciaron fase constructiva durante el año, garantizando la supervisión dentro de los dos meses posteriores al inicio de obras.</t>
  </si>
  <si>
    <t>Al cierre de la vigencia 2025, la gestión sancionatoria alcanzó un cumplimiento del 113%, con un total de 1.410 actos administrativos expedidos, superando la meta programada de 1.253. Durante el mes de diciembre, se emitieron 107 actos, lo que permitió consolidar este resultado positivo. Este excedente de 157 actos administrativos sobre lo proyectado refleja un avance significativo en la oportunidad de la respuesta jurídica y el fortalecimiento de la autoridad ambiental.</t>
  </si>
  <si>
    <t>Durante el mes de diciembre, el indicador registró un avance de 0.77 documentos, superando significativamente la proyección mensual de 0.45. Con este resultado, se alcanzó un acumulado de 16 productos, logrando un cumplimiento del 100% de la meta anual. Este desempeño se desglosa en dos frentes clave:
1.	Análisis Regional: Se entregaron 0.07 productos (frente al 0.05 proyectado), completando los 4 documentos técnicos definidos para el año.
2.	Estrategias de Implementación Regional (Fase IV): Se reportó un avance de 0.70 (frente al 0.40 proyectado), consolidando los 12 productos finales establecidos en la planeación.</t>
  </si>
  <si>
    <t>Con corte al 31 de diciembre, la ANLA reporta la expedición de 523 actos administrativos para la resolución de permisos y trámites ambientales, logrando un avance del 94% frente a la meta anual. El análisis de representatividad revela que el grueso de la gestión se concentró en trámites No CITES y Diversidad Biológica, que en conjunto suman el 82,4% de la producción total del año. En el último mes del periodo, la expedición de 47 nuevos actos permitió estrechar la brecha respecto a la meta programada, evidenciando un esfuerzo sostenido por evacuar las solicitudes pendientes.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</si>
</sst>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quot;$&quot;\ * #,##0_);_(&quot;$&quot;\ * \(#,##0\);_(&quot;$&quot;\ * &quot;-&quot;_);_(@_)"/>
    <numFmt numFmtId="165" formatCode="_(&quot;$&quot;\ * #,##0.00_);_(&quot;$&quot;\ * \(#,##0.00\);_(&quot;$&quot;\ * &quot;-&quot;??_);_(@_)"/>
    <numFmt numFmtId="166" formatCode="_(* #,##0.00_);_(* \(#,##0.00\);_(* &quot;-&quot;??_);_(@_)"/>
    <numFmt numFmtId="167" formatCode="_-* #,##0_-;\-* #,##0_-;_-* &quot;-&quot;??_-;_-@_-"/>
    <numFmt numFmtId="168" formatCode="_(&quot;$&quot;\ * #,##0_);_(&quot;$&quot;\ * \(#,##0\);_(&quot;$&quot;\ * &quot;-&quot;??_);_(@_)"/>
    <numFmt numFmtId="170" formatCode="_(* #,##0_);_(* \(#,##0\);_(* &quot;-&quot;??_);_(@_)"/>
  </numFmts>
  <fonts count="29" x14ac:knownFonts="1">
    <font>
      <sz val="11"/>
      <color theme="1"/>
      <name val="Calibri"/>
      <family val="2"/>
      <scheme val="minor"/>
    </font>
    <font>
      <sz val="9"/>
      <color indexed="81"/>
      <name val="Tahoma"/>
      <family val="2"/>
    </font>
    <font>
      <b/>
      <sz val="9"/>
      <color indexed="81"/>
      <name val="Tahoma"/>
      <family val="2"/>
    </font>
    <font>
      <b/>
      <sz val="11"/>
      <color indexed="81"/>
      <name val="Tahoma"/>
      <family val="2"/>
    </font>
    <font>
      <sz val="11"/>
      <color indexed="81"/>
      <name val="Tahoma"/>
      <family val="2"/>
    </font>
    <font>
      <sz val="10"/>
      <name val="Arial"/>
      <family val="2"/>
    </font>
    <font>
      <b/>
      <sz val="11"/>
      <name val="Arial Narrow"/>
      <family val="2"/>
    </font>
    <font>
      <sz val="11"/>
      <name val="Arial Narrow"/>
      <family val="2"/>
    </font>
    <font>
      <sz val="11"/>
      <color theme="1"/>
      <name val="Calibri"/>
      <family val="2"/>
      <scheme val="minor"/>
    </font>
    <font>
      <b/>
      <sz val="11"/>
      <color theme="1"/>
      <name val="Calibri"/>
      <family val="2"/>
      <scheme val="minor"/>
    </font>
    <font>
      <sz val="10"/>
      <name val="Calibri"/>
      <family val="2"/>
      <scheme val="minor"/>
    </font>
    <font>
      <sz val="10"/>
      <color theme="1"/>
      <name val="Calibri"/>
      <family val="2"/>
      <scheme val="minor"/>
    </font>
    <font>
      <b/>
      <sz val="10"/>
      <color theme="1"/>
      <name val="Calibri"/>
      <family val="2"/>
      <scheme val="minor"/>
    </font>
    <font>
      <b/>
      <sz val="12"/>
      <color rgb="FF0000CC"/>
      <name val="Arial"/>
      <family val="2"/>
    </font>
    <font>
      <b/>
      <sz val="14"/>
      <color theme="1"/>
      <name val="Arial"/>
      <family val="2"/>
    </font>
    <font>
      <b/>
      <sz val="20"/>
      <color theme="1"/>
      <name val="Calibri"/>
      <family val="2"/>
      <scheme val="minor"/>
    </font>
    <font>
      <sz val="11"/>
      <color theme="1" tint="0.249977111117893"/>
      <name val="Arial"/>
      <family val="2"/>
    </font>
    <font>
      <sz val="11"/>
      <name val="Calibri"/>
      <family val="2"/>
      <scheme val="minor"/>
    </font>
    <font>
      <u val="singleAccounting"/>
      <sz val="11"/>
      <name val="Calibri"/>
      <family val="2"/>
      <scheme val="minor"/>
    </font>
    <font>
      <b/>
      <sz val="10"/>
      <name val="Calibri"/>
      <family val="2"/>
      <scheme val="minor"/>
    </font>
    <font>
      <b/>
      <sz val="11"/>
      <color rgb="FFFF0000"/>
      <name val="Arial Narrow"/>
      <family val="2"/>
    </font>
    <font>
      <b/>
      <sz val="11"/>
      <name val="Calibri"/>
      <family val="2"/>
      <scheme val="minor"/>
    </font>
    <font>
      <sz val="11"/>
      <color theme="1"/>
      <name val="Verdana"/>
      <family val="2"/>
    </font>
    <font>
      <b/>
      <sz val="11"/>
      <color theme="1"/>
      <name val="Verdana"/>
      <family val="2"/>
    </font>
    <font>
      <b/>
      <sz val="11"/>
      <color theme="0"/>
      <name val="Verdana"/>
      <family val="2"/>
    </font>
    <font>
      <sz val="11"/>
      <color indexed="8"/>
      <name val="Verdana"/>
      <family val="2"/>
    </font>
    <font>
      <b/>
      <sz val="11"/>
      <name val="Arial"/>
      <family val="2"/>
    </font>
    <font>
      <b/>
      <sz val="12"/>
      <name val="Arial Narrow"/>
      <family val="2"/>
    </font>
    <font>
      <sz val="12"/>
      <name val="Arial Narrow"/>
      <family val="2"/>
    </font>
  </fonts>
  <fills count="13">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FFFF00"/>
        <bgColor indexed="64"/>
      </patternFill>
    </fill>
    <fill>
      <patternFill patternType="solid">
        <fgColor rgb="FF96BE55"/>
        <bgColor indexed="64"/>
      </patternFill>
    </fill>
    <fill>
      <patternFill patternType="solid">
        <fgColor rgb="FFE1E1E1"/>
        <bgColor indexed="64"/>
      </patternFill>
    </fill>
    <fill>
      <patternFill patternType="solid">
        <fgColor rgb="FF594F4E"/>
        <bgColor indexed="64"/>
      </patternFill>
    </fill>
    <fill>
      <patternFill patternType="solid">
        <fgColor theme="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s>
  <cellStyleXfs count="9">
    <xf numFmtId="0" fontId="0" fillId="0" borderId="0"/>
    <xf numFmtId="166" fontId="8" fillId="0" borderId="0" applyFont="0" applyFill="0" applyBorder="0" applyAlignment="0" applyProtection="0"/>
    <xf numFmtId="164" fontId="8" fillId="0" borderId="0" applyFont="0" applyFill="0" applyBorder="0" applyAlignment="0" applyProtection="0"/>
    <xf numFmtId="0" fontId="8" fillId="0" borderId="0"/>
    <xf numFmtId="0" fontId="5" fillId="0" borderId="0"/>
    <xf numFmtId="9" fontId="8" fillId="0" borderId="0" applyFont="0" applyFill="0" applyBorder="0" applyAlignment="0" applyProtection="0"/>
    <xf numFmtId="165" fontId="8" fillId="0" borderId="0" applyFont="0" applyFill="0" applyBorder="0" applyAlignment="0" applyProtection="0"/>
    <xf numFmtId="0" fontId="8" fillId="0" borderId="0"/>
    <xf numFmtId="43" fontId="8" fillId="0" borderId="0" applyFont="0" applyFill="0" applyBorder="0" applyAlignment="0" applyProtection="0"/>
  </cellStyleXfs>
  <cellXfs count="173">
    <xf numFmtId="0" fontId="0" fillId="0" borderId="0" xfId="0"/>
    <xf numFmtId="0" fontId="10" fillId="2" borderId="0" xfId="0" applyFont="1" applyFill="1" applyAlignment="1">
      <alignment horizontal="center" vertical="center" wrapText="1"/>
    </xf>
    <xf numFmtId="0" fontId="11" fillId="2" borderId="0" xfId="0" applyFont="1" applyFill="1"/>
    <xf numFmtId="167" fontId="11" fillId="2" borderId="0" xfId="0" applyNumberFormat="1" applyFont="1" applyFill="1"/>
    <xf numFmtId="168" fontId="11" fillId="2" borderId="0" xfId="0" applyNumberFormat="1" applyFont="1" applyFill="1"/>
    <xf numFmtId="167" fontId="11" fillId="2" borderId="0" xfId="0" applyNumberFormat="1" applyFont="1" applyFill="1" applyAlignment="1">
      <alignment vertical="center"/>
    </xf>
    <xf numFmtId="0" fontId="11" fillId="2" borderId="3" xfId="0" applyFont="1" applyFill="1" applyBorder="1"/>
    <xf numFmtId="0" fontId="0" fillId="2" borderId="0" xfId="0" applyFill="1"/>
    <xf numFmtId="0" fontId="13" fillId="2" borderId="0" xfId="0" applyFont="1" applyFill="1" applyAlignment="1">
      <alignment vertical="center"/>
    </xf>
    <xf numFmtId="0" fontId="0" fillId="2" borderId="0" xfId="0" applyFill="1" applyAlignment="1">
      <alignment vertical="center" wrapText="1"/>
    </xf>
    <xf numFmtId="0" fontId="14" fillId="2" borderId="0" xfId="0" applyFont="1" applyFill="1" applyAlignment="1">
      <alignment horizontal="center" vertical="center" wrapText="1"/>
    </xf>
    <xf numFmtId="0" fontId="0" fillId="2" borderId="0" xfId="0" applyFill="1" applyAlignment="1">
      <alignment horizontal="center" vertical="center" wrapText="1"/>
    </xf>
    <xf numFmtId="0" fontId="15" fillId="2" borderId="0" xfId="0" applyFont="1" applyFill="1" applyAlignment="1">
      <alignment horizontal="center" vertical="center" wrapText="1"/>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6" fillId="3" borderId="7" xfId="4" applyFont="1" applyFill="1" applyBorder="1" applyAlignment="1" applyProtection="1">
      <alignment horizontal="left" vertical="center" wrapText="1"/>
      <protection locked="0"/>
    </xf>
    <xf numFmtId="0" fontId="16" fillId="3" borderId="2" xfId="4" applyFont="1" applyFill="1" applyBorder="1" applyAlignment="1" applyProtection="1">
      <alignment horizontal="left" vertical="center" wrapText="1"/>
      <protection locked="0"/>
    </xf>
    <xf numFmtId="9" fontId="16" fillId="3" borderId="2" xfId="5" applyFont="1" applyFill="1" applyBorder="1" applyAlignment="1" applyProtection="1">
      <alignment horizontal="center" vertical="center" wrapText="1"/>
      <protection locked="0"/>
    </xf>
    <xf numFmtId="9" fontId="16" fillId="3" borderId="8" xfId="5" applyFont="1" applyFill="1" applyBorder="1" applyAlignment="1" applyProtection="1">
      <alignment horizontal="center" vertical="center" wrapText="1"/>
      <protection locked="0"/>
    </xf>
    <xf numFmtId="0" fontId="16" fillId="3" borderId="9" xfId="4" applyFont="1" applyFill="1" applyBorder="1" applyAlignment="1" applyProtection="1">
      <alignment horizontal="left" vertical="center" wrapText="1"/>
      <protection locked="0"/>
    </xf>
    <xf numFmtId="0" fontId="16" fillId="3" borderId="1" xfId="4" applyFont="1" applyFill="1" applyBorder="1" applyAlignment="1" applyProtection="1">
      <alignment horizontal="left" vertical="center" wrapText="1"/>
      <protection locked="0"/>
    </xf>
    <xf numFmtId="0" fontId="16" fillId="3" borderId="1" xfId="4" applyFont="1" applyFill="1" applyBorder="1" applyAlignment="1" applyProtection="1">
      <alignment horizontal="center" vertical="center" wrapText="1"/>
      <protection locked="0"/>
    </xf>
    <xf numFmtId="0" fontId="16" fillId="3" borderId="10" xfId="4" applyFont="1" applyFill="1" applyBorder="1" applyAlignment="1" applyProtection="1">
      <alignment horizontal="center" vertical="center" wrapText="1"/>
      <protection locked="0"/>
    </xf>
    <xf numFmtId="9" fontId="16" fillId="3" borderId="1" xfId="5" applyFont="1" applyFill="1" applyBorder="1" applyAlignment="1" applyProtection="1">
      <alignment horizontal="center" vertical="center" wrapText="1"/>
      <protection locked="0"/>
    </xf>
    <xf numFmtId="9" fontId="16" fillId="3" borderId="10" xfId="5" applyFont="1" applyFill="1" applyBorder="1" applyAlignment="1" applyProtection="1">
      <alignment horizontal="center" vertical="center" wrapText="1"/>
      <protection locked="0"/>
    </xf>
    <xf numFmtId="0" fontId="16" fillId="4" borderId="9" xfId="4" applyFont="1" applyFill="1" applyBorder="1" applyAlignment="1" applyProtection="1">
      <alignment horizontal="left" vertical="center" wrapText="1"/>
      <protection locked="0"/>
    </xf>
    <xf numFmtId="0" fontId="16" fillId="4" borderId="1" xfId="4" applyFont="1" applyFill="1" applyBorder="1" applyAlignment="1" applyProtection="1">
      <alignment horizontal="left" vertical="center" wrapText="1"/>
      <protection locked="0"/>
    </xf>
    <xf numFmtId="0" fontId="16" fillId="4" borderId="1" xfId="4" applyFont="1" applyFill="1" applyBorder="1" applyAlignment="1" applyProtection="1">
      <alignment horizontal="center" vertical="center" wrapText="1"/>
      <protection locked="0"/>
    </xf>
    <xf numFmtId="0" fontId="16" fillId="4" borderId="10" xfId="4" applyFont="1" applyFill="1" applyBorder="1" applyAlignment="1" applyProtection="1">
      <alignment horizontal="center" vertical="center" wrapText="1"/>
      <protection locked="0"/>
    </xf>
    <xf numFmtId="9" fontId="16" fillId="4" borderId="1" xfId="5" applyFont="1" applyFill="1" applyBorder="1" applyAlignment="1" applyProtection="1">
      <alignment horizontal="center" vertical="center" wrapText="1"/>
      <protection locked="0"/>
    </xf>
    <xf numFmtId="9" fontId="16" fillId="4" borderId="10" xfId="5" applyFont="1" applyFill="1" applyBorder="1" applyAlignment="1" applyProtection="1">
      <alignment horizontal="center" vertical="center" wrapText="1"/>
      <protection locked="0"/>
    </xf>
    <xf numFmtId="0" fontId="16" fillId="5" borderId="9" xfId="4" applyFont="1" applyFill="1" applyBorder="1" applyAlignment="1" applyProtection="1">
      <alignment horizontal="left" vertical="center" wrapText="1"/>
      <protection locked="0"/>
    </xf>
    <xf numFmtId="0" fontId="16" fillId="5" borderId="1" xfId="4" applyFont="1" applyFill="1" applyBorder="1" applyAlignment="1" applyProtection="1">
      <alignment horizontal="left" vertical="center" wrapText="1"/>
      <protection locked="0"/>
    </xf>
    <xf numFmtId="0" fontId="16" fillId="5" borderId="1" xfId="4" applyFont="1" applyFill="1" applyBorder="1" applyAlignment="1" applyProtection="1">
      <alignment horizontal="center" vertical="center" wrapText="1"/>
      <protection locked="0"/>
    </xf>
    <xf numFmtId="0" fontId="16" fillId="5" borderId="10" xfId="4" applyFont="1" applyFill="1" applyBorder="1" applyAlignment="1" applyProtection="1">
      <alignment horizontal="center" vertical="center" wrapText="1"/>
      <protection locked="0"/>
    </xf>
    <xf numFmtId="9" fontId="16" fillId="5" borderId="1" xfId="5" applyFont="1" applyFill="1" applyBorder="1" applyAlignment="1" applyProtection="1">
      <alignment horizontal="center" vertical="center" wrapText="1"/>
      <protection locked="0"/>
    </xf>
    <xf numFmtId="9" fontId="16" fillId="5" borderId="10" xfId="5" applyFont="1" applyFill="1" applyBorder="1" applyAlignment="1" applyProtection="1">
      <alignment horizontal="center" vertical="center" wrapText="1"/>
      <protection locked="0"/>
    </xf>
    <xf numFmtId="0" fontId="16" fillId="6" borderId="9" xfId="4" applyFont="1" applyFill="1" applyBorder="1" applyAlignment="1" applyProtection="1">
      <alignment horizontal="left" vertical="center" wrapText="1"/>
      <protection locked="0"/>
    </xf>
    <xf numFmtId="0" fontId="16" fillId="6" borderId="1" xfId="4" applyFont="1" applyFill="1" applyBorder="1" applyAlignment="1" applyProtection="1">
      <alignment horizontal="left" vertical="center" wrapText="1"/>
      <protection locked="0"/>
    </xf>
    <xf numFmtId="9" fontId="16" fillId="6" borderId="1" xfId="5" applyFont="1" applyFill="1" applyBorder="1" applyAlignment="1" applyProtection="1">
      <alignment horizontal="center" vertical="center" wrapText="1"/>
      <protection locked="0"/>
    </xf>
    <xf numFmtId="9" fontId="16" fillId="6" borderId="10" xfId="5" applyFont="1" applyFill="1" applyBorder="1" applyAlignment="1" applyProtection="1">
      <alignment horizontal="center" vertical="center" wrapText="1"/>
      <protection locked="0"/>
    </xf>
    <xf numFmtId="0" fontId="16" fillId="6" borderId="1" xfId="4" applyFont="1" applyFill="1" applyBorder="1" applyAlignment="1" applyProtection="1">
      <alignment horizontal="center" vertical="center" wrapText="1"/>
      <protection locked="0"/>
    </xf>
    <xf numFmtId="0" fontId="16" fillId="6" borderId="10" xfId="4" applyFont="1" applyFill="1" applyBorder="1" applyAlignment="1" applyProtection="1">
      <alignment horizontal="center" vertical="center" wrapText="1"/>
      <protection locked="0"/>
    </xf>
    <xf numFmtId="0" fontId="16" fillId="2" borderId="9" xfId="4" applyFont="1" applyFill="1" applyBorder="1" applyAlignment="1" applyProtection="1">
      <alignment horizontal="left" vertical="center" wrapText="1"/>
      <protection locked="0"/>
    </xf>
    <xf numFmtId="0" fontId="16" fillId="2" borderId="1" xfId="4" applyFont="1" applyFill="1" applyBorder="1" applyAlignment="1" applyProtection="1">
      <alignment horizontal="left" vertical="center" wrapText="1"/>
      <protection locked="0"/>
    </xf>
    <xf numFmtId="0" fontId="16" fillId="2" borderId="1" xfId="4" applyFont="1" applyFill="1" applyBorder="1" applyAlignment="1" applyProtection="1">
      <alignment horizontal="center" vertical="center" wrapText="1"/>
      <protection locked="0"/>
    </xf>
    <xf numFmtId="0" fontId="16" fillId="2" borderId="10" xfId="4" applyFont="1" applyFill="1" applyBorder="1" applyAlignment="1" applyProtection="1">
      <alignment horizontal="center" vertical="center" wrapText="1"/>
      <protection locked="0"/>
    </xf>
    <xf numFmtId="0" fontId="16" fillId="7" borderId="9" xfId="4" applyFont="1" applyFill="1" applyBorder="1" applyAlignment="1" applyProtection="1">
      <alignment horizontal="left" vertical="center" wrapText="1"/>
      <protection locked="0"/>
    </xf>
    <xf numFmtId="0" fontId="16" fillId="7" borderId="1" xfId="4" applyFont="1" applyFill="1" applyBorder="1" applyAlignment="1" applyProtection="1">
      <alignment horizontal="left" vertical="center" wrapText="1"/>
      <protection locked="0"/>
    </xf>
    <xf numFmtId="0" fontId="16" fillId="7" borderId="1" xfId="4" applyFont="1" applyFill="1" applyBorder="1" applyAlignment="1" applyProtection="1">
      <alignment horizontal="center" vertical="center" wrapText="1"/>
      <protection locked="0"/>
    </xf>
    <xf numFmtId="0" fontId="16" fillId="7" borderId="10" xfId="4" applyFont="1" applyFill="1" applyBorder="1" applyAlignment="1" applyProtection="1">
      <alignment horizontal="center" vertical="center" wrapText="1"/>
      <protection locked="0"/>
    </xf>
    <xf numFmtId="9" fontId="16" fillId="7" borderId="1" xfId="5" applyFont="1" applyFill="1" applyBorder="1" applyAlignment="1" applyProtection="1">
      <alignment horizontal="center" vertical="center" wrapText="1"/>
      <protection locked="0"/>
    </xf>
    <xf numFmtId="9" fontId="16" fillId="7" borderId="10" xfId="5" applyFont="1" applyFill="1" applyBorder="1" applyAlignment="1" applyProtection="1">
      <alignment horizontal="center" vertical="center" wrapText="1"/>
      <protection locked="0"/>
    </xf>
    <xf numFmtId="0" fontId="16" fillId="7" borderId="11" xfId="4" applyFont="1" applyFill="1" applyBorder="1" applyAlignment="1" applyProtection="1">
      <alignment horizontal="left" vertical="center" wrapText="1"/>
      <protection locked="0"/>
    </xf>
    <xf numFmtId="0" fontId="16" fillId="7" borderId="12" xfId="4" applyFont="1" applyFill="1" applyBorder="1" applyAlignment="1" applyProtection="1">
      <alignment horizontal="left" vertical="center" wrapText="1"/>
      <protection locked="0"/>
    </xf>
    <xf numFmtId="0" fontId="16" fillId="7" borderId="12" xfId="4" applyFont="1" applyFill="1" applyBorder="1" applyAlignment="1" applyProtection="1">
      <alignment horizontal="center" vertical="center" wrapText="1"/>
      <protection locked="0"/>
    </xf>
    <xf numFmtId="0" fontId="16" fillId="7" borderId="13" xfId="4" applyFont="1" applyFill="1" applyBorder="1" applyAlignment="1" applyProtection="1">
      <alignment horizontal="center" vertical="center" wrapText="1"/>
      <protection locked="0"/>
    </xf>
    <xf numFmtId="0" fontId="0" fillId="8" borderId="0" xfId="0" applyFill="1" applyAlignment="1">
      <alignment vertical="center" wrapText="1"/>
    </xf>
    <xf numFmtId="0" fontId="11" fillId="2" borderId="14" xfId="0" applyFont="1" applyFill="1" applyBorder="1"/>
    <xf numFmtId="168" fontId="19" fillId="9" borderId="1" xfId="0" applyNumberFormat="1" applyFont="1" applyFill="1" applyBorder="1" applyAlignment="1">
      <alignment vertical="center"/>
    </xf>
    <xf numFmtId="0" fontId="17" fillId="0" borderId="1" xfId="0" applyFont="1" applyBorder="1" applyAlignment="1" applyProtection="1">
      <alignment vertical="center" wrapText="1"/>
      <protection locked="0"/>
    </xf>
    <xf numFmtId="0" fontId="17" fillId="0" borderId="1" xfId="0" applyFont="1" applyBorder="1" applyAlignment="1">
      <alignment vertical="center" wrapText="1"/>
    </xf>
    <xf numFmtId="0" fontId="17" fillId="3" borderId="1" xfId="0" applyFont="1" applyFill="1" applyBorder="1" applyAlignment="1">
      <alignment horizontal="center" vertical="center" wrapText="1"/>
    </xf>
    <xf numFmtId="0" fontId="17" fillId="2" borderId="1" xfId="0" applyFont="1" applyFill="1" applyBorder="1" applyAlignment="1">
      <alignment vertical="center" wrapText="1"/>
    </xf>
    <xf numFmtId="0" fontId="17" fillId="2" borderId="1" xfId="0" applyFont="1" applyFill="1" applyBorder="1" applyAlignment="1">
      <alignment horizontal="left" vertical="center" wrapText="1"/>
    </xf>
    <xf numFmtId="0" fontId="18" fillId="0" borderId="18" xfId="1" applyNumberFormat="1" applyFont="1" applyFill="1" applyBorder="1" applyAlignment="1">
      <alignment horizontal="center" vertical="center"/>
    </xf>
    <xf numFmtId="0" fontId="18" fillId="0" borderId="1" xfId="1" applyNumberFormat="1" applyFont="1" applyFill="1" applyBorder="1" applyAlignment="1">
      <alignment horizontal="center" vertical="center"/>
    </xf>
    <xf numFmtId="164" fontId="18" fillId="0" borderId="1" xfId="2" applyFont="1" applyFill="1" applyBorder="1" applyAlignment="1">
      <alignment horizontal="center" vertical="center"/>
    </xf>
    <xf numFmtId="0" fontId="11" fillId="2" borderId="0" xfId="0" applyFont="1" applyFill="1" applyAlignment="1">
      <alignment horizontal="center" vertical="center"/>
    </xf>
    <xf numFmtId="168" fontId="12" fillId="2" borderId="0" xfId="0" applyNumberFormat="1" applyFont="1" applyFill="1" applyAlignment="1">
      <alignment horizontal="center" vertical="center"/>
    </xf>
    <xf numFmtId="0" fontId="21" fillId="10" borderId="1" xfId="0" applyFont="1" applyFill="1" applyBorder="1" applyAlignment="1">
      <alignment horizontal="center" vertical="center" wrapText="1"/>
    </xf>
    <xf numFmtId="0" fontId="26" fillId="9" borderId="1" xfId="0" applyFont="1" applyFill="1" applyBorder="1" applyAlignment="1">
      <alignment horizontal="center" vertical="center"/>
    </xf>
    <xf numFmtId="0" fontId="26" fillId="9" borderId="1" xfId="0" applyFont="1" applyFill="1" applyBorder="1" applyAlignment="1">
      <alignment horizontal="center" vertical="center" wrapText="1"/>
    </xf>
    <xf numFmtId="170" fontId="9" fillId="10" borderId="1" xfId="1" applyNumberFormat="1" applyFont="1" applyFill="1" applyBorder="1" applyAlignment="1">
      <alignment horizontal="center" vertical="center"/>
    </xf>
    <xf numFmtId="0" fontId="9" fillId="10" borderId="1" xfId="0" applyFont="1" applyFill="1" applyBorder="1" applyAlignment="1">
      <alignment horizontal="center" vertical="center"/>
    </xf>
    <xf numFmtId="0" fontId="21" fillId="10" borderId="1" xfId="0" applyFont="1" applyFill="1" applyBorder="1" applyAlignment="1">
      <alignment vertical="center" wrapText="1"/>
    </xf>
    <xf numFmtId="0" fontId="0" fillId="0" borderId="1" xfId="0" applyBorder="1" applyAlignment="1" applyProtection="1">
      <alignment vertical="center" wrapText="1"/>
      <protection locked="0"/>
    </xf>
    <xf numFmtId="0" fontId="0" fillId="0" borderId="1" xfId="0" applyBorder="1" applyAlignment="1" applyProtection="1">
      <alignment horizontal="left" vertical="center" wrapText="1"/>
      <protection locked="0"/>
    </xf>
    <xf numFmtId="0" fontId="17" fillId="2" borderId="0" xfId="0" applyFont="1" applyFill="1"/>
    <xf numFmtId="168" fontId="9" fillId="2" borderId="2" xfId="0" applyNumberFormat="1" applyFont="1" applyFill="1" applyBorder="1" applyAlignment="1">
      <alignment vertical="center"/>
    </xf>
    <xf numFmtId="0" fontId="0" fillId="2" borderId="1" xfId="0" applyFill="1" applyBorder="1"/>
    <xf numFmtId="0" fontId="17" fillId="2" borderId="1" xfId="0" applyFont="1" applyFill="1" applyBorder="1"/>
    <xf numFmtId="168" fontId="9" fillId="2" borderId="1" xfId="0" applyNumberFormat="1" applyFont="1" applyFill="1" applyBorder="1" applyAlignment="1">
      <alignment vertical="center"/>
    </xf>
    <xf numFmtId="0" fontId="0" fillId="2" borderId="0" xfId="0" applyFill="1" applyAlignment="1">
      <alignment horizontal="center" vertical="center"/>
    </xf>
    <xf numFmtId="0" fontId="12" fillId="2" borderId="0" xfId="0" applyFont="1" applyFill="1" applyAlignment="1">
      <alignment horizontal="center" vertical="center"/>
    </xf>
    <xf numFmtId="170" fontId="12" fillId="2" borderId="0" xfId="0" applyNumberFormat="1" applyFont="1" applyFill="1" applyAlignment="1">
      <alignment horizontal="center" vertical="center"/>
    </xf>
    <xf numFmtId="170" fontId="12" fillId="2" borderId="0" xfId="1" applyNumberFormat="1" applyFont="1" applyFill="1"/>
    <xf numFmtId="170" fontId="9" fillId="2" borderId="1" xfId="1" applyNumberFormat="1" applyFont="1" applyFill="1" applyBorder="1" applyAlignment="1">
      <alignment vertical="center"/>
    </xf>
    <xf numFmtId="170" fontId="12" fillId="2" borderId="0" xfId="1" applyNumberFormat="1" applyFont="1" applyFill="1" applyBorder="1"/>
    <xf numFmtId="170" fontId="12" fillId="2" borderId="0" xfId="1" applyNumberFormat="1" applyFont="1" applyFill="1" applyAlignment="1">
      <alignment vertical="center"/>
    </xf>
    <xf numFmtId="0" fontId="21" fillId="2" borderId="1" xfId="0" applyFont="1" applyFill="1" applyBorder="1" applyAlignment="1">
      <alignment horizontal="center" vertical="center" wrapText="1"/>
    </xf>
    <xf numFmtId="167" fontId="9" fillId="2" borderId="1" xfId="0" applyNumberFormat="1" applyFont="1" applyFill="1" applyBorder="1" applyAlignment="1">
      <alignment horizontal="center" vertical="center"/>
    </xf>
    <xf numFmtId="170" fontId="9" fillId="2" borderId="1" xfId="1" applyNumberFormat="1" applyFont="1" applyFill="1" applyBorder="1" applyAlignment="1">
      <alignment horizontal="center" vertical="center"/>
    </xf>
    <xf numFmtId="170" fontId="21" fillId="2" borderId="1" xfId="1" applyNumberFormat="1" applyFont="1" applyFill="1" applyBorder="1" applyAlignment="1">
      <alignment horizontal="center" vertical="center"/>
    </xf>
    <xf numFmtId="9" fontId="11" fillId="2" borderId="0" xfId="5" applyFont="1" applyFill="1"/>
    <xf numFmtId="0" fontId="15" fillId="2" borderId="0" xfId="0" applyFont="1" applyFill="1" applyAlignment="1">
      <alignment horizontal="center" vertical="center" wrapText="1"/>
    </xf>
    <xf numFmtId="0" fontId="21" fillId="10" borderId="1" xfId="0" applyFont="1" applyFill="1" applyBorder="1" applyAlignment="1">
      <alignment horizontal="center" vertical="center" wrapText="1"/>
    </xf>
    <xf numFmtId="0" fontId="21" fillId="10" borderId="1" xfId="0" applyFont="1" applyFill="1" applyBorder="1" applyAlignment="1">
      <alignment horizontal="center" vertical="center"/>
    </xf>
    <xf numFmtId="0" fontId="17" fillId="0" borderId="1" xfId="0" applyFont="1" applyBorder="1" applyAlignment="1">
      <alignment horizontal="left" vertical="center" wrapText="1"/>
    </xf>
    <xf numFmtId="0" fontId="9" fillId="0" borderId="24" xfId="0" applyFont="1" applyBorder="1" applyAlignment="1" applyProtection="1">
      <alignment horizontal="left" vertical="center" wrapText="1"/>
      <protection locked="0"/>
    </xf>
    <xf numFmtId="0" fontId="9" fillId="0" borderId="25" xfId="0" applyFont="1" applyBorder="1" applyAlignment="1" applyProtection="1">
      <alignment horizontal="left" vertical="center" wrapText="1"/>
      <protection locked="0"/>
    </xf>
    <xf numFmtId="0" fontId="9" fillId="0" borderId="2" xfId="0" applyFont="1" applyBorder="1" applyAlignment="1" applyProtection="1">
      <alignment horizontal="left" vertical="center" wrapText="1"/>
      <protection locked="0"/>
    </xf>
    <xf numFmtId="0" fontId="9" fillId="0" borderId="24" xfId="5" applyNumberFormat="1" applyFont="1" applyFill="1" applyBorder="1" applyAlignment="1" applyProtection="1">
      <alignment horizontal="center" vertical="center" wrapText="1"/>
      <protection locked="0"/>
    </xf>
    <xf numFmtId="0" fontId="9" fillId="0" borderId="2" xfId="5" applyNumberFormat="1" applyFont="1" applyFill="1" applyBorder="1" applyAlignment="1" applyProtection="1">
      <alignment horizontal="center" vertical="center" wrapText="1"/>
      <protection locked="0"/>
    </xf>
    <xf numFmtId="0" fontId="9" fillId="0" borderId="25" xfId="5" applyNumberFormat="1" applyFont="1" applyFill="1" applyBorder="1" applyAlignment="1" applyProtection="1">
      <alignment horizontal="center" vertical="center" wrapText="1"/>
      <protection locked="0"/>
    </xf>
    <xf numFmtId="167" fontId="9" fillId="0" borderId="24" xfId="0" applyNumberFormat="1" applyFont="1" applyBorder="1" applyAlignment="1">
      <alignment horizontal="center" vertical="center"/>
    </xf>
    <xf numFmtId="167" fontId="9" fillId="0" borderId="2" xfId="0" applyNumberFormat="1" applyFont="1" applyBorder="1" applyAlignment="1">
      <alignment horizontal="center" vertical="center"/>
    </xf>
    <xf numFmtId="167" fontId="9" fillId="0" borderId="24" xfId="0" applyNumberFormat="1" applyFont="1" applyBorder="1" applyAlignment="1">
      <alignment horizontal="center" vertical="center" wrapText="1"/>
    </xf>
    <xf numFmtId="167" fontId="9" fillId="0" borderId="2" xfId="0" applyNumberFormat="1" applyFont="1" applyBorder="1" applyAlignment="1">
      <alignment horizontal="center" vertical="center" wrapText="1"/>
    </xf>
    <xf numFmtId="167" fontId="9" fillId="0" borderId="25" xfId="0" applyNumberFormat="1" applyFont="1" applyBorder="1" applyAlignment="1">
      <alignment horizontal="center" vertical="center"/>
    </xf>
    <xf numFmtId="0" fontId="17" fillId="0" borderId="1" xfId="0" applyFont="1" applyBorder="1" applyAlignment="1">
      <alignment horizontal="center" vertical="center" wrapText="1"/>
    </xf>
    <xf numFmtId="0" fontId="9" fillId="2" borderId="1" xfId="0"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pplyProtection="1">
      <alignment horizontal="center" vertical="center" wrapText="1"/>
      <protection locked="0"/>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 xfId="0" applyFont="1" applyBorder="1" applyAlignment="1">
      <alignment horizontal="center" vertical="center" wrapText="1"/>
    </xf>
    <xf numFmtId="0" fontId="6" fillId="2" borderId="1" xfId="0" applyFont="1" applyFill="1" applyBorder="1" applyAlignment="1">
      <alignment horizontal="center" vertical="center"/>
    </xf>
    <xf numFmtId="0" fontId="20" fillId="2" borderId="1" xfId="0" applyFont="1" applyFill="1" applyBorder="1" applyAlignment="1">
      <alignment horizontal="center" vertical="center"/>
    </xf>
    <xf numFmtId="0" fontId="23" fillId="2" borderId="1" xfId="0" applyFont="1" applyFill="1" applyBorder="1" applyAlignment="1">
      <alignment horizontal="center" vertical="center"/>
    </xf>
    <xf numFmtId="0" fontId="27" fillId="12" borderId="27" xfId="0" applyFont="1" applyFill="1" applyBorder="1" applyAlignment="1">
      <alignment horizontal="center" vertical="center" wrapText="1"/>
    </xf>
    <xf numFmtId="0" fontId="27" fillId="12" borderId="19" xfId="0" applyFont="1" applyFill="1" applyBorder="1" applyAlignment="1">
      <alignment horizontal="center" vertical="center" wrapText="1"/>
    </xf>
    <xf numFmtId="0" fontId="27" fillId="12" borderId="15" xfId="0" applyFont="1" applyFill="1" applyBorder="1" applyAlignment="1">
      <alignment horizontal="center" vertical="center" wrapText="1"/>
    </xf>
    <xf numFmtId="0" fontId="21" fillId="2" borderId="1" xfId="0" applyFont="1" applyFill="1" applyBorder="1" applyAlignment="1">
      <alignment horizontal="center" vertical="center" wrapText="1"/>
    </xf>
    <xf numFmtId="9" fontId="17" fillId="0" borderId="1" xfId="0" applyNumberFormat="1" applyFont="1" applyBorder="1" applyAlignment="1">
      <alignment horizontal="left" vertical="center" wrapText="1"/>
    </xf>
    <xf numFmtId="0" fontId="0" fillId="0" borderId="1" xfId="0" applyBorder="1" applyAlignment="1">
      <alignment horizontal="left" vertical="center" wrapText="1"/>
    </xf>
    <xf numFmtId="0" fontId="22" fillId="2" borderId="1" xfId="0" applyFont="1" applyFill="1" applyBorder="1" applyAlignment="1">
      <alignment horizontal="center" vertical="center" wrapText="1"/>
    </xf>
    <xf numFmtId="0" fontId="23" fillId="9" borderId="1" xfId="0" applyFont="1" applyFill="1" applyBorder="1" applyAlignment="1">
      <alignment horizontal="center" vertical="center" wrapText="1"/>
    </xf>
    <xf numFmtId="0" fontId="23" fillId="9" borderId="1" xfId="0" applyFont="1" applyFill="1" applyBorder="1" applyAlignment="1">
      <alignment horizontal="center" vertical="center"/>
    </xf>
    <xf numFmtId="0" fontId="24" fillId="11" borderId="1" xfId="0" applyFont="1" applyFill="1" applyBorder="1" applyAlignment="1">
      <alignment horizontal="center" vertical="center" wrapText="1"/>
    </xf>
    <xf numFmtId="0" fontId="23" fillId="11" borderId="1" xfId="0" applyFont="1" applyFill="1" applyBorder="1" applyAlignment="1">
      <alignment horizontal="center" vertical="center" wrapText="1"/>
    </xf>
    <xf numFmtId="0" fontId="0" fillId="2" borderId="1" xfId="0" applyFill="1" applyBorder="1" applyAlignment="1">
      <alignment horizontal="center"/>
    </xf>
    <xf numFmtId="0" fontId="21" fillId="10" borderId="14" xfId="0" applyFont="1" applyFill="1" applyBorder="1" applyAlignment="1">
      <alignment horizontal="center" vertical="center"/>
    </xf>
    <xf numFmtId="0" fontId="21" fillId="10" borderId="28" xfId="0" applyFont="1" applyFill="1" applyBorder="1" applyAlignment="1">
      <alignment horizontal="center" vertical="center"/>
    </xf>
    <xf numFmtId="0" fontId="21" fillId="10" borderId="23" xfId="0" applyFont="1" applyFill="1" applyBorder="1" applyAlignment="1">
      <alignment horizontal="center" vertical="center" wrapText="1"/>
    </xf>
    <xf numFmtId="167" fontId="9" fillId="2" borderId="24" xfId="0" applyNumberFormat="1" applyFont="1" applyFill="1" applyBorder="1" applyAlignment="1">
      <alignment horizontal="center" vertical="center"/>
    </xf>
    <xf numFmtId="167" fontId="9" fillId="2" borderId="25" xfId="0" applyNumberFormat="1" applyFont="1" applyFill="1" applyBorder="1" applyAlignment="1">
      <alignment horizontal="center" vertical="center"/>
    </xf>
    <xf numFmtId="167" fontId="9" fillId="2" borderId="2" xfId="0" applyNumberFormat="1" applyFont="1" applyFill="1" applyBorder="1" applyAlignment="1">
      <alignment horizontal="center" vertical="center"/>
    </xf>
    <xf numFmtId="9" fontId="17" fillId="0" borderId="1" xfId="0" applyNumberFormat="1" applyFont="1" applyBorder="1" applyAlignment="1">
      <alignment horizontal="center" vertical="center" wrapText="1"/>
    </xf>
    <xf numFmtId="0" fontId="9" fillId="0" borderId="26" xfId="0" applyFont="1" applyBorder="1" applyAlignment="1" applyProtection="1">
      <alignment horizontal="left" vertical="center" wrapText="1"/>
      <protection locked="0"/>
    </xf>
    <xf numFmtId="0" fontId="9" fillId="0" borderId="8" xfId="0" applyFont="1" applyBorder="1" applyAlignment="1" applyProtection="1">
      <alignment horizontal="left" vertical="center" wrapText="1"/>
      <protection locked="0"/>
    </xf>
    <xf numFmtId="0" fontId="9" fillId="0" borderId="26" xfId="0" quotePrefix="1" applyFont="1" applyBorder="1" applyAlignment="1" applyProtection="1">
      <alignment horizontal="left" vertical="center" wrapText="1"/>
      <protection locked="0"/>
    </xf>
    <xf numFmtId="0" fontId="21" fillId="10" borderId="17" xfId="0" applyFont="1" applyFill="1" applyBorder="1" applyAlignment="1">
      <alignment horizontal="center" vertical="center" wrapText="1"/>
    </xf>
    <xf numFmtId="167" fontId="9" fillId="0" borderId="1" xfId="0" applyNumberFormat="1" applyFont="1" applyBorder="1" applyAlignment="1">
      <alignment horizontal="center" vertical="center" wrapText="1"/>
    </xf>
    <xf numFmtId="9" fontId="9" fillId="2" borderId="1" xfId="0" applyNumberFormat="1" applyFont="1" applyFill="1" applyBorder="1" applyAlignment="1" applyProtection="1">
      <alignment horizontal="center" vertical="center" wrapText="1"/>
      <protection locked="0"/>
    </xf>
    <xf numFmtId="0" fontId="0" fillId="2" borderId="19" xfId="0" applyFill="1" applyBorder="1" applyAlignment="1">
      <alignment horizontal="center"/>
    </xf>
    <xf numFmtId="0" fontId="0" fillId="2" borderId="15" xfId="0" applyFill="1" applyBorder="1" applyAlignment="1">
      <alignment horizontal="center"/>
    </xf>
    <xf numFmtId="0" fontId="0" fillId="2" borderId="20" xfId="0" applyFill="1" applyBorder="1" applyAlignment="1">
      <alignment horizontal="center"/>
    </xf>
    <xf numFmtId="0" fontId="0" fillId="2" borderId="16" xfId="0" applyFill="1" applyBorder="1" applyAlignment="1">
      <alignment horizontal="center"/>
    </xf>
    <xf numFmtId="0" fontId="6" fillId="2" borderId="19" xfId="0" applyFont="1" applyFill="1" applyBorder="1" applyAlignment="1">
      <alignment horizontal="center" vertical="center"/>
    </xf>
    <xf numFmtId="0" fontId="20" fillId="2" borderId="15" xfId="0" applyFont="1" applyFill="1" applyBorder="1" applyAlignment="1">
      <alignment horizontal="center" vertical="center"/>
    </xf>
    <xf numFmtId="43" fontId="0" fillId="0" borderId="1" xfId="0" applyNumberFormat="1" applyBorder="1" applyAlignment="1">
      <alignment horizontal="center" vertical="center"/>
    </xf>
    <xf numFmtId="43" fontId="0" fillId="0" borderId="1" xfId="0" applyNumberFormat="1" applyFont="1" applyBorder="1" applyAlignment="1">
      <alignment horizontal="center" vertical="center"/>
    </xf>
    <xf numFmtId="167" fontId="9" fillId="0" borderId="1" xfId="0" applyNumberFormat="1" applyFont="1" applyBorder="1" applyAlignment="1">
      <alignment horizontal="center" vertical="center"/>
    </xf>
    <xf numFmtId="0" fontId="11" fillId="2" borderId="0" xfId="0" applyFont="1" applyFill="1" applyAlignment="1">
      <alignment horizontal="center"/>
    </xf>
    <xf numFmtId="0" fontId="21" fillId="2" borderId="21" xfId="0" applyFont="1" applyFill="1" applyBorder="1" applyAlignment="1">
      <alignment horizontal="center" vertical="center" wrapText="1"/>
    </xf>
    <xf numFmtId="0" fontId="21" fillId="2" borderId="22" xfId="0" applyFont="1" applyFill="1" applyBorder="1" applyAlignment="1">
      <alignment horizontal="center" vertical="center" wrapText="1"/>
    </xf>
    <xf numFmtId="0" fontId="0" fillId="2" borderId="0" xfId="0" applyFill="1" applyAlignment="1">
      <alignment horizontal="center"/>
    </xf>
    <xf numFmtId="9" fontId="9" fillId="0" borderId="24" xfId="5" applyNumberFormat="1" applyFont="1" applyFill="1" applyBorder="1" applyAlignment="1" applyProtection="1">
      <alignment horizontal="center" vertical="center" wrapText="1"/>
      <protection locked="0"/>
    </xf>
    <xf numFmtId="9" fontId="9" fillId="0" borderId="2" xfId="5" applyNumberFormat="1" applyFont="1" applyFill="1" applyBorder="1" applyAlignment="1" applyProtection="1">
      <alignment horizontal="center" vertical="center" wrapText="1"/>
      <protection locked="0"/>
    </xf>
    <xf numFmtId="1" fontId="9" fillId="0" borderId="24" xfId="5" applyNumberFormat="1" applyFont="1" applyFill="1" applyBorder="1" applyAlignment="1" applyProtection="1">
      <alignment horizontal="center" vertical="center" wrapText="1"/>
      <protection locked="0"/>
    </xf>
    <xf numFmtId="1" fontId="9" fillId="0" borderId="2" xfId="5" applyNumberFormat="1" applyFont="1" applyFill="1" applyBorder="1" applyAlignment="1" applyProtection="1">
      <alignment horizontal="center" vertical="center" wrapText="1"/>
      <protection locked="0"/>
    </xf>
    <xf numFmtId="0" fontId="9" fillId="0" borderId="26" xfId="0" applyFont="1" applyBorder="1" applyAlignment="1" applyProtection="1">
      <alignment horizontal="left" vertical="top" wrapText="1"/>
      <protection locked="0"/>
    </xf>
    <xf numFmtId="0" fontId="9" fillId="0" borderId="8" xfId="0" applyFont="1" applyBorder="1" applyAlignment="1" applyProtection="1">
      <alignment horizontal="left" vertical="top" wrapText="1"/>
      <protection locked="0"/>
    </xf>
    <xf numFmtId="170" fontId="17" fillId="0" borderId="1" xfId="1" applyNumberFormat="1" applyFont="1" applyBorder="1" applyAlignment="1">
      <alignment vertical="center"/>
    </xf>
    <xf numFmtId="170" fontId="17" fillId="0" borderId="1" xfId="1" applyNumberFormat="1" applyFont="1" applyFill="1" applyBorder="1" applyAlignment="1">
      <alignment horizontal="center" vertical="center"/>
    </xf>
    <xf numFmtId="170" fontId="17" fillId="2" borderId="1" xfId="1" applyNumberFormat="1" applyFont="1" applyFill="1" applyBorder="1" applyAlignment="1">
      <alignment vertical="center"/>
    </xf>
    <xf numFmtId="170" fontId="17" fillId="2" borderId="1" xfId="1" applyNumberFormat="1" applyFont="1" applyFill="1" applyBorder="1" applyAlignment="1">
      <alignment horizontal="center" vertical="center"/>
    </xf>
    <xf numFmtId="0" fontId="0" fillId="2" borderId="1" xfId="0" applyFill="1" applyBorder="1" applyAlignment="1">
      <alignment horizontal="center" vertical="center"/>
    </xf>
  </cellXfs>
  <cellStyles count="9">
    <cellStyle name="Millares" xfId="1" builtinId="3"/>
    <cellStyle name="Millares 2" xfId="8" xr:uid="{A75995F2-FE37-48C6-9D84-8CA066DACF95}"/>
    <cellStyle name="Moneda [0]" xfId="2" builtinId="7"/>
    <cellStyle name="Moneda 2" xfId="6" xr:uid="{7B6E7D0F-3AB3-4AF8-AB68-B705E76B8A9A}"/>
    <cellStyle name="Normal" xfId="0" builtinId="0"/>
    <cellStyle name="Normal 2 2" xfId="7" xr:uid="{53C54A78-B509-4A65-AD6F-E9D5B33A95FC}"/>
    <cellStyle name="Normal 2 5 2" xfId="3" xr:uid="{00000000-0005-0000-0000-000004000000}"/>
    <cellStyle name="Normal 7" xfId="4" xr:uid="{00000000-0005-0000-0000-000005000000}"/>
    <cellStyle name="Porcentaje" xfId="5" builtinId="5"/>
  </cellStyles>
  <dxfs count="3">
    <dxf>
      <font>
        <color theme="0"/>
      </font>
    </dxf>
    <dxf>
      <font>
        <color theme="0"/>
      </font>
    </dxf>
    <dxf>
      <font>
        <color theme="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3</xdr:row>
          <xdr:rowOff>57150</xdr:rowOff>
        </xdr:from>
        <xdr:to>
          <xdr:col>12</xdr:col>
          <xdr:colOff>476250</xdr:colOff>
          <xdr:row>57</xdr:row>
          <xdr:rowOff>85725</xdr:rowOff>
        </xdr:to>
        <xdr:sp macro="" textlink="">
          <xdr:nvSpPr>
            <xdr:cNvPr id="7179" name="Object 11" hidden="1">
              <a:extLst>
                <a:ext uri="{63B3BB69-23CF-44E3-9099-C40C66FF867C}">
                  <a14:compatExt spid="_x0000_s7179"/>
                </a:ext>
                <a:ext uri="{FF2B5EF4-FFF2-40B4-BE49-F238E27FC236}">
                  <a16:creationId xmlns:a16="http://schemas.microsoft.com/office/drawing/2014/main" id="{00000000-0008-0000-0000-00000B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19</xdr:col>
      <xdr:colOff>361950</xdr:colOff>
      <xdr:row>2</xdr:row>
      <xdr:rowOff>142875</xdr:rowOff>
    </xdr:from>
    <xdr:to>
      <xdr:col>20</xdr:col>
      <xdr:colOff>1733550</xdr:colOff>
      <xdr:row>3</xdr:row>
      <xdr:rowOff>209550</xdr:rowOff>
    </xdr:to>
    <xdr:pic>
      <xdr:nvPicPr>
        <xdr:cNvPr id="7005" name="Imagen 2">
          <a:extLst>
            <a:ext uri="{FF2B5EF4-FFF2-40B4-BE49-F238E27FC236}">
              <a16:creationId xmlns:a16="http://schemas.microsoft.com/office/drawing/2014/main" id="{00000000-0008-0000-02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248" b="1248"/>
        <a:stretch>
          <a:fillRect/>
        </a:stretch>
      </xdr:blipFill>
      <xdr:spPr bwMode="auto">
        <a:xfrm>
          <a:off x="33451800" y="466725"/>
          <a:ext cx="327660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361950</xdr:colOff>
      <xdr:row>2</xdr:row>
      <xdr:rowOff>142875</xdr:rowOff>
    </xdr:from>
    <xdr:to>
      <xdr:col>20</xdr:col>
      <xdr:colOff>2473138</xdr:colOff>
      <xdr:row>3</xdr:row>
      <xdr:rowOff>209550</xdr:rowOff>
    </xdr:to>
    <xdr:pic>
      <xdr:nvPicPr>
        <xdr:cNvPr id="12397" name="Imagen 2">
          <a:extLst>
            <a:ext uri="{FF2B5EF4-FFF2-40B4-BE49-F238E27FC236}">
              <a16:creationId xmlns:a16="http://schemas.microsoft.com/office/drawing/2014/main" id="{00000000-0008-0000-0300-00006D3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248" b="1248"/>
        <a:stretch>
          <a:fillRect/>
        </a:stretch>
      </xdr:blipFill>
      <xdr:spPr bwMode="auto">
        <a:xfrm>
          <a:off x="33327975" y="476250"/>
          <a:ext cx="327660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
  <sheetViews>
    <sheetView topLeftCell="A36" workbookViewId="0">
      <selection activeCell="C23" sqref="C23"/>
    </sheetView>
  </sheetViews>
  <sheetFormatPr baseColWidth="10" defaultRowHeight="12" customHeight="1" x14ac:dyDescent="0.25"/>
  <cols>
    <col min="1" max="1" width="10.7109375" style="7" customWidth="1"/>
    <col min="2" max="9" width="11.42578125" style="7"/>
    <col min="10" max="15" width="11.42578125" style="7" customWidth="1"/>
    <col min="16" max="16384" width="11.42578125" style="7"/>
  </cols>
  <sheetData>
    <row r="2" spans="2:2" ht="21" customHeight="1" x14ac:dyDescent="0.25">
      <c r="B2" s="8" t="s">
        <v>23</v>
      </c>
    </row>
  </sheetData>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7179" r:id="rId4">
          <objectPr defaultSize="0" r:id="rId5">
            <anchor moveWithCells="1">
              <from>
                <xdr:col>1</xdr:col>
                <xdr:colOff>76200</xdr:colOff>
                <xdr:row>3</xdr:row>
                <xdr:rowOff>57150</xdr:rowOff>
              </from>
              <to>
                <xdr:col>12</xdr:col>
                <xdr:colOff>476250</xdr:colOff>
                <xdr:row>57</xdr:row>
                <xdr:rowOff>85725</xdr:rowOff>
              </to>
            </anchor>
          </objectPr>
        </oleObject>
      </mc:Choice>
      <mc:Fallback>
        <oleObject progId="Word.Document.12" shapeId="7179"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39"/>
  <sheetViews>
    <sheetView workbookViewId="0">
      <pane ySplit="4" topLeftCell="A5" activePane="bottomLeft" state="frozen"/>
      <selection activeCell="C23" sqref="C23"/>
      <selection pane="bottomLeft" activeCell="C23" sqref="C23"/>
    </sheetView>
  </sheetViews>
  <sheetFormatPr baseColWidth="10" defaultRowHeight="15" x14ac:dyDescent="0.25"/>
  <cols>
    <col min="1" max="1" width="11.42578125" style="9"/>
    <col min="2" max="2" width="29.42578125" style="9" customWidth="1"/>
    <col min="3" max="3" width="31.28515625" style="9" customWidth="1"/>
    <col min="4" max="4" width="28.7109375" style="9" customWidth="1"/>
    <col min="5" max="5" width="55.7109375" style="9" bestFit="1" customWidth="1"/>
    <col min="6" max="6" width="16" style="11" bestFit="1" customWidth="1"/>
    <col min="7" max="7" width="32.28515625" style="11" customWidth="1"/>
    <col min="8" max="8" width="23.5703125" style="11" customWidth="1"/>
    <col min="9" max="16384" width="11.42578125" style="9"/>
  </cols>
  <sheetData>
    <row r="1" spans="2:8" ht="60" customHeight="1" x14ac:dyDescent="0.25">
      <c r="B1" s="96" t="s">
        <v>27</v>
      </c>
      <c r="C1" s="96"/>
      <c r="D1" s="96"/>
      <c r="E1" s="96"/>
      <c r="F1" s="96"/>
      <c r="G1" s="96"/>
      <c r="H1" s="96"/>
    </row>
    <row r="2" spans="2:8" x14ac:dyDescent="0.25">
      <c r="B2" s="96"/>
      <c r="C2" s="96"/>
      <c r="D2" s="96"/>
      <c r="E2" s="96"/>
      <c r="F2" s="96"/>
      <c r="G2" s="96"/>
      <c r="H2" s="96"/>
    </row>
    <row r="3" spans="2:8" ht="27" thickBot="1" x14ac:dyDescent="0.3">
      <c r="B3" s="12"/>
      <c r="C3" s="12"/>
      <c r="D3" s="12"/>
      <c r="E3" s="12"/>
      <c r="F3" s="12"/>
      <c r="G3" s="12"/>
      <c r="H3" s="12"/>
    </row>
    <row r="4" spans="2:8" s="10" customFormat="1" ht="44.25" customHeight="1" thickBot="1" x14ac:dyDescent="0.3">
      <c r="B4" s="13" t="s">
        <v>28</v>
      </c>
      <c r="C4" s="14" t="s">
        <v>29</v>
      </c>
      <c r="D4" s="14" t="s">
        <v>30</v>
      </c>
      <c r="E4" s="14" t="s">
        <v>31</v>
      </c>
      <c r="F4" s="14" t="s">
        <v>32</v>
      </c>
      <c r="G4" s="14" t="s">
        <v>33</v>
      </c>
      <c r="H4" s="15" t="s">
        <v>34</v>
      </c>
    </row>
    <row r="5" spans="2:8" ht="42.75" x14ac:dyDescent="0.25">
      <c r="B5" s="16" t="s">
        <v>35</v>
      </c>
      <c r="C5" s="17" t="s">
        <v>36</v>
      </c>
      <c r="D5" s="17" t="s">
        <v>37</v>
      </c>
      <c r="E5" s="17" t="s">
        <v>38</v>
      </c>
      <c r="F5" s="18">
        <v>8.6999999999999994E-2</v>
      </c>
      <c r="G5" s="18">
        <v>0.12</v>
      </c>
      <c r="H5" s="19">
        <f>+G5-F5</f>
        <v>3.3000000000000002E-2</v>
      </c>
    </row>
    <row r="6" spans="2:8" ht="42.75" x14ac:dyDescent="0.25">
      <c r="B6" s="20" t="s">
        <v>35</v>
      </c>
      <c r="C6" s="21" t="s">
        <v>36</v>
      </c>
      <c r="D6" s="21" t="s">
        <v>37</v>
      </c>
      <c r="E6" s="21" t="s">
        <v>39</v>
      </c>
      <c r="F6" s="22" t="s">
        <v>40</v>
      </c>
      <c r="G6" s="22" t="s">
        <v>41</v>
      </c>
      <c r="H6" s="23">
        <f>565995-218427</f>
        <v>347568</v>
      </c>
    </row>
    <row r="7" spans="2:8" ht="42.75" x14ac:dyDescent="0.25">
      <c r="B7" s="20" t="s">
        <v>35</v>
      </c>
      <c r="C7" s="21" t="s">
        <v>36</v>
      </c>
      <c r="D7" s="21" t="s">
        <v>37</v>
      </c>
      <c r="E7" s="21" t="s">
        <v>42</v>
      </c>
      <c r="F7" s="22" t="s">
        <v>43</v>
      </c>
      <c r="G7" s="22" t="s">
        <v>44</v>
      </c>
      <c r="H7" s="23" t="s">
        <v>44</v>
      </c>
    </row>
    <row r="8" spans="2:8" ht="42.75" x14ac:dyDescent="0.25">
      <c r="B8" s="20" t="s">
        <v>35</v>
      </c>
      <c r="C8" s="21" t="s">
        <v>36</v>
      </c>
      <c r="D8" s="21" t="s">
        <v>45</v>
      </c>
      <c r="E8" s="21" t="s">
        <v>46</v>
      </c>
      <c r="F8" s="24">
        <v>0</v>
      </c>
      <c r="G8" s="24">
        <v>1</v>
      </c>
      <c r="H8" s="25">
        <v>1</v>
      </c>
    </row>
    <row r="9" spans="2:8" ht="42.75" x14ac:dyDescent="0.25">
      <c r="B9" s="20" t="s">
        <v>35</v>
      </c>
      <c r="C9" s="21" t="s">
        <v>36</v>
      </c>
      <c r="D9" s="21" t="s">
        <v>37</v>
      </c>
      <c r="E9" s="21" t="s">
        <v>47</v>
      </c>
      <c r="F9" s="22">
        <v>29</v>
      </c>
      <c r="G9" s="22">
        <v>20</v>
      </c>
      <c r="H9" s="23">
        <v>9</v>
      </c>
    </row>
    <row r="10" spans="2:8" ht="42.75" x14ac:dyDescent="0.25">
      <c r="B10" s="20" t="s">
        <v>35</v>
      </c>
      <c r="C10" s="21" t="s">
        <v>36</v>
      </c>
      <c r="D10" s="21" t="s">
        <v>37</v>
      </c>
      <c r="E10" s="21" t="s">
        <v>48</v>
      </c>
      <c r="F10" s="22">
        <v>0.22</v>
      </c>
      <c r="G10" s="22">
        <v>0.35</v>
      </c>
      <c r="H10" s="23">
        <f>G10-F10</f>
        <v>0.12999999999999998</v>
      </c>
    </row>
    <row r="11" spans="2:8" ht="42.75" x14ac:dyDescent="0.25">
      <c r="B11" s="20" t="s">
        <v>35</v>
      </c>
      <c r="C11" s="21" t="s">
        <v>36</v>
      </c>
      <c r="D11" s="21" t="s">
        <v>45</v>
      </c>
      <c r="E11" s="21" t="s">
        <v>49</v>
      </c>
      <c r="F11" s="24">
        <v>0</v>
      </c>
      <c r="G11" s="24">
        <v>1</v>
      </c>
      <c r="H11" s="25">
        <v>1</v>
      </c>
    </row>
    <row r="12" spans="2:8" ht="42.75" x14ac:dyDescent="0.25">
      <c r="B12" s="26" t="s">
        <v>35</v>
      </c>
      <c r="C12" s="27" t="s">
        <v>50</v>
      </c>
      <c r="D12" s="27" t="s">
        <v>37</v>
      </c>
      <c r="E12" s="27" t="s">
        <v>51</v>
      </c>
      <c r="F12" s="28" t="s">
        <v>52</v>
      </c>
      <c r="G12" s="28" t="s">
        <v>53</v>
      </c>
      <c r="H12" s="29">
        <f>260000-65000</f>
        <v>195000</v>
      </c>
    </row>
    <row r="13" spans="2:8" ht="42.75" x14ac:dyDescent="0.25">
      <c r="B13" s="26" t="s">
        <v>35</v>
      </c>
      <c r="C13" s="27" t="s">
        <v>50</v>
      </c>
      <c r="D13" s="27" t="s">
        <v>37</v>
      </c>
      <c r="E13" s="27" t="s">
        <v>54</v>
      </c>
      <c r="F13" s="30">
        <v>0</v>
      </c>
      <c r="G13" s="30">
        <v>0.15</v>
      </c>
      <c r="H13" s="31">
        <f>G13-F13</f>
        <v>0.15</v>
      </c>
    </row>
    <row r="14" spans="2:8" ht="42.75" x14ac:dyDescent="0.25">
      <c r="B14" s="26" t="s">
        <v>35</v>
      </c>
      <c r="C14" s="27" t="s">
        <v>50</v>
      </c>
      <c r="D14" s="27" t="s">
        <v>37</v>
      </c>
      <c r="E14" s="27" t="s">
        <v>55</v>
      </c>
      <c r="F14" s="28">
        <v>429</v>
      </c>
      <c r="G14" s="28">
        <v>1865</v>
      </c>
      <c r="H14" s="29">
        <f>+G14-F14</f>
        <v>1436</v>
      </c>
    </row>
    <row r="15" spans="2:8" ht="42.75" x14ac:dyDescent="0.25">
      <c r="B15" s="26" t="s">
        <v>35</v>
      </c>
      <c r="C15" s="27" t="s">
        <v>50</v>
      </c>
      <c r="D15" s="27" t="s">
        <v>37</v>
      </c>
      <c r="E15" s="27" t="s">
        <v>56</v>
      </c>
      <c r="F15" s="28" t="s">
        <v>57</v>
      </c>
      <c r="G15" s="28" t="s">
        <v>58</v>
      </c>
      <c r="H15" s="29">
        <f>1402900-701000</f>
        <v>701900</v>
      </c>
    </row>
    <row r="16" spans="2:8" ht="42.75" x14ac:dyDescent="0.25">
      <c r="B16" s="26" t="s">
        <v>35</v>
      </c>
      <c r="C16" s="27" t="s">
        <v>50</v>
      </c>
      <c r="D16" s="27" t="s">
        <v>37</v>
      </c>
      <c r="E16" s="27" t="s">
        <v>59</v>
      </c>
      <c r="F16" s="30">
        <v>0</v>
      </c>
      <c r="G16" s="30">
        <v>0.2</v>
      </c>
      <c r="H16" s="31">
        <f>G16-F16</f>
        <v>0.2</v>
      </c>
    </row>
    <row r="17" spans="2:9" ht="42.75" x14ac:dyDescent="0.25">
      <c r="B17" s="26" t="s">
        <v>35</v>
      </c>
      <c r="C17" s="27" t="s">
        <v>50</v>
      </c>
      <c r="D17" s="27" t="s">
        <v>37</v>
      </c>
      <c r="E17" s="27" t="s">
        <v>60</v>
      </c>
      <c r="F17" s="30">
        <v>0</v>
      </c>
      <c r="G17" s="30">
        <v>0.3</v>
      </c>
      <c r="H17" s="31">
        <v>0.3</v>
      </c>
    </row>
    <row r="18" spans="2:9" ht="42.75" x14ac:dyDescent="0.25">
      <c r="B18" s="26" t="s">
        <v>35</v>
      </c>
      <c r="C18" s="27" t="s">
        <v>50</v>
      </c>
      <c r="D18" s="27" t="s">
        <v>61</v>
      </c>
      <c r="E18" s="27" t="s">
        <v>62</v>
      </c>
      <c r="F18" s="28">
        <v>2</v>
      </c>
      <c r="G18" s="28">
        <v>5</v>
      </c>
      <c r="H18" s="29">
        <f>+G18-F18</f>
        <v>3</v>
      </c>
    </row>
    <row r="19" spans="2:9" ht="42.75" x14ac:dyDescent="0.25">
      <c r="B19" s="26" t="s">
        <v>35</v>
      </c>
      <c r="C19" s="27" t="s">
        <v>50</v>
      </c>
      <c r="D19" s="27" t="s">
        <v>61</v>
      </c>
      <c r="E19" s="27" t="s">
        <v>63</v>
      </c>
      <c r="F19" s="28">
        <v>0</v>
      </c>
      <c r="G19" s="28">
        <v>8</v>
      </c>
      <c r="H19" s="29">
        <f>+G19-F19</f>
        <v>8</v>
      </c>
    </row>
    <row r="20" spans="2:9" ht="71.25" x14ac:dyDescent="0.25">
      <c r="B20" s="32" t="s">
        <v>35</v>
      </c>
      <c r="C20" s="33" t="s">
        <v>64</v>
      </c>
      <c r="D20" s="33" t="s">
        <v>37</v>
      </c>
      <c r="E20" s="33" t="s">
        <v>65</v>
      </c>
      <c r="F20" s="34">
        <v>0</v>
      </c>
      <c r="G20" s="34">
        <v>8</v>
      </c>
      <c r="H20" s="35">
        <v>8</v>
      </c>
    </row>
    <row r="21" spans="2:9" ht="71.25" x14ac:dyDescent="0.25">
      <c r="B21" s="32" t="s">
        <v>35</v>
      </c>
      <c r="C21" s="33" t="s">
        <v>64</v>
      </c>
      <c r="D21" s="33" t="s">
        <v>37</v>
      </c>
      <c r="E21" s="33" t="s">
        <v>66</v>
      </c>
      <c r="F21" s="36">
        <v>0</v>
      </c>
      <c r="G21" s="36">
        <v>1</v>
      </c>
      <c r="H21" s="37">
        <v>1</v>
      </c>
    </row>
    <row r="22" spans="2:9" ht="71.25" x14ac:dyDescent="0.25">
      <c r="B22" s="32" t="s">
        <v>35</v>
      </c>
      <c r="C22" s="33" t="s">
        <v>64</v>
      </c>
      <c r="D22" s="33" t="s">
        <v>61</v>
      </c>
      <c r="E22" s="33" t="s">
        <v>67</v>
      </c>
      <c r="F22" s="36">
        <v>0</v>
      </c>
      <c r="G22" s="36">
        <v>1</v>
      </c>
      <c r="H22" s="37">
        <v>1</v>
      </c>
    </row>
    <row r="23" spans="2:9" ht="71.25" x14ac:dyDescent="0.25">
      <c r="B23" s="38" t="s">
        <v>35</v>
      </c>
      <c r="C23" s="39" t="s">
        <v>68</v>
      </c>
      <c r="D23" s="39" t="s">
        <v>37</v>
      </c>
      <c r="E23" s="39" t="s">
        <v>69</v>
      </c>
      <c r="F23" s="40">
        <v>0.84</v>
      </c>
      <c r="G23" s="40">
        <v>0.9</v>
      </c>
      <c r="H23" s="41">
        <f>+G23-F23</f>
        <v>6.0000000000000053E-2</v>
      </c>
    </row>
    <row r="24" spans="2:9" ht="71.25" x14ac:dyDescent="0.25">
      <c r="B24" s="38" t="s">
        <v>35</v>
      </c>
      <c r="C24" s="39" t="s">
        <v>68</v>
      </c>
      <c r="D24" s="39" t="s">
        <v>37</v>
      </c>
      <c r="E24" s="39" t="s">
        <v>70</v>
      </c>
      <c r="F24" s="42">
        <v>0</v>
      </c>
      <c r="G24" s="42">
        <v>8</v>
      </c>
      <c r="H24" s="43">
        <f>+G24-F24</f>
        <v>8</v>
      </c>
    </row>
    <row r="25" spans="2:9" ht="71.25" x14ac:dyDescent="0.25">
      <c r="B25" s="38" t="s">
        <v>35</v>
      </c>
      <c r="C25" s="39" t="s">
        <v>68</v>
      </c>
      <c r="D25" s="39" t="s">
        <v>61</v>
      </c>
      <c r="E25" s="39" t="s">
        <v>71</v>
      </c>
      <c r="F25" s="40">
        <v>0.75</v>
      </c>
      <c r="G25" s="40">
        <v>0.95</v>
      </c>
      <c r="H25" s="41">
        <f>+G25-F25</f>
        <v>0.19999999999999996</v>
      </c>
      <c r="I25" s="58"/>
    </row>
    <row r="26" spans="2:9" ht="57" x14ac:dyDescent="0.25">
      <c r="B26" s="44" t="s">
        <v>72</v>
      </c>
      <c r="C26" s="45"/>
      <c r="D26" s="45" t="s">
        <v>73</v>
      </c>
      <c r="E26" s="45" t="s">
        <v>74</v>
      </c>
      <c r="F26" s="46" t="s">
        <v>75</v>
      </c>
      <c r="G26" s="46" t="s">
        <v>76</v>
      </c>
      <c r="H26" s="47" t="s">
        <v>77</v>
      </c>
    </row>
    <row r="27" spans="2:9" ht="57" x14ac:dyDescent="0.25">
      <c r="B27" s="48" t="s">
        <v>72</v>
      </c>
      <c r="C27" s="49"/>
      <c r="D27" s="49" t="s">
        <v>73</v>
      </c>
      <c r="E27" s="49" t="s">
        <v>78</v>
      </c>
      <c r="F27" s="50" t="s">
        <v>75</v>
      </c>
      <c r="G27" s="50" t="s">
        <v>79</v>
      </c>
      <c r="H27" s="51" t="s">
        <v>79</v>
      </c>
    </row>
    <row r="28" spans="2:9" ht="57" x14ac:dyDescent="0.25">
      <c r="B28" s="48" t="s">
        <v>80</v>
      </c>
      <c r="C28" s="49"/>
      <c r="D28" s="49" t="s">
        <v>81</v>
      </c>
      <c r="E28" s="49" t="s">
        <v>82</v>
      </c>
      <c r="F28" s="50">
        <v>1</v>
      </c>
      <c r="G28" s="50">
        <v>6</v>
      </c>
      <c r="H28" s="51">
        <f>+G28-F28</f>
        <v>5</v>
      </c>
    </row>
    <row r="29" spans="2:9" ht="57" x14ac:dyDescent="0.25">
      <c r="B29" s="48" t="s">
        <v>80</v>
      </c>
      <c r="C29" s="49"/>
      <c r="D29" s="49" t="s">
        <v>81</v>
      </c>
      <c r="E29" s="49" t="s">
        <v>78</v>
      </c>
      <c r="F29" s="50" t="s">
        <v>83</v>
      </c>
      <c r="G29" s="50" t="s">
        <v>84</v>
      </c>
      <c r="H29" s="51" t="s">
        <v>85</v>
      </c>
    </row>
    <row r="30" spans="2:9" ht="57" x14ac:dyDescent="0.25">
      <c r="B30" s="48" t="s">
        <v>86</v>
      </c>
      <c r="C30" s="49"/>
      <c r="D30" s="49" t="s">
        <v>87</v>
      </c>
      <c r="E30" s="49" t="s">
        <v>88</v>
      </c>
      <c r="F30" s="50">
        <v>0</v>
      </c>
      <c r="G30" s="50">
        <v>1</v>
      </c>
      <c r="H30" s="51">
        <v>1</v>
      </c>
    </row>
    <row r="31" spans="2:9" ht="71.25" x14ac:dyDescent="0.25">
      <c r="B31" s="48" t="s">
        <v>89</v>
      </c>
      <c r="C31" s="49"/>
      <c r="D31" s="49" t="s">
        <v>90</v>
      </c>
      <c r="E31" s="49" t="s">
        <v>91</v>
      </c>
      <c r="F31" s="50">
        <v>6</v>
      </c>
      <c r="G31" s="50">
        <v>0</v>
      </c>
      <c r="H31" s="51">
        <v>0</v>
      </c>
    </row>
    <row r="32" spans="2:9" ht="57" x14ac:dyDescent="0.25">
      <c r="B32" s="48" t="s">
        <v>92</v>
      </c>
      <c r="C32" s="49"/>
      <c r="D32" s="49" t="s">
        <v>93</v>
      </c>
      <c r="E32" s="49" t="s">
        <v>94</v>
      </c>
      <c r="F32" s="50">
        <v>3</v>
      </c>
      <c r="G32" s="50">
        <v>0</v>
      </c>
      <c r="H32" s="51">
        <v>0</v>
      </c>
    </row>
    <row r="33" spans="2:8" ht="57" x14ac:dyDescent="0.25">
      <c r="B33" s="48" t="s">
        <v>92</v>
      </c>
      <c r="C33" s="49"/>
      <c r="D33" s="49" t="s">
        <v>93</v>
      </c>
      <c r="E33" s="49" t="s">
        <v>95</v>
      </c>
      <c r="F33" s="50">
        <v>0</v>
      </c>
      <c r="G33" s="50" t="s">
        <v>96</v>
      </c>
      <c r="H33" s="51" t="s">
        <v>96</v>
      </c>
    </row>
    <row r="34" spans="2:8" ht="42.75" x14ac:dyDescent="0.25">
      <c r="B34" s="48" t="s">
        <v>97</v>
      </c>
      <c r="C34" s="49"/>
      <c r="D34" s="49" t="s">
        <v>98</v>
      </c>
      <c r="E34" s="49" t="s">
        <v>99</v>
      </c>
      <c r="F34" s="50">
        <v>0</v>
      </c>
      <c r="G34" s="50">
        <v>12000</v>
      </c>
      <c r="H34" s="51">
        <v>12000</v>
      </c>
    </row>
    <row r="35" spans="2:8" ht="57" x14ac:dyDescent="0.25">
      <c r="B35" s="48" t="s">
        <v>97</v>
      </c>
      <c r="C35" s="49"/>
      <c r="D35" s="49" t="s">
        <v>98</v>
      </c>
      <c r="E35" s="49" t="s">
        <v>95</v>
      </c>
      <c r="F35" s="50" t="s">
        <v>75</v>
      </c>
      <c r="G35" s="50" t="s">
        <v>100</v>
      </c>
      <c r="H35" s="51" t="s">
        <v>100</v>
      </c>
    </row>
    <row r="36" spans="2:8" ht="57" x14ac:dyDescent="0.25">
      <c r="B36" s="48" t="s">
        <v>101</v>
      </c>
      <c r="C36" s="49"/>
      <c r="D36" s="49" t="s">
        <v>102</v>
      </c>
      <c r="E36" s="49" t="s">
        <v>103</v>
      </c>
      <c r="F36" s="50">
        <v>0</v>
      </c>
      <c r="G36" s="50">
        <v>3100</v>
      </c>
      <c r="H36" s="51">
        <v>3100</v>
      </c>
    </row>
    <row r="37" spans="2:8" ht="71.25" x14ac:dyDescent="0.25">
      <c r="B37" s="48" t="s">
        <v>104</v>
      </c>
      <c r="C37" s="49"/>
      <c r="D37" s="49" t="s">
        <v>105</v>
      </c>
      <c r="E37" s="49" t="s">
        <v>95</v>
      </c>
      <c r="F37" s="50" t="s">
        <v>106</v>
      </c>
      <c r="G37" s="50" t="s">
        <v>107</v>
      </c>
      <c r="H37" s="51">
        <f>300000-4000</f>
        <v>296000</v>
      </c>
    </row>
    <row r="38" spans="2:8" ht="42.75" x14ac:dyDescent="0.25">
      <c r="B38" s="48" t="s">
        <v>108</v>
      </c>
      <c r="C38" s="49"/>
      <c r="D38" s="49" t="s">
        <v>109</v>
      </c>
      <c r="E38" s="49" t="s">
        <v>110</v>
      </c>
      <c r="F38" s="52">
        <v>0.3</v>
      </c>
      <c r="G38" s="52">
        <v>0.34699999999999998</v>
      </c>
      <c r="H38" s="53">
        <f>+G38-F38</f>
        <v>4.6999999999999986E-2</v>
      </c>
    </row>
    <row r="39" spans="2:8" ht="57.75" thickBot="1" x14ac:dyDescent="0.3">
      <c r="B39" s="54" t="s">
        <v>108</v>
      </c>
      <c r="C39" s="55"/>
      <c r="D39" s="55" t="s">
        <v>109</v>
      </c>
      <c r="E39" s="55" t="s">
        <v>111</v>
      </c>
      <c r="F39" s="56" t="s">
        <v>112</v>
      </c>
      <c r="G39" s="56">
        <v>10</v>
      </c>
      <c r="H39" s="57">
        <v>9</v>
      </c>
    </row>
  </sheetData>
  <mergeCells count="1">
    <mergeCell ref="B1:H2"/>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3:DL42"/>
  <sheetViews>
    <sheetView tabSelected="1" zoomScale="85" zoomScaleNormal="85" workbookViewId="0">
      <selection activeCell="B6" sqref="B6"/>
    </sheetView>
  </sheetViews>
  <sheetFormatPr baseColWidth="10" defaultColWidth="10.85546875" defaultRowHeight="12.75" x14ac:dyDescent="0.2"/>
  <cols>
    <col min="1" max="1" width="2.140625" style="2" customWidth="1"/>
    <col min="2" max="2" width="32.5703125" style="2" customWidth="1"/>
    <col min="3" max="3" width="27.85546875" style="2" customWidth="1"/>
    <col min="4" max="4" width="17.85546875" style="2" customWidth="1"/>
    <col min="5" max="5" width="14.85546875" style="2" customWidth="1"/>
    <col min="6" max="6" width="26.7109375" style="2" customWidth="1"/>
    <col min="7" max="7" width="25.7109375" style="2" customWidth="1"/>
    <col min="8" max="8" width="49.28515625" style="2" customWidth="1"/>
    <col min="9" max="9" width="64.7109375" style="2" customWidth="1"/>
    <col min="10" max="11" width="19" style="69" customWidth="1"/>
    <col min="12" max="12" width="10.42578125" style="2" customWidth="1"/>
    <col min="13" max="13" width="39.85546875" style="2" customWidth="1"/>
    <col min="14" max="14" width="6.140625" style="2" customWidth="1"/>
    <col min="15" max="15" width="45.42578125" style="2" customWidth="1"/>
    <col min="16" max="16" width="24.28515625" style="85" customWidth="1"/>
    <col min="17" max="19" width="22.140625" style="2" customWidth="1"/>
    <col min="20" max="20" width="28.5703125" style="2" customWidth="1"/>
    <col min="21" max="21" width="67.5703125" style="2" customWidth="1"/>
    <col min="22" max="16384" width="10.85546875" style="2"/>
  </cols>
  <sheetData>
    <row r="3" spans="1:116" ht="88.5" customHeight="1" x14ac:dyDescent="0.2">
      <c r="B3" s="130" t="s">
        <v>120</v>
      </c>
      <c r="C3" s="130"/>
      <c r="D3" s="131" t="s">
        <v>122</v>
      </c>
      <c r="E3" s="132"/>
      <c r="F3" s="132"/>
      <c r="G3" s="132"/>
      <c r="H3" s="132"/>
      <c r="I3" s="132"/>
      <c r="J3" s="132"/>
      <c r="K3" s="132"/>
      <c r="L3" s="132"/>
      <c r="M3" s="132"/>
      <c r="N3" s="132"/>
      <c r="O3" s="132"/>
      <c r="P3" s="132"/>
      <c r="Q3" s="132"/>
      <c r="R3" s="132"/>
      <c r="S3" s="132"/>
      <c r="T3" s="135"/>
      <c r="U3" s="135"/>
    </row>
    <row r="4" spans="1:116" ht="30" customHeight="1" thickBot="1" x14ac:dyDescent="0.25">
      <c r="B4" s="130"/>
      <c r="C4" s="130"/>
      <c r="D4" s="133" t="s">
        <v>123</v>
      </c>
      <c r="E4" s="134"/>
      <c r="F4" s="134"/>
      <c r="G4" s="134"/>
      <c r="H4" s="134"/>
      <c r="I4" s="134"/>
      <c r="J4" s="134"/>
      <c r="K4" s="134"/>
      <c r="L4" s="134"/>
      <c r="M4" s="134"/>
      <c r="N4" s="134"/>
      <c r="O4" s="134"/>
      <c r="P4" s="134"/>
      <c r="Q4" s="134"/>
      <c r="R4" s="134"/>
      <c r="S4" s="134"/>
      <c r="T4" s="135"/>
      <c r="U4" s="135"/>
    </row>
    <row r="5" spans="1:116" ht="29.25" customHeight="1" thickBot="1" x14ac:dyDescent="0.25">
      <c r="B5" s="123" t="s">
        <v>235</v>
      </c>
      <c r="C5" s="123"/>
      <c r="D5" s="124" t="s">
        <v>236</v>
      </c>
      <c r="E5" s="125"/>
      <c r="F5" s="125"/>
      <c r="G5" s="125"/>
      <c r="H5" s="125"/>
      <c r="I5" s="125"/>
      <c r="J5" s="125"/>
      <c r="K5" s="125"/>
      <c r="L5" s="125"/>
      <c r="M5" s="125"/>
      <c r="N5" s="125"/>
      <c r="O5" s="125"/>
      <c r="P5" s="125"/>
      <c r="Q5" s="125"/>
      <c r="R5" s="125"/>
      <c r="S5" s="126"/>
      <c r="T5" s="121" t="s">
        <v>121</v>
      </c>
      <c r="U5" s="122"/>
    </row>
    <row r="6" spans="1:116" s="6" customFormat="1" ht="49.5" customHeight="1" thickBot="1" x14ac:dyDescent="0.25">
      <c r="A6" s="59"/>
      <c r="B6" s="72" t="s">
        <v>0</v>
      </c>
      <c r="C6" s="127" t="s">
        <v>168</v>
      </c>
      <c r="D6" s="127"/>
      <c r="E6" s="127"/>
      <c r="F6" s="127"/>
      <c r="G6" s="127"/>
      <c r="H6" s="127"/>
      <c r="I6" s="127"/>
      <c r="J6" s="127"/>
      <c r="K6" s="127"/>
      <c r="L6" s="127"/>
      <c r="M6" s="127"/>
      <c r="N6" s="127"/>
      <c r="O6" s="127"/>
      <c r="P6" s="127"/>
      <c r="Q6" s="127"/>
      <c r="R6" s="127"/>
      <c r="S6" s="127"/>
      <c r="T6" s="91" t="s">
        <v>115</v>
      </c>
      <c r="U6" s="67">
        <v>2025</v>
      </c>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row>
    <row r="7" spans="1:116" ht="40.5" customHeight="1" x14ac:dyDescent="0.2">
      <c r="B7" s="73" t="s">
        <v>1</v>
      </c>
      <c r="C7" s="127" t="s">
        <v>169</v>
      </c>
      <c r="D7" s="127"/>
      <c r="E7" s="127"/>
      <c r="F7" s="127"/>
      <c r="G7" s="127"/>
      <c r="H7" s="127"/>
      <c r="I7" s="127"/>
      <c r="J7" s="127"/>
      <c r="K7" s="127"/>
      <c r="L7" s="127"/>
      <c r="M7" s="127"/>
      <c r="N7" s="127"/>
      <c r="O7" s="127"/>
      <c r="P7" s="127"/>
      <c r="Q7" s="127"/>
      <c r="R7" s="127"/>
      <c r="S7" s="127"/>
      <c r="T7" s="91" t="s">
        <v>116</v>
      </c>
      <c r="U7" s="68" t="s">
        <v>242</v>
      </c>
    </row>
    <row r="8" spans="1:116" ht="21.75" customHeight="1" x14ac:dyDescent="0.2">
      <c r="B8" s="98" t="s">
        <v>2</v>
      </c>
      <c r="C8" s="97" t="s">
        <v>10</v>
      </c>
      <c r="D8" s="97" t="s">
        <v>25</v>
      </c>
      <c r="E8" s="97" t="s">
        <v>26</v>
      </c>
      <c r="F8" s="97" t="s">
        <v>11</v>
      </c>
      <c r="G8" s="97" t="s">
        <v>24</v>
      </c>
      <c r="H8" s="98" t="s">
        <v>5</v>
      </c>
      <c r="I8" s="97" t="s">
        <v>114</v>
      </c>
      <c r="J8" s="98" t="s">
        <v>3</v>
      </c>
      <c r="K8" s="97" t="s">
        <v>6</v>
      </c>
      <c r="L8" s="97" t="s">
        <v>4</v>
      </c>
      <c r="M8" s="97" t="s">
        <v>113</v>
      </c>
      <c r="N8" s="97" t="s">
        <v>7</v>
      </c>
      <c r="O8" s="98" t="s">
        <v>119</v>
      </c>
      <c r="P8" s="98" t="s">
        <v>17</v>
      </c>
      <c r="Q8" s="98"/>
      <c r="R8" s="98" t="s">
        <v>18</v>
      </c>
      <c r="S8" s="98"/>
      <c r="T8" s="97" t="s">
        <v>12</v>
      </c>
      <c r="U8" s="97" t="s">
        <v>13</v>
      </c>
    </row>
    <row r="9" spans="1:116" ht="28.5" customHeight="1" x14ac:dyDescent="0.2">
      <c r="B9" s="98"/>
      <c r="C9" s="97"/>
      <c r="D9" s="97"/>
      <c r="E9" s="97"/>
      <c r="F9" s="97"/>
      <c r="G9" s="97"/>
      <c r="H9" s="98"/>
      <c r="I9" s="97"/>
      <c r="J9" s="98"/>
      <c r="K9" s="97"/>
      <c r="L9" s="97"/>
      <c r="M9" s="98"/>
      <c r="N9" s="97"/>
      <c r="O9" s="98"/>
      <c r="P9" s="74" t="s">
        <v>8</v>
      </c>
      <c r="Q9" s="71" t="s">
        <v>9</v>
      </c>
      <c r="R9" s="71" t="s">
        <v>15</v>
      </c>
      <c r="S9" s="71" t="s">
        <v>16</v>
      </c>
      <c r="T9" s="97"/>
      <c r="U9" s="97"/>
    </row>
    <row r="10" spans="1:116" ht="82.5" customHeight="1" x14ac:dyDescent="0.2">
      <c r="B10" s="114" t="s">
        <v>124</v>
      </c>
      <c r="C10" s="111" t="s">
        <v>216</v>
      </c>
      <c r="D10" s="117" t="s">
        <v>125</v>
      </c>
      <c r="E10" s="112">
        <v>460</v>
      </c>
      <c r="F10" s="111" t="s">
        <v>229</v>
      </c>
      <c r="G10" s="114" t="s">
        <v>217</v>
      </c>
      <c r="H10" s="61" t="s">
        <v>126</v>
      </c>
      <c r="I10" s="62" t="s">
        <v>230</v>
      </c>
      <c r="J10" s="114" t="s">
        <v>127</v>
      </c>
      <c r="K10" s="117" t="s">
        <v>125</v>
      </c>
      <c r="L10" s="117" t="s">
        <v>128</v>
      </c>
      <c r="M10" s="128" t="s">
        <v>129</v>
      </c>
      <c r="N10" s="63">
        <v>1.1000000000000001</v>
      </c>
      <c r="O10" s="99" t="s">
        <v>130</v>
      </c>
      <c r="P10" s="92">
        <v>66287352</v>
      </c>
      <c r="Q10" s="106">
        <f>+P10+P11+P12</f>
        <v>17193566476</v>
      </c>
      <c r="R10" s="168">
        <v>64095944</v>
      </c>
      <c r="S10" s="168">
        <v>64095944</v>
      </c>
      <c r="T10" s="103">
        <v>469</v>
      </c>
      <c r="U10" s="100" t="s">
        <v>249</v>
      </c>
    </row>
    <row r="11" spans="1:116" ht="67.5" customHeight="1" x14ac:dyDescent="0.2">
      <c r="B11" s="114"/>
      <c r="C11" s="111"/>
      <c r="D11" s="117"/>
      <c r="E11" s="112"/>
      <c r="F11" s="111"/>
      <c r="G11" s="114"/>
      <c r="H11" s="61" t="s">
        <v>131</v>
      </c>
      <c r="I11" s="62" t="s">
        <v>132</v>
      </c>
      <c r="J11" s="114"/>
      <c r="K11" s="117"/>
      <c r="L11" s="117"/>
      <c r="M11" s="128"/>
      <c r="N11" s="63">
        <v>1.2</v>
      </c>
      <c r="O11" s="99"/>
      <c r="P11" s="92">
        <v>14963095680</v>
      </c>
      <c r="Q11" s="110"/>
      <c r="R11" s="169">
        <v>14596332786</v>
      </c>
      <c r="S11" s="169">
        <v>14596332786</v>
      </c>
      <c r="T11" s="105"/>
      <c r="U11" s="101"/>
    </row>
    <row r="12" spans="1:116" ht="87.75" customHeight="1" x14ac:dyDescent="0.2">
      <c r="B12" s="114"/>
      <c r="C12" s="111"/>
      <c r="D12" s="117"/>
      <c r="E12" s="112"/>
      <c r="F12" s="111"/>
      <c r="G12" s="114"/>
      <c r="H12" s="61" t="s">
        <v>133</v>
      </c>
      <c r="I12" s="62" t="s">
        <v>134</v>
      </c>
      <c r="J12" s="114"/>
      <c r="K12" s="117"/>
      <c r="L12" s="117"/>
      <c r="M12" s="128"/>
      <c r="N12" s="63">
        <v>1.3</v>
      </c>
      <c r="O12" s="99"/>
      <c r="P12" s="92">
        <v>2164183444</v>
      </c>
      <c r="Q12" s="107"/>
      <c r="R12" s="169">
        <v>1665115721</v>
      </c>
      <c r="S12" s="169">
        <v>1665115721</v>
      </c>
      <c r="T12" s="104"/>
      <c r="U12" s="102"/>
    </row>
    <row r="13" spans="1:116" ht="22.5" customHeight="1" x14ac:dyDescent="0.2">
      <c r="B13" s="98" t="s">
        <v>117</v>
      </c>
      <c r="C13" s="97" t="s">
        <v>10</v>
      </c>
      <c r="D13" s="97" t="s">
        <v>25</v>
      </c>
      <c r="E13" s="97" t="s">
        <v>26</v>
      </c>
      <c r="F13" s="97" t="s">
        <v>11</v>
      </c>
      <c r="G13" s="97" t="s">
        <v>24</v>
      </c>
      <c r="H13" s="98" t="s">
        <v>5</v>
      </c>
      <c r="I13" s="97" t="s">
        <v>114</v>
      </c>
      <c r="J13" s="98" t="s">
        <v>3</v>
      </c>
      <c r="K13" s="97" t="s">
        <v>6</v>
      </c>
      <c r="L13" s="97" t="s">
        <v>4</v>
      </c>
      <c r="M13" s="97" t="s">
        <v>113</v>
      </c>
      <c r="N13" s="97" t="s">
        <v>7</v>
      </c>
      <c r="O13" s="98" t="s">
        <v>119</v>
      </c>
      <c r="P13" s="98" t="s">
        <v>17</v>
      </c>
      <c r="Q13" s="98"/>
      <c r="R13" s="98" t="s">
        <v>18</v>
      </c>
      <c r="S13" s="98"/>
      <c r="T13" s="97" t="s">
        <v>12</v>
      </c>
      <c r="U13" s="97" t="s">
        <v>13</v>
      </c>
    </row>
    <row r="14" spans="1:116" ht="19.5" customHeight="1" x14ac:dyDescent="0.2">
      <c r="B14" s="98"/>
      <c r="C14" s="97"/>
      <c r="D14" s="97"/>
      <c r="E14" s="97"/>
      <c r="F14" s="97"/>
      <c r="G14" s="97"/>
      <c r="H14" s="98"/>
      <c r="I14" s="97"/>
      <c r="J14" s="98"/>
      <c r="K14" s="97"/>
      <c r="L14" s="97"/>
      <c r="M14" s="98"/>
      <c r="N14" s="97"/>
      <c r="O14" s="98"/>
      <c r="P14" s="74" t="s">
        <v>8</v>
      </c>
      <c r="Q14" s="71" t="s">
        <v>9</v>
      </c>
      <c r="R14" s="71" t="s">
        <v>15</v>
      </c>
      <c r="S14" s="71" t="s">
        <v>16</v>
      </c>
      <c r="T14" s="97"/>
      <c r="U14" s="97"/>
    </row>
    <row r="15" spans="1:116" ht="147" customHeight="1" x14ac:dyDescent="0.2">
      <c r="B15" s="114" t="s">
        <v>135</v>
      </c>
      <c r="C15" s="116" t="s">
        <v>216</v>
      </c>
      <c r="D15" s="116" t="s">
        <v>136</v>
      </c>
      <c r="E15" s="118">
        <v>2850</v>
      </c>
      <c r="F15" s="114" t="s">
        <v>229</v>
      </c>
      <c r="G15" s="114" t="s">
        <v>217</v>
      </c>
      <c r="H15" s="61" t="s">
        <v>137</v>
      </c>
      <c r="I15" s="77" t="s">
        <v>231</v>
      </c>
      <c r="J15" s="114" t="s">
        <v>138</v>
      </c>
      <c r="K15" s="116" t="s">
        <v>139</v>
      </c>
      <c r="L15" s="114" t="s">
        <v>128</v>
      </c>
      <c r="M15" s="99" t="s">
        <v>140</v>
      </c>
      <c r="N15" s="63">
        <v>2.1</v>
      </c>
      <c r="O15" s="99" t="s">
        <v>239</v>
      </c>
      <c r="P15" s="93">
        <v>955250420</v>
      </c>
      <c r="Q15" s="106">
        <f>+P15+P16+P17</f>
        <v>41878866437</v>
      </c>
      <c r="R15" s="168">
        <v>954424832</v>
      </c>
      <c r="S15" s="168">
        <v>954424832</v>
      </c>
      <c r="T15" s="103">
        <v>2895</v>
      </c>
      <c r="U15" s="100" t="s">
        <v>250</v>
      </c>
    </row>
    <row r="16" spans="1:116" ht="89.25" customHeight="1" x14ac:dyDescent="0.2">
      <c r="B16" s="114"/>
      <c r="C16" s="116"/>
      <c r="D16" s="116"/>
      <c r="E16" s="119"/>
      <c r="F16" s="114"/>
      <c r="G16" s="114"/>
      <c r="H16" s="61" t="s">
        <v>141</v>
      </c>
      <c r="I16" s="77" t="s">
        <v>142</v>
      </c>
      <c r="J16" s="114"/>
      <c r="K16" s="116"/>
      <c r="L16" s="114"/>
      <c r="M16" s="99"/>
      <c r="N16" s="63">
        <v>2.2000000000000002</v>
      </c>
      <c r="O16" s="99"/>
      <c r="P16" s="93">
        <v>30672458833</v>
      </c>
      <c r="Q16" s="110"/>
      <c r="R16" s="168">
        <v>30442815048</v>
      </c>
      <c r="S16" s="168">
        <v>30442815048</v>
      </c>
      <c r="T16" s="105"/>
      <c r="U16" s="101"/>
    </row>
    <row r="17" spans="2:21" ht="105.75" customHeight="1" x14ac:dyDescent="0.2">
      <c r="B17" s="114"/>
      <c r="C17" s="116"/>
      <c r="D17" s="116"/>
      <c r="E17" s="120"/>
      <c r="F17" s="114"/>
      <c r="G17" s="114"/>
      <c r="H17" s="61" t="s">
        <v>143</v>
      </c>
      <c r="I17" s="78" t="s">
        <v>144</v>
      </c>
      <c r="J17" s="114"/>
      <c r="K17" s="116"/>
      <c r="L17" s="114"/>
      <c r="M17" s="99"/>
      <c r="N17" s="63">
        <v>2.2999999999999998</v>
      </c>
      <c r="O17" s="99"/>
      <c r="P17" s="93">
        <v>10251157184</v>
      </c>
      <c r="Q17" s="107"/>
      <c r="R17" s="169">
        <v>5231148260</v>
      </c>
      <c r="S17" s="169">
        <v>5231148260</v>
      </c>
      <c r="T17" s="104"/>
      <c r="U17" s="102"/>
    </row>
    <row r="18" spans="2:21" ht="24" customHeight="1" x14ac:dyDescent="0.2">
      <c r="B18" s="98" t="s">
        <v>118</v>
      </c>
      <c r="C18" s="97" t="s">
        <v>10</v>
      </c>
      <c r="D18" s="97" t="s">
        <v>25</v>
      </c>
      <c r="E18" s="97" t="s">
        <v>26</v>
      </c>
      <c r="F18" s="97" t="s">
        <v>11</v>
      </c>
      <c r="G18" s="97" t="s">
        <v>24</v>
      </c>
      <c r="H18" s="98" t="s">
        <v>5</v>
      </c>
      <c r="I18" s="97" t="s">
        <v>114</v>
      </c>
      <c r="J18" s="98" t="s">
        <v>3</v>
      </c>
      <c r="K18" s="97" t="s">
        <v>6</v>
      </c>
      <c r="L18" s="97" t="s">
        <v>4</v>
      </c>
      <c r="M18" s="97" t="s">
        <v>113</v>
      </c>
      <c r="N18" s="97" t="s">
        <v>7</v>
      </c>
      <c r="O18" s="98" t="s">
        <v>119</v>
      </c>
      <c r="P18" s="98" t="s">
        <v>17</v>
      </c>
      <c r="Q18" s="98"/>
      <c r="R18" s="98" t="s">
        <v>18</v>
      </c>
      <c r="S18" s="98"/>
      <c r="T18" s="97" t="s">
        <v>12</v>
      </c>
      <c r="U18" s="97" t="s">
        <v>13</v>
      </c>
    </row>
    <row r="19" spans="2:21" ht="18" customHeight="1" x14ac:dyDescent="0.2">
      <c r="B19" s="98"/>
      <c r="C19" s="97"/>
      <c r="D19" s="97"/>
      <c r="E19" s="97"/>
      <c r="F19" s="97"/>
      <c r="G19" s="97"/>
      <c r="H19" s="98"/>
      <c r="I19" s="97"/>
      <c r="J19" s="98"/>
      <c r="K19" s="97"/>
      <c r="L19" s="97"/>
      <c r="M19" s="98"/>
      <c r="N19" s="97"/>
      <c r="O19" s="98"/>
      <c r="P19" s="74" t="s">
        <v>8</v>
      </c>
      <c r="Q19" s="71" t="s">
        <v>9</v>
      </c>
      <c r="R19" s="71" t="s">
        <v>15</v>
      </c>
      <c r="S19" s="71" t="s">
        <v>16</v>
      </c>
      <c r="T19" s="97"/>
      <c r="U19" s="97"/>
    </row>
    <row r="20" spans="2:21" ht="97.5" customHeight="1" x14ac:dyDescent="0.2">
      <c r="B20" s="114" t="s">
        <v>145</v>
      </c>
      <c r="C20" s="111" t="s">
        <v>216</v>
      </c>
      <c r="D20" s="117" t="s">
        <v>146</v>
      </c>
      <c r="E20" s="112">
        <v>1253</v>
      </c>
      <c r="F20" s="111" t="s">
        <v>229</v>
      </c>
      <c r="G20" s="114" t="s">
        <v>217</v>
      </c>
      <c r="H20" s="61" t="s">
        <v>147</v>
      </c>
      <c r="I20" s="77" t="s">
        <v>232</v>
      </c>
      <c r="J20" s="116" t="s">
        <v>148</v>
      </c>
      <c r="K20" s="116" t="s">
        <v>146</v>
      </c>
      <c r="L20" s="116" t="s">
        <v>128</v>
      </c>
      <c r="M20" s="129" t="s">
        <v>149</v>
      </c>
      <c r="N20" s="63">
        <v>3.1</v>
      </c>
      <c r="O20" s="116" t="s">
        <v>240</v>
      </c>
      <c r="P20" s="94">
        <v>2467417312</v>
      </c>
      <c r="Q20" s="108">
        <f>+P20+P21</f>
        <v>4636071648</v>
      </c>
      <c r="R20" s="170">
        <v>2384056909</v>
      </c>
      <c r="S20" s="170">
        <v>2384056909</v>
      </c>
      <c r="T20" s="103">
        <v>1410</v>
      </c>
      <c r="U20" s="100" t="s">
        <v>251</v>
      </c>
    </row>
    <row r="21" spans="2:21" ht="99" customHeight="1" x14ac:dyDescent="0.2">
      <c r="B21" s="114"/>
      <c r="C21" s="111"/>
      <c r="D21" s="117"/>
      <c r="E21" s="112"/>
      <c r="F21" s="111"/>
      <c r="G21" s="114"/>
      <c r="H21" s="61" t="s">
        <v>150</v>
      </c>
      <c r="I21" s="78" t="s">
        <v>151</v>
      </c>
      <c r="J21" s="116"/>
      <c r="K21" s="116"/>
      <c r="L21" s="116"/>
      <c r="M21" s="129"/>
      <c r="N21" s="63">
        <v>3.2</v>
      </c>
      <c r="O21" s="116"/>
      <c r="P21" s="94">
        <v>2168654336</v>
      </c>
      <c r="Q21" s="109"/>
      <c r="R21" s="171">
        <v>2052548131</v>
      </c>
      <c r="S21" s="171">
        <v>2052548131</v>
      </c>
      <c r="T21" s="104"/>
      <c r="U21" s="102"/>
    </row>
    <row r="22" spans="2:21" ht="27" customHeight="1" x14ac:dyDescent="0.2">
      <c r="B22" s="98" t="s">
        <v>118</v>
      </c>
      <c r="C22" s="97" t="s">
        <v>10</v>
      </c>
      <c r="D22" s="97" t="s">
        <v>25</v>
      </c>
      <c r="E22" s="97" t="s">
        <v>26</v>
      </c>
      <c r="F22" s="97" t="s">
        <v>11</v>
      </c>
      <c r="G22" s="97" t="s">
        <v>24</v>
      </c>
      <c r="H22" s="98" t="s">
        <v>5</v>
      </c>
      <c r="I22" s="97" t="s">
        <v>114</v>
      </c>
      <c r="J22" s="98" t="s">
        <v>3</v>
      </c>
      <c r="K22" s="97" t="s">
        <v>6</v>
      </c>
      <c r="L22" s="97" t="s">
        <v>4</v>
      </c>
      <c r="M22" s="97" t="s">
        <v>113</v>
      </c>
      <c r="N22" s="97" t="s">
        <v>7</v>
      </c>
      <c r="O22" s="98" t="s">
        <v>119</v>
      </c>
      <c r="P22" s="98" t="s">
        <v>17</v>
      </c>
      <c r="Q22" s="98"/>
      <c r="R22" s="98" t="s">
        <v>18</v>
      </c>
      <c r="S22" s="98"/>
      <c r="T22" s="97" t="s">
        <v>12</v>
      </c>
      <c r="U22" s="97" t="s">
        <v>13</v>
      </c>
    </row>
    <row r="23" spans="2:21" ht="18.75" customHeight="1" x14ac:dyDescent="0.2">
      <c r="B23" s="98"/>
      <c r="C23" s="97"/>
      <c r="D23" s="97"/>
      <c r="E23" s="97"/>
      <c r="F23" s="97"/>
      <c r="G23" s="97"/>
      <c r="H23" s="98"/>
      <c r="I23" s="97"/>
      <c r="J23" s="98"/>
      <c r="K23" s="97"/>
      <c r="L23" s="97"/>
      <c r="M23" s="98"/>
      <c r="N23" s="97"/>
      <c r="O23" s="98"/>
      <c r="P23" s="74" t="s">
        <v>8</v>
      </c>
      <c r="Q23" s="71" t="s">
        <v>9</v>
      </c>
      <c r="R23" s="71" t="s">
        <v>15</v>
      </c>
      <c r="S23" s="71" t="s">
        <v>16</v>
      </c>
      <c r="T23" s="97"/>
      <c r="U23" s="97"/>
    </row>
    <row r="24" spans="2:21" ht="153" customHeight="1" x14ac:dyDescent="0.2">
      <c r="B24" s="114" t="s">
        <v>152</v>
      </c>
      <c r="C24" s="116" t="s">
        <v>216</v>
      </c>
      <c r="D24" s="113" t="s">
        <v>153</v>
      </c>
      <c r="E24" s="113">
        <v>16</v>
      </c>
      <c r="F24" s="114" t="s">
        <v>229</v>
      </c>
      <c r="G24" s="114" t="s">
        <v>217</v>
      </c>
      <c r="H24" s="64" t="s">
        <v>154</v>
      </c>
      <c r="I24" s="62" t="s">
        <v>155</v>
      </c>
      <c r="J24" s="114" t="s">
        <v>156</v>
      </c>
      <c r="K24" s="116" t="s">
        <v>153</v>
      </c>
      <c r="L24" s="115" t="s">
        <v>128</v>
      </c>
      <c r="M24" s="99" t="s">
        <v>157</v>
      </c>
      <c r="N24" s="63">
        <v>4.0999999999999996</v>
      </c>
      <c r="O24" s="111" t="s">
        <v>241</v>
      </c>
      <c r="P24" s="94">
        <v>965192096</v>
      </c>
      <c r="Q24" s="106">
        <f>+P24+P25</f>
        <v>3337419043</v>
      </c>
      <c r="R24" s="170">
        <v>964861239</v>
      </c>
      <c r="S24" s="170">
        <v>964861239</v>
      </c>
      <c r="T24" s="103">
        <v>16</v>
      </c>
      <c r="U24" s="100" t="s">
        <v>252</v>
      </c>
    </row>
    <row r="25" spans="2:21" ht="145.5" customHeight="1" x14ac:dyDescent="0.2">
      <c r="B25" s="114"/>
      <c r="C25" s="116"/>
      <c r="D25" s="113"/>
      <c r="E25" s="113"/>
      <c r="F25" s="114"/>
      <c r="G25" s="114"/>
      <c r="H25" s="65" t="s">
        <v>158</v>
      </c>
      <c r="I25" s="62" t="s">
        <v>159</v>
      </c>
      <c r="J25" s="114"/>
      <c r="K25" s="116"/>
      <c r="L25" s="115"/>
      <c r="M25" s="99"/>
      <c r="N25" s="63">
        <v>4.2</v>
      </c>
      <c r="O25" s="111"/>
      <c r="P25" s="93">
        <v>2372226947</v>
      </c>
      <c r="Q25" s="107"/>
      <c r="R25" s="169">
        <v>2323100954</v>
      </c>
      <c r="S25" s="169">
        <v>2323100954</v>
      </c>
      <c r="T25" s="104"/>
      <c r="U25" s="102"/>
    </row>
    <row r="26" spans="2:21" ht="22.5" customHeight="1" x14ac:dyDescent="0.2">
      <c r="B26" s="98" t="s">
        <v>118</v>
      </c>
      <c r="C26" s="97" t="s">
        <v>10</v>
      </c>
      <c r="D26" s="97" t="s">
        <v>25</v>
      </c>
      <c r="E26" s="97" t="s">
        <v>26</v>
      </c>
      <c r="F26" s="97" t="s">
        <v>11</v>
      </c>
      <c r="G26" s="97" t="s">
        <v>24</v>
      </c>
      <c r="H26" s="98" t="s">
        <v>5</v>
      </c>
      <c r="I26" s="97" t="s">
        <v>114</v>
      </c>
      <c r="J26" s="98" t="s">
        <v>3</v>
      </c>
      <c r="K26" s="97" t="s">
        <v>6</v>
      </c>
      <c r="L26" s="97" t="s">
        <v>4</v>
      </c>
      <c r="M26" s="97" t="s">
        <v>113</v>
      </c>
      <c r="N26" s="97" t="s">
        <v>7</v>
      </c>
      <c r="O26" s="98" t="s">
        <v>119</v>
      </c>
      <c r="P26" s="98" t="s">
        <v>17</v>
      </c>
      <c r="Q26" s="98"/>
      <c r="R26" s="98" t="s">
        <v>18</v>
      </c>
      <c r="S26" s="98"/>
      <c r="T26" s="97" t="s">
        <v>12</v>
      </c>
      <c r="U26" s="97" t="s">
        <v>13</v>
      </c>
    </row>
    <row r="27" spans="2:21" ht="21" customHeight="1" x14ac:dyDescent="0.2">
      <c r="B27" s="98"/>
      <c r="C27" s="97"/>
      <c r="D27" s="97"/>
      <c r="E27" s="97"/>
      <c r="F27" s="97"/>
      <c r="G27" s="97"/>
      <c r="H27" s="98"/>
      <c r="I27" s="97"/>
      <c r="J27" s="98"/>
      <c r="K27" s="97"/>
      <c r="L27" s="97"/>
      <c r="M27" s="98"/>
      <c r="N27" s="97"/>
      <c r="O27" s="98"/>
      <c r="P27" s="74" t="s">
        <v>8</v>
      </c>
      <c r="Q27" s="76" t="s">
        <v>9</v>
      </c>
      <c r="R27" s="71" t="s">
        <v>15</v>
      </c>
      <c r="S27" s="71" t="s">
        <v>16</v>
      </c>
      <c r="T27" s="97"/>
      <c r="U27" s="97"/>
    </row>
    <row r="28" spans="2:21" ht="108" customHeight="1" x14ac:dyDescent="0.2">
      <c r="B28" s="114" t="s">
        <v>160</v>
      </c>
      <c r="C28" s="115" t="s">
        <v>216</v>
      </c>
      <c r="D28" s="115" t="s">
        <v>161</v>
      </c>
      <c r="E28" s="113">
        <v>555</v>
      </c>
      <c r="F28" s="114" t="s">
        <v>229</v>
      </c>
      <c r="G28" s="114" t="s">
        <v>217</v>
      </c>
      <c r="H28" s="64" t="s">
        <v>162</v>
      </c>
      <c r="I28" s="62" t="s">
        <v>163</v>
      </c>
      <c r="J28" s="114" t="s">
        <v>164</v>
      </c>
      <c r="K28" s="116" t="s">
        <v>161</v>
      </c>
      <c r="L28" s="116" t="s">
        <v>128</v>
      </c>
      <c r="M28" s="99" t="s">
        <v>237</v>
      </c>
      <c r="N28" s="63">
        <v>5.0999999999999996</v>
      </c>
      <c r="O28" s="111" t="s">
        <v>234</v>
      </c>
      <c r="P28" s="93">
        <v>5660401207</v>
      </c>
      <c r="Q28" s="106">
        <f>+P28+P29+P30</f>
        <v>7823721013</v>
      </c>
      <c r="R28" s="170">
        <v>5531281456</v>
      </c>
      <c r="S28" s="170">
        <v>5531281456</v>
      </c>
      <c r="T28" s="103">
        <v>523</v>
      </c>
      <c r="U28" s="100" t="s">
        <v>253</v>
      </c>
    </row>
    <row r="29" spans="2:21" ht="108" customHeight="1" x14ac:dyDescent="0.2">
      <c r="B29" s="114"/>
      <c r="C29" s="115"/>
      <c r="D29" s="115"/>
      <c r="E29" s="113"/>
      <c r="F29" s="114"/>
      <c r="G29" s="114"/>
      <c r="H29" s="64" t="s">
        <v>165</v>
      </c>
      <c r="I29" s="62" t="s">
        <v>166</v>
      </c>
      <c r="J29" s="114"/>
      <c r="K29" s="116"/>
      <c r="L29" s="116"/>
      <c r="M29" s="99"/>
      <c r="N29" s="63">
        <v>5.2</v>
      </c>
      <c r="O29" s="111"/>
      <c r="P29" s="93">
        <v>249958446</v>
      </c>
      <c r="Q29" s="110"/>
      <c r="R29" s="170">
        <v>225347952.19999999</v>
      </c>
      <c r="S29" s="170">
        <v>225347952.19999999</v>
      </c>
      <c r="T29" s="105"/>
      <c r="U29" s="101"/>
    </row>
    <row r="30" spans="2:21" ht="108" customHeight="1" x14ac:dyDescent="0.2">
      <c r="B30" s="114"/>
      <c r="C30" s="115"/>
      <c r="D30" s="115"/>
      <c r="E30" s="113"/>
      <c r="F30" s="114"/>
      <c r="G30" s="114"/>
      <c r="H30" s="64" t="s">
        <v>167</v>
      </c>
      <c r="I30" s="62" t="s">
        <v>233</v>
      </c>
      <c r="J30" s="114"/>
      <c r="K30" s="116"/>
      <c r="L30" s="116"/>
      <c r="M30" s="99"/>
      <c r="N30" s="63">
        <v>5.3</v>
      </c>
      <c r="O30" s="111"/>
      <c r="P30" s="93">
        <v>1913361360</v>
      </c>
      <c r="Q30" s="107"/>
      <c r="R30" s="171">
        <v>1846764552</v>
      </c>
      <c r="S30" s="171">
        <v>1846764552</v>
      </c>
      <c r="T30" s="104"/>
      <c r="U30" s="102"/>
    </row>
    <row r="31" spans="2:21" ht="18.95" customHeight="1" x14ac:dyDescent="0.25">
      <c r="B31" s="7" t="s">
        <v>14</v>
      </c>
      <c r="C31" s="7"/>
      <c r="D31" s="7"/>
      <c r="E31" s="7"/>
      <c r="F31" s="7"/>
      <c r="G31" s="7"/>
      <c r="H31" s="7"/>
      <c r="I31" s="7"/>
      <c r="J31" s="84"/>
      <c r="K31" s="84"/>
      <c r="L31" s="7"/>
      <c r="M31" s="79"/>
      <c r="N31" s="7"/>
      <c r="O31" s="60" t="s">
        <v>19</v>
      </c>
      <c r="P31" s="80">
        <f t="shared" ref="P31:R31" si="0">SUM(P10:P30)</f>
        <v>74869644617</v>
      </c>
      <c r="Q31" s="80">
        <f t="shared" si="0"/>
        <v>74869644617</v>
      </c>
      <c r="R31" s="80">
        <f t="shared" si="0"/>
        <v>68281893784.199997</v>
      </c>
      <c r="S31" s="80">
        <f>SUM(S10:S30)</f>
        <v>68281893784.199997</v>
      </c>
      <c r="T31" s="95"/>
      <c r="U31" s="95"/>
    </row>
    <row r="32" spans="2:21" ht="15" x14ac:dyDescent="0.2">
      <c r="O32" s="85"/>
      <c r="P32" s="80"/>
      <c r="Q32" s="80"/>
      <c r="R32" s="80"/>
      <c r="S32" s="80"/>
      <c r="T32" s="95"/>
      <c r="U32" s="95"/>
    </row>
    <row r="33" spans="2:21" ht="30" customHeight="1" x14ac:dyDescent="0.2">
      <c r="O33" s="85"/>
      <c r="P33" s="70"/>
      <c r="Q33" s="70"/>
      <c r="R33" s="70"/>
      <c r="S33" s="70"/>
      <c r="T33" s="95"/>
      <c r="U33" s="95"/>
    </row>
    <row r="34" spans="2:21" ht="18.95" customHeight="1" x14ac:dyDescent="0.2">
      <c r="B34" s="2" t="s">
        <v>22</v>
      </c>
      <c r="O34" s="85"/>
      <c r="Q34" s="5"/>
      <c r="R34" s="3"/>
      <c r="S34" s="3"/>
    </row>
    <row r="35" spans="2:21" x14ac:dyDescent="0.2">
      <c r="O35" s="85"/>
      <c r="Q35" s="4"/>
      <c r="R35" s="4"/>
      <c r="S35" s="4"/>
    </row>
    <row r="36" spans="2:21" x14ac:dyDescent="0.2">
      <c r="O36" s="85"/>
      <c r="P36" s="86"/>
    </row>
    <row r="37" spans="2:21" x14ac:dyDescent="0.2">
      <c r="O37" s="85"/>
    </row>
    <row r="39" spans="2:21" x14ac:dyDescent="0.2">
      <c r="O39" s="1"/>
    </row>
    <row r="40" spans="2:21" x14ac:dyDescent="0.2">
      <c r="O40" s="1"/>
    </row>
    <row r="41" spans="2:21" hidden="1" x14ac:dyDescent="0.2">
      <c r="U41" s="2" t="s">
        <v>20</v>
      </c>
    </row>
    <row r="42" spans="2:21" hidden="1" x14ac:dyDescent="0.2">
      <c r="U42" s="2" t="s">
        <v>21</v>
      </c>
    </row>
  </sheetData>
  <protectedRanges>
    <protectedRange password="C9BB" sqref="D10:D12" name="Rango1_3_3"/>
    <protectedRange password="C9BB" sqref="D15:D17 K15:K17" name="Rango1_3_1_3_1"/>
    <protectedRange password="C9BB" sqref="C15:C17" name="Rango1_3_1_1_2_1"/>
    <protectedRange password="C9BB" sqref="D20:D21" name="Rango1_3_2_1"/>
  </protectedRanges>
  <dataConsolidate/>
  <mergeCells count="169">
    <mergeCell ref="M20:M21"/>
    <mergeCell ref="O20:O21"/>
    <mergeCell ref="B3:C4"/>
    <mergeCell ref="D3:S3"/>
    <mergeCell ref="D4:S4"/>
    <mergeCell ref="T3:U4"/>
    <mergeCell ref="U18:U19"/>
    <mergeCell ref="C20:C21"/>
    <mergeCell ref="R18:S18"/>
    <mergeCell ref="G18:G19"/>
    <mergeCell ref="H18:H19"/>
    <mergeCell ref="B18:B19"/>
    <mergeCell ref="C18:C19"/>
    <mergeCell ref="D18:D19"/>
    <mergeCell ref="F18:F19"/>
    <mergeCell ref="O18:O19"/>
    <mergeCell ref="I18:I19"/>
    <mergeCell ref="J18:J19"/>
    <mergeCell ref="U13:U14"/>
    <mergeCell ref="R13:S13"/>
    <mergeCell ref="C13:C14"/>
    <mergeCell ref="P8:Q8"/>
    <mergeCell ref="H13:H14"/>
    <mergeCell ref="I13:I14"/>
    <mergeCell ref="G13:G14"/>
    <mergeCell ref="O13:O14"/>
    <mergeCell ref="P13:Q13"/>
    <mergeCell ref="T13:T14"/>
    <mergeCell ref="J10:J12"/>
    <mergeCell ref="K10:K12"/>
    <mergeCell ref="J8:J9"/>
    <mergeCell ref="K8:K9"/>
    <mergeCell ref="L8:L9"/>
    <mergeCell ref="R8:S8"/>
    <mergeCell ref="N8:N9"/>
    <mergeCell ref="M10:M12"/>
    <mergeCell ref="O10:O12"/>
    <mergeCell ref="Q10:Q12"/>
    <mergeCell ref="T10:T12"/>
    <mergeCell ref="N13:N14"/>
    <mergeCell ref="E15:E17"/>
    <mergeCell ref="J13:J14"/>
    <mergeCell ref="K22:K23"/>
    <mergeCell ref="L22:L23"/>
    <mergeCell ref="T5:U5"/>
    <mergeCell ref="B5:C5"/>
    <mergeCell ref="D5:S5"/>
    <mergeCell ref="H8:H9"/>
    <mergeCell ref="B8:B9"/>
    <mergeCell ref="C6:S6"/>
    <mergeCell ref="C7:S7"/>
    <mergeCell ref="G8:G9"/>
    <mergeCell ref="I8:I9"/>
    <mergeCell ref="M8:M9"/>
    <mergeCell ref="F8:F9"/>
    <mergeCell ref="C8:C9"/>
    <mergeCell ref="T8:T9"/>
    <mergeCell ref="U8:U9"/>
    <mergeCell ref="D8:D9"/>
    <mergeCell ref="O8:O9"/>
    <mergeCell ref="E8:E9"/>
    <mergeCell ref="U10:U12"/>
    <mergeCell ref="D13:D14"/>
    <mergeCell ref="F13:F14"/>
    <mergeCell ref="L20:L21"/>
    <mergeCell ref="D10:D12"/>
    <mergeCell ref="F10:F12"/>
    <mergeCell ref="O15:O17"/>
    <mergeCell ref="M13:M14"/>
    <mergeCell ref="B22:B23"/>
    <mergeCell ref="C22:C23"/>
    <mergeCell ref="J15:J17"/>
    <mergeCell ref="K15:K17"/>
    <mergeCell ref="L15:L17"/>
    <mergeCell ref="K18:K19"/>
    <mergeCell ref="L18:L19"/>
    <mergeCell ref="B10:B12"/>
    <mergeCell ref="C10:C12"/>
    <mergeCell ref="K13:K14"/>
    <mergeCell ref="L13:L14"/>
    <mergeCell ref="B13:B14"/>
    <mergeCell ref="L10:L12"/>
    <mergeCell ref="B20:B21"/>
    <mergeCell ref="B15:B17"/>
    <mergeCell ref="C15:C17"/>
    <mergeCell ref="J20:J21"/>
    <mergeCell ref="E10:E12"/>
    <mergeCell ref="E13:E14"/>
    <mergeCell ref="H26:H27"/>
    <mergeCell ref="I26:I27"/>
    <mergeCell ref="J26:J27"/>
    <mergeCell ref="K26:K27"/>
    <mergeCell ref="L26:L27"/>
    <mergeCell ref="P22:Q22"/>
    <mergeCell ref="G10:G12"/>
    <mergeCell ref="D15:D17"/>
    <mergeCell ref="F15:F17"/>
    <mergeCell ref="G15:G17"/>
    <mergeCell ref="D20:D21"/>
    <mergeCell ref="F20:F21"/>
    <mergeCell ref="G20:G21"/>
    <mergeCell ref="D22:D23"/>
    <mergeCell ref="F22:F23"/>
    <mergeCell ref="G22:G23"/>
    <mergeCell ref="H22:H23"/>
    <mergeCell ref="I22:I23"/>
    <mergeCell ref="J22:J23"/>
    <mergeCell ref="M18:M19"/>
    <mergeCell ref="N18:N19"/>
    <mergeCell ref="P18:Q18"/>
    <mergeCell ref="M15:M17"/>
    <mergeCell ref="K20:K21"/>
    <mergeCell ref="G24:G25"/>
    <mergeCell ref="M26:M27"/>
    <mergeCell ref="N26:N27"/>
    <mergeCell ref="O26:O27"/>
    <mergeCell ref="M28:M30"/>
    <mergeCell ref="O28:O30"/>
    <mergeCell ref="O22:O23"/>
    <mergeCell ref="B28:B30"/>
    <mergeCell ref="C28:C30"/>
    <mergeCell ref="D28:D30"/>
    <mergeCell ref="F28:F30"/>
    <mergeCell ref="G28:G30"/>
    <mergeCell ref="J28:J30"/>
    <mergeCell ref="K28:K30"/>
    <mergeCell ref="L28:L30"/>
    <mergeCell ref="J24:J25"/>
    <mergeCell ref="K24:K25"/>
    <mergeCell ref="L24:L25"/>
    <mergeCell ref="B24:B25"/>
    <mergeCell ref="C24:C25"/>
    <mergeCell ref="D24:D25"/>
    <mergeCell ref="F24:F25"/>
    <mergeCell ref="B26:B27"/>
    <mergeCell ref="G26:G27"/>
    <mergeCell ref="C26:C27"/>
    <mergeCell ref="D26:D27"/>
    <mergeCell ref="F26:F27"/>
    <mergeCell ref="E18:E19"/>
    <mergeCell ref="E20:E21"/>
    <mergeCell ref="E22:E23"/>
    <mergeCell ref="E24:E25"/>
    <mergeCell ref="E26:E27"/>
    <mergeCell ref="E28:E30"/>
    <mergeCell ref="M22:M23"/>
    <mergeCell ref="N22:N23"/>
    <mergeCell ref="M24:M25"/>
    <mergeCell ref="U15:U17"/>
    <mergeCell ref="T20:T21"/>
    <mergeCell ref="U20:U21"/>
    <mergeCell ref="T24:T25"/>
    <mergeCell ref="U24:U25"/>
    <mergeCell ref="T28:T30"/>
    <mergeCell ref="U28:U30"/>
    <mergeCell ref="Q24:Q25"/>
    <mergeCell ref="Q20:Q21"/>
    <mergeCell ref="Q15:Q17"/>
    <mergeCell ref="R22:S22"/>
    <mergeCell ref="T22:T23"/>
    <mergeCell ref="U22:U23"/>
    <mergeCell ref="U26:U27"/>
    <mergeCell ref="T18:T19"/>
    <mergeCell ref="O24:O25"/>
    <mergeCell ref="Q28:Q30"/>
    <mergeCell ref="P26:Q26"/>
    <mergeCell ref="R26:S26"/>
    <mergeCell ref="T26:T27"/>
    <mergeCell ref="T15:T17"/>
  </mergeCells>
  <conditionalFormatting sqref="H15:I17">
    <cfRule type="cellIs" dxfId="2" priority="1" operator="equal">
      <formula>0</formula>
    </cfRule>
  </conditionalFormatting>
  <dataValidations count="2">
    <dataValidation type="custom" allowBlank="1" showInputMessage="1" showErrorMessage="1" errorTitle="REVISAR VALORES" error="El valor Obligado NO puede ser mayor al valor Comprometido_x000a_Si requiere puede solicitar actualización del proyecto." sqref="S10 S15 S20 S24 S28:S29" xr:uid="{00000000-0002-0000-0200-000000000000}">
      <formula1>S10&lt;=#REF!</formula1>
    </dataValidation>
    <dataValidation type="custom" allowBlank="1" showInputMessage="1" showErrorMessage="1" errorTitle="REVISAR VALORES" error="El valor comprometido NO puede ser mayor al valor Vigente._x000a_Si requiere puede solicitar actualización del proyecto." sqref="R10 R15 R20 R24 R28:R29" xr:uid="{00000000-0002-0000-0200-000001000000}">
      <formula1>R10&lt;=Q10</formula1>
    </dataValidation>
  </dataValidations>
  <pageMargins left="0.70866141732283472" right="0.70866141732283472" top="0.74803149606299213" bottom="0.74803149606299213" header="0.31496062992125984" footer="0.31496062992125984"/>
  <pageSetup scale="49" fitToWidth="2" fitToHeight="4"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DL37"/>
  <sheetViews>
    <sheetView zoomScale="85" zoomScaleNormal="85" workbookViewId="0">
      <selection activeCell="B6" sqref="B6"/>
    </sheetView>
  </sheetViews>
  <sheetFormatPr baseColWidth="10" defaultColWidth="10.85546875" defaultRowHeight="12.75" x14ac:dyDescent="0.2"/>
  <cols>
    <col min="1" max="1" width="2.140625" style="2" customWidth="1"/>
    <col min="2" max="2" width="35.85546875" style="2" customWidth="1"/>
    <col min="3" max="3" width="22.140625" style="2" customWidth="1"/>
    <col min="4" max="4" width="20.140625" style="2" customWidth="1"/>
    <col min="5" max="5" width="17.42578125" style="2" customWidth="1"/>
    <col min="6" max="7" width="21.7109375" style="2" customWidth="1"/>
    <col min="8" max="8" width="40.28515625" style="2" customWidth="1"/>
    <col min="9" max="9" width="69.5703125" style="2" customWidth="1"/>
    <col min="10" max="12" width="17.42578125" style="2" customWidth="1"/>
    <col min="13" max="13" width="34.85546875" style="2" customWidth="1"/>
    <col min="14" max="14" width="7" style="69" customWidth="1"/>
    <col min="15" max="15" width="27.5703125" style="2" customWidth="1"/>
    <col min="16" max="16" width="24.85546875" style="87" bestFit="1" customWidth="1"/>
    <col min="17" max="17" width="23.85546875" style="2" bestFit="1" customWidth="1"/>
    <col min="18" max="19" width="23" style="2" bestFit="1" customWidth="1"/>
    <col min="20" max="20" width="17.42578125" style="158" customWidth="1"/>
    <col min="21" max="21" width="90.5703125" style="2" customWidth="1"/>
    <col min="22" max="16384" width="10.85546875" style="2"/>
  </cols>
  <sheetData>
    <row r="2" spans="1:116" ht="13.5" thickBot="1" x14ac:dyDescent="0.25"/>
    <row r="3" spans="1:116" ht="88.5" customHeight="1" x14ac:dyDescent="0.2">
      <c r="B3" s="130" t="s">
        <v>120</v>
      </c>
      <c r="C3" s="130"/>
      <c r="D3" s="131" t="s">
        <v>122</v>
      </c>
      <c r="E3" s="132"/>
      <c r="F3" s="132"/>
      <c r="G3" s="132"/>
      <c r="H3" s="132"/>
      <c r="I3" s="132"/>
      <c r="J3" s="132"/>
      <c r="K3" s="132"/>
      <c r="L3" s="132"/>
      <c r="M3" s="132"/>
      <c r="N3" s="132"/>
      <c r="O3" s="132"/>
      <c r="P3" s="132"/>
      <c r="Q3" s="132"/>
      <c r="R3" s="132"/>
      <c r="S3" s="132"/>
      <c r="T3" s="149"/>
      <c r="U3" s="150"/>
    </row>
    <row r="4" spans="1:116" ht="30" customHeight="1" thickBot="1" x14ac:dyDescent="0.25">
      <c r="B4" s="130"/>
      <c r="C4" s="130"/>
      <c r="D4" s="133" t="s">
        <v>123</v>
      </c>
      <c r="E4" s="134"/>
      <c r="F4" s="134"/>
      <c r="G4" s="134"/>
      <c r="H4" s="134"/>
      <c r="I4" s="134"/>
      <c r="J4" s="134"/>
      <c r="K4" s="134"/>
      <c r="L4" s="134"/>
      <c r="M4" s="134"/>
      <c r="N4" s="134"/>
      <c r="O4" s="134"/>
      <c r="P4" s="134"/>
      <c r="Q4" s="134"/>
      <c r="R4" s="134"/>
      <c r="S4" s="134"/>
      <c r="T4" s="151"/>
      <c r="U4" s="152"/>
    </row>
    <row r="5" spans="1:116" ht="29.25" customHeight="1" thickBot="1" x14ac:dyDescent="0.25">
      <c r="B5" s="123" t="s">
        <v>235</v>
      </c>
      <c r="C5" s="123"/>
      <c r="D5" s="124" t="s">
        <v>236</v>
      </c>
      <c r="E5" s="125"/>
      <c r="F5" s="125"/>
      <c r="G5" s="125"/>
      <c r="H5" s="125"/>
      <c r="I5" s="125"/>
      <c r="J5" s="125"/>
      <c r="K5" s="125"/>
      <c r="L5" s="125"/>
      <c r="M5" s="125"/>
      <c r="N5" s="125"/>
      <c r="O5" s="125"/>
      <c r="P5" s="125"/>
      <c r="Q5" s="125"/>
      <c r="R5" s="125"/>
      <c r="S5" s="126"/>
      <c r="T5" s="153" t="s">
        <v>121</v>
      </c>
      <c r="U5" s="154"/>
    </row>
    <row r="6" spans="1:116" s="6" customFormat="1" ht="49.5" customHeight="1" thickBot="1" x14ac:dyDescent="0.25">
      <c r="A6" s="59"/>
      <c r="B6" s="72" t="s">
        <v>0</v>
      </c>
      <c r="C6" s="127" t="s">
        <v>214</v>
      </c>
      <c r="D6" s="127"/>
      <c r="E6" s="127"/>
      <c r="F6" s="127"/>
      <c r="G6" s="127"/>
      <c r="H6" s="127"/>
      <c r="I6" s="127"/>
      <c r="J6" s="127"/>
      <c r="K6" s="127"/>
      <c r="L6" s="127"/>
      <c r="M6" s="127"/>
      <c r="N6" s="127"/>
      <c r="O6" s="127"/>
      <c r="P6" s="127"/>
      <c r="Q6" s="127"/>
      <c r="R6" s="127"/>
      <c r="S6" s="127"/>
      <c r="T6" s="159" t="s">
        <v>115</v>
      </c>
      <c r="U6" s="66">
        <v>2025</v>
      </c>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row>
    <row r="7" spans="1:116" ht="40.5" customHeight="1" thickBot="1" x14ac:dyDescent="0.25">
      <c r="B7" s="73" t="s">
        <v>1</v>
      </c>
      <c r="C7" s="127" t="s">
        <v>215</v>
      </c>
      <c r="D7" s="127"/>
      <c r="E7" s="127"/>
      <c r="F7" s="127"/>
      <c r="G7" s="127"/>
      <c r="H7" s="127"/>
      <c r="I7" s="127"/>
      <c r="J7" s="127"/>
      <c r="K7" s="127"/>
      <c r="L7" s="127"/>
      <c r="M7" s="127"/>
      <c r="N7" s="127"/>
      <c r="O7" s="127"/>
      <c r="P7" s="127"/>
      <c r="Q7" s="127"/>
      <c r="R7" s="127"/>
      <c r="S7" s="127"/>
      <c r="T7" s="160" t="s">
        <v>116</v>
      </c>
      <c r="U7" s="68" t="s">
        <v>242</v>
      </c>
    </row>
    <row r="8" spans="1:116" ht="37.5" customHeight="1" x14ac:dyDescent="0.2">
      <c r="B8" s="98" t="s">
        <v>2</v>
      </c>
      <c r="C8" s="97" t="s">
        <v>10</v>
      </c>
      <c r="D8" s="97" t="s">
        <v>25</v>
      </c>
      <c r="E8" s="97" t="s">
        <v>26</v>
      </c>
      <c r="F8" s="97" t="s">
        <v>11</v>
      </c>
      <c r="G8" s="97" t="s">
        <v>24</v>
      </c>
      <c r="H8" s="98" t="s">
        <v>5</v>
      </c>
      <c r="I8" s="97" t="s">
        <v>114</v>
      </c>
      <c r="J8" s="98" t="s">
        <v>3</v>
      </c>
      <c r="K8" s="97" t="s">
        <v>6</v>
      </c>
      <c r="L8" s="97" t="s">
        <v>4</v>
      </c>
      <c r="M8" s="97" t="s">
        <v>113</v>
      </c>
      <c r="N8" s="97" t="s">
        <v>7</v>
      </c>
      <c r="O8" s="98" t="s">
        <v>119</v>
      </c>
      <c r="P8" s="136" t="s">
        <v>17</v>
      </c>
      <c r="Q8" s="137"/>
      <c r="R8" s="98" t="s">
        <v>18</v>
      </c>
      <c r="S8" s="98"/>
      <c r="T8" s="138" t="s">
        <v>12</v>
      </c>
      <c r="U8" s="146" t="s">
        <v>13</v>
      </c>
    </row>
    <row r="9" spans="1:116" ht="33.75" customHeight="1" x14ac:dyDescent="0.2">
      <c r="B9" s="98"/>
      <c r="C9" s="97"/>
      <c r="D9" s="97"/>
      <c r="E9" s="97"/>
      <c r="F9" s="97"/>
      <c r="G9" s="97"/>
      <c r="H9" s="98"/>
      <c r="I9" s="97"/>
      <c r="J9" s="98"/>
      <c r="K9" s="97"/>
      <c r="L9" s="97"/>
      <c r="M9" s="98"/>
      <c r="N9" s="97"/>
      <c r="O9" s="98"/>
      <c r="P9" s="75" t="s">
        <v>8</v>
      </c>
      <c r="Q9" s="71" t="s">
        <v>9</v>
      </c>
      <c r="R9" s="71" t="s">
        <v>15</v>
      </c>
      <c r="S9" s="71" t="s">
        <v>16</v>
      </c>
      <c r="T9" s="138"/>
      <c r="U9" s="146"/>
    </row>
    <row r="10" spans="1:116" ht="105" x14ac:dyDescent="0.2">
      <c r="B10" s="114" t="s">
        <v>170</v>
      </c>
      <c r="C10" s="111" t="s">
        <v>216</v>
      </c>
      <c r="D10" s="117" t="s">
        <v>171</v>
      </c>
      <c r="E10" s="148">
        <v>0.95</v>
      </c>
      <c r="F10" s="111" t="s">
        <v>229</v>
      </c>
      <c r="G10" s="114" t="s">
        <v>218</v>
      </c>
      <c r="H10" s="61" t="s">
        <v>172</v>
      </c>
      <c r="I10" s="62" t="s">
        <v>173</v>
      </c>
      <c r="J10" s="114" t="s">
        <v>174</v>
      </c>
      <c r="K10" s="117" t="s">
        <v>171</v>
      </c>
      <c r="L10" s="117" t="s">
        <v>175</v>
      </c>
      <c r="M10" s="128" t="s">
        <v>223</v>
      </c>
      <c r="N10" s="63">
        <v>1.1000000000000001</v>
      </c>
      <c r="O10" s="142" t="s">
        <v>176</v>
      </c>
      <c r="P10" s="157">
        <v>4869596012</v>
      </c>
      <c r="Q10" s="139">
        <f>+P10+P11+P12+P13+P14+P15</f>
        <v>11603667955</v>
      </c>
      <c r="R10" s="155">
        <v>4021031426.2399998</v>
      </c>
      <c r="S10" s="155">
        <v>4021031426.2399998</v>
      </c>
      <c r="T10" s="162">
        <v>0.97</v>
      </c>
      <c r="U10" s="145" t="s">
        <v>243</v>
      </c>
    </row>
    <row r="11" spans="1:116" ht="135" x14ac:dyDescent="0.2">
      <c r="B11" s="114"/>
      <c r="C11" s="111"/>
      <c r="D11" s="117"/>
      <c r="E11" s="112"/>
      <c r="F11" s="111"/>
      <c r="G11" s="114"/>
      <c r="H11" s="61" t="s">
        <v>177</v>
      </c>
      <c r="I11" s="62" t="s">
        <v>178</v>
      </c>
      <c r="J11" s="114"/>
      <c r="K11" s="117"/>
      <c r="L11" s="117"/>
      <c r="M11" s="128"/>
      <c r="N11" s="63">
        <v>1.2</v>
      </c>
      <c r="O11" s="142"/>
      <c r="P11" s="157">
        <v>1968665538</v>
      </c>
      <c r="Q11" s="140"/>
      <c r="R11" s="155">
        <v>1966296115</v>
      </c>
      <c r="S11" s="155">
        <v>1966296115</v>
      </c>
      <c r="T11" s="163"/>
      <c r="U11" s="144"/>
    </row>
    <row r="12" spans="1:116" ht="135.75" customHeight="1" x14ac:dyDescent="0.2">
      <c r="B12" s="114"/>
      <c r="C12" s="111"/>
      <c r="D12" s="117" t="s">
        <v>179</v>
      </c>
      <c r="E12" s="112">
        <v>1</v>
      </c>
      <c r="F12" s="111"/>
      <c r="G12" s="114"/>
      <c r="H12" s="61" t="s">
        <v>180</v>
      </c>
      <c r="I12" s="62" t="s">
        <v>181</v>
      </c>
      <c r="J12" s="114" t="s">
        <v>182</v>
      </c>
      <c r="K12" s="117" t="s">
        <v>183</v>
      </c>
      <c r="L12" s="117" t="s">
        <v>128</v>
      </c>
      <c r="M12" s="128" t="s">
        <v>228</v>
      </c>
      <c r="N12" s="63">
        <v>1.3</v>
      </c>
      <c r="O12" s="142" t="s">
        <v>184</v>
      </c>
      <c r="P12" s="157">
        <v>758557361</v>
      </c>
      <c r="Q12" s="140"/>
      <c r="R12" s="155">
        <v>757819643</v>
      </c>
      <c r="S12" s="155">
        <v>757819643</v>
      </c>
      <c r="T12" s="164">
        <v>1</v>
      </c>
      <c r="U12" s="143" t="s">
        <v>244</v>
      </c>
    </row>
    <row r="13" spans="1:116" ht="96.75" customHeight="1" x14ac:dyDescent="0.2">
      <c r="B13" s="114"/>
      <c r="C13" s="111"/>
      <c r="D13" s="117"/>
      <c r="E13" s="112"/>
      <c r="F13" s="111"/>
      <c r="G13" s="114"/>
      <c r="H13" s="61" t="s">
        <v>185</v>
      </c>
      <c r="I13" s="62" t="s">
        <v>186</v>
      </c>
      <c r="J13" s="114"/>
      <c r="K13" s="117"/>
      <c r="L13" s="117"/>
      <c r="M13" s="128"/>
      <c r="N13" s="63">
        <v>1.4</v>
      </c>
      <c r="O13" s="142"/>
      <c r="P13" s="157">
        <v>2006125021</v>
      </c>
      <c r="Q13" s="140"/>
      <c r="R13" s="155">
        <v>2004475828</v>
      </c>
      <c r="S13" s="155">
        <v>2004475828</v>
      </c>
      <c r="T13" s="165"/>
      <c r="U13" s="144"/>
    </row>
    <row r="14" spans="1:116" ht="90" customHeight="1" x14ac:dyDescent="0.2">
      <c r="B14" s="114"/>
      <c r="C14" s="111"/>
      <c r="D14" s="117" t="s">
        <v>187</v>
      </c>
      <c r="E14" s="112">
        <v>1</v>
      </c>
      <c r="F14" s="111"/>
      <c r="G14" s="114"/>
      <c r="H14" s="61" t="s">
        <v>188</v>
      </c>
      <c r="I14" s="62" t="s">
        <v>221</v>
      </c>
      <c r="J14" s="114" t="s">
        <v>189</v>
      </c>
      <c r="K14" s="117" t="s">
        <v>187</v>
      </c>
      <c r="L14" s="117" t="s">
        <v>128</v>
      </c>
      <c r="M14" s="128" t="s">
        <v>224</v>
      </c>
      <c r="N14" s="63">
        <v>1.5</v>
      </c>
      <c r="O14" s="142" t="s">
        <v>190</v>
      </c>
      <c r="P14" s="157">
        <v>732931182</v>
      </c>
      <c r="Q14" s="140"/>
      <c r="R14" s="155">
        <v>719176780</v>
      </c>
      <c r="S14" s="155">
        <v>719176780</v>
      </c>
      <c r="T14" s="164">
        <v>1</v>
      </c>
      <c r="U14" s="143" t="s">
        <v>245</v>
      </c>
    </row>
    <row r="15" spans="1:116" ht="90" customHeight="1" x14ac:dyDescent="0.2">
      <c r="B15" s="114"/>
      <c r="C15" s="111"/>
      <c r="D15" s="117"/>
      <c r="E15" s="112"/>
      <c r="F15" s="111"/>
      <c r="G15" s="114"/>
      <c r="H15" s="61" t="s">
        <v>191</v>
      </c>
      <c r="I15" s="62" t="s">
        <v>192</v>
      </c>
      <c r="J15" s="114"/>
      <c r="K15" s="117"/>
      <c r="L15" s="117"/>
      <c r="M15" s="128"/>
      <c r="N15" s="63">
        <v>1.6</v>
      </c>
      <c r="O15" s="142"/>
      <c r="P15" s="157">
        <v>1267792841</v>
      </c>
      <c r="Q15" s="141"/>
      <c r="R15" s="155">
        <v>1098173165.1900001</v>
      </c>
      <c r="S15" s="155">
        <v>1098173165.1900001</v>
      </c>
      <c r="T15" s="165"/>
      <c r="U15" s="144"/>
    </row>
    <row r="16" spans="1:116" ht="37.5" customHeight="1" x14ac:dyDescent="0.2">
      <c r="B16" s="98" t="s">
        <v>117</v>
      </c>
      <c r="C16" s="97" t="s">
        <v>10</v>
      </c>
      <c r="D16" s="97" t="s">
        <v>25</v>
      </c>
      <c r="E16" s="97" t="s">
        <v>26</v>
      </c>
      <c r="F16" s="97" t="s">
        <v>11</v>
      </c>
      <c r="G16" s="97" t="s">
        <v>24</v>
      </c>
      <c r="H16" s="98" t="s">
        <v>5</v>
      </c>
      <c r="I16" s="97" t="s">
        <v>114</v>
      </c>
      <c r="J16" s="98" t="s">
        <v>3</v>
      </c>
      <c r="K16" s="97" t="s">
        <v>6</v>
      </c>
      <c r="L16" s="97" t="s">
        <v>4</v>
      </c>
      <c r="M16" s="97" t="s">
        <v>113</v>
      </c>
      <c r="N16" s="97" t="s">
        <v>7</v>
      </c>
      <c r="O16" s="98" t="s">
        <v>119</v>
      </c>
      <c r="P16" s="136" t="s">
        <v>17</v>
      </c>
      <c r="Q16" s="137"/>
      <c r="R16" s="98" t="s">
        <v>18</v>
      </c>
      <c r="S16" s="98"/>
      <c r="T16" s="138" t="s">
        <v>12</v>
      </c>
      <c r="U16" s="146" t="s">
        <v>13</v>
      </c>
    </row>
    <row r="17" spans="2:21" ht="33.75" customHeight="1" x14ac:dyDescent="0.2">
      <c r="B17" s="98"/>
      <c r="C17" s="97"/>
      <c r="D17" s="97"/>
      <c r="E17" s="97"/>
      <c r="F17" s="97"/>
      <c r="G17" s="97"/>
      <c r="H17" s="98"/>
      <c r="I17" s="97"/>
      <c r="J17" s="98"/>
      <c r="K17" s="97"/>
      <c r="L17" s="97"/>
      <c r="M17" s="98"/>
      <c r="N17" s="97"/>
      <c r="O17" s="98"/>
      <c r="P17" s="75" t="s">
        <v>8</v>
      </c>
      <c r="Q17" s="71" t="s">
        <v>9</v>
      </c>
      <c r="R17" s="71" t="s">
        <v>15</v>
      </c>
      <c r="S17" s="71" t="s">
        <v>16</v>
      </c>
      <c r="T17" s="138"/>
      <c r="U17" s="146"/>
    </row>
    <row r="18" spans="2:21" ht="94.5" customHeight="1" x14ac:dyDescent="0.2">
      <c r="B18" s="114" t="s">
        <v>193</v>
      </c>
      <c r="C18" s="116" t="s">
        <v>216</v>
      </c>
      <c r="D18" s="116" t="s">
        <v>194</v>
      </c>
      <c r="E18" s="113">
        <v>24</v>
      </c>
      <c r="F18" s="114" t="s">
        <v>229</v>
      </c>
      <c r="G18" s="114" t="s">
        <v>219</v>
      </c>
      <c r="H18" s="61" t="s">
        <v>195</v>
      </c>
      <c r="I18" s="77" t="s">
        <v>226</v>
      </c>
      <c r="J18" s="114" t="s">
        <v>196</v>
      </c>
      <c r="K18" s="116" t="s">
        <v>194</v>
      </c>
      <c r="L18" s="114" t="s">
        <v>128</v>
      </c>
      <c r="M18" s="99" t="s">
        <v>225</v>
      </c>
      <c r="N18" s="63">
        <v>2.1</v>
      </c>
      <c r="O18" s="111" t="s">
        <v>197</v>
      </c>
      <c r="P18" s="157">
        <v>6956269329</v>
      </c>
      <c r="Q18" s="139">
        <f>+P18+P19+P20+P21</f>
        <v>7809612427</v>
      </c>
      <c r="R18" s="155">
        <v>6526131207.9899998</v>
      </c>
      <c r="S18" s="155">
        <v>6526131207.9899998</v>
      </c>
      <c r="T18" s="164">
        <v>24</v>
      </c>
      <c r="U18" s="143" t="s">
        <v>246</v>
      </c>
    </row>
    <row r="19" spans="2:21" ht="103.5" customHeight="1" x14ac:dyDescent="0.2">
      <c r="B19" s="114"/>
      <c r="C19" s="116"/>
      <c r="D19" s="116"/>
      <c r="E19" s="113"/>
      <c r="F19" s="114"/>
      <c r="G19" s="114"/>
      <c r="H19" s="61" t="s">
        <v>198</v>
      </c>
      <c r="I19" s="77" t="s">
        <v>199</v>
      </c>
      <c r="J19" s="114"/>
      <c r="K19" s="116"/>
      <c r="L19" s="114"/>
      <c r="M19" s="99"/>
      <c r="N19" s="63">
        <v>2.2000000000000002</v>
      </c>
      <c r="O19" s="111"/>
      <c r="P19" s="157">
        <v>533108992</v>
      </c>
      <c r="Q19" s="140"/>
      <c r="R19" s="155">
        <v>454513810</v>
      </c>
      <c r="S19" s="155">
        <v>454513810</v>
      </c>
      <c r="T19" s="165"/>
      <c r="U19" s="144"/>
    </row>
    <row r="20" spans="2:21" ht="113.25" customHeight="1" x14ac:dyDescent="0.2">
      <c r="B20" s="114"/>
      <c r="C20" s="116"/>
      <c r="D20" s="116" t="s">
        <v>200</v>
      </c>
      <c r="E20" s="113">
        <v>1</v>
      </c>
      <c r="F20" s="114"/>
      <c r="G20" s="114"/>
      <c r="H20" s="61" t="s">
        <v>201</v>
      </c>
      <c r="I20" s="77" t="s">
        <v>202</v>
      </c>
      <c r="J20" s="114" t="s">
        <v>203</v>
      </c>
      <c r="K20" s="116" t="s">
        <v>200</v>
      </c>
      <c r="L20" s="114" t="s">
        <v>128</v>
      </c>
      <c r="M20" s="99" t="s">
        <v>204</v>
      </c>
      <c r="N20" s="63">
        <v>2.2999999999999998</v>
      </c>
      <c r="O20" s="111" t="s">
        <v>205</v>
      </c>
      <c r="P20" s="157">
        <v>50015440</v>
      </c>
      <c r="Q20" s="140"/>
      <c r="R20" s="155">
        <v>22474440</v>
      </c>
      <c r="S20" s="155">
        <v>22474440</v>
      </c>
      <c r="T20" s="164">
        <v>1</v>
      </c>
      <c r="U20" s="143" t="s">
        <v>247</v>
      </c>
    </row>
    <row r="21" spans="2:21" ht="76.5" customHeight="1" x14ac:dyDescent="0.2">
      <c r="B21" s="114"/>
      <c r="C21" s="116"/>
      <c r="D21" s="116"/>
      <c r="E21" s="113"/>
      <c r="F21" s="114"/>
      <c r="G21" s="114"/>
      <c r="H21" s="61" t="s">
        <v>206</v>
      </c>
      <c r="I21" s="77" t="s">
        <v>207</v>
      </c>
      <c r="J21" s="114"/>
      <c r="K21" s="116"/>
      <c r="L21" s="114"/>
      <c r="M21" s="99"/>
      <c r="N21" s="63">
        <v>2.4</v>
      </c>
      <c r="O21" s="111"/>
      <c r="P21" s="157">
        <v>270218666</v>
      </c>
      <c r="Q21" s="141"/>
      <c r="R21" s="155">
        <v>270218666</v>
      </c>
      <c r="S21" s="155">
        <v>270218666</v>
      </c>
      <c r="T21" s="165"/>
      <c r="U21" s="144"/>
    </row>
    <row r="22" spans="2:21" ht="39.75" customHeight="1" x14ac:dyDescent="0.2">
      <c r="B22" s="98" t="s">
        <v>118</v>
      </c>
      <c r="C22" s="97" t="s">
        <v>10</v>
      </c>
      <c r="D22" s="97" t="s">
        <v>25</v>
      </c>
      <c r="E22" s="97" t="s">
        <v>26</v>
      </c>
      <c r="F22" s="97" t="s">
        <v>11</v>
      </c>
      <c r="G22" s="97" t="s">
        <v>24</v>
      </c>
      <c r="H22" s="98" t="s">
        <v>5</v>
      </c>
      <c r="I22" s="97" t="s">
        <v>114</v>
      </c>
      <c r="J22" s="98" t="s">
        <v>3</v>
      </c>
      <c r="K22" s="97" t="s">
        <v>6</v>
      </c>
      <c r="L22" s="97" t="s">
        <v>4</v>
      </c>
      <c r="M22" s="97" t="s">
        <v>113</v>
      </c>
      <c r="N22" s="97" t="s">
        <v>7</v>
      </c>
      <c r="O22" s="98" t="s">
        <v>119</v>
      </c>
      <c r="P22" s="136" t="s">
        <v>17</v>
      </c>
      <c r="Q22" s="137"/>
      <c r="R22" s="98" t="s">
        <v>18</v>
      </c>
      <c r="S22" s="98"/>
      <c r="T22" s="138" t="s">
        <v>12</v>
      </c>
      <c r="U22" s="146" t="s">
        <v>13</v>
      </c>
    </row>
    <row r="23" spans="2:21" ht="39.75" customHeight="1" x14ac:dyDescent="0.2">
      <c r="B23" s="98"/>
      <c r="C23" s="97"/>
      <c r="D23" s="97"/>
      <c r="E23" s="97"/>
      <c r="F23" s="97"/>
      <c r="G23" s="97"/>
      <c r="H23" s="98"/>
      <c r="I23" s="97"/>
      <c r="J23" s="98"/>
      <c r="K23" s="97"/>
      <c r="L23" s="97"/>
      <c r="M23" s="98"/>
      <c r="N23" s="97"/>
      <c r="O23" s="98"/>
      <c r="P23" s="75" t="s">
        <v>8</v>
      </c>
      <c r="Q23" s="71" t="s">
        <v>9</v>
      </c>
      <c r="R23" s="71" t="s">
        <v>15</v>
      </c>
      <c r="S23" s="71" t="s">
        <v>16</v>
      </c>
      <c r="T23" s="138"/>
      <c r="U23" s="146"/>
    </row>
    <row r="24" spans="2:21" ht="117" customHeight="1" x14ac:dyDescent="0.2">
      <c r="B24" s="114" t="s">
        <v>208</v>
      </c>
      <c r="C24" s="111" t="s">
        <v>216</v>
      </c>
      <c r="D24" s="117" t="s">
        <v>209</v>
      </c>
      <c r="E24" s="112">
        <v>3</v>
      </c>
      <c r="F24" s="111" t="s">
        <v>229</v>
      </c>
      <c r="G24" s="114" t="s">
        <v>220</v>
      </c>
      <c r="H24" s="61" t="s">
        <v>210</v>
      </c>
      <c r="I24" s="77" t="s">
        <v>211</v>
      </c>
      <c r="J24" s="116" t="s">
        <v>209</v>
      </c>
      <c r="K24" s="116" t="s">
        <v>222</v>
      </c>
      <c r="L24" s="116" t="s">
        <v>128</v>
      </c>
      <c r="M24" s="129" t="s">
        <v>227</v>
      </c>
      <c r="N24" s="63">
        <v>3.1</v>
      </c>
      <c r="O24" s="111" t="s">
        <v>238</v>
      </c>
      <c r="P24" s="157">
        <v>1242455967</v>
      </c>
      <c r="Q24" s="147">
        <f>+P24+P25</f>
        <v>1330195001</v>
      </c>
      <c r="R24" s="156">
        <v>1218148414</v>
      </c>
      <c r="S24" s="156">
        <v>1218148414</v>
      </c>
      <c r="T24" s="103">
        <v>3</v>
      </c>
      <c r="U24" s="166" t="s">
        <v>248</v>
      </c>
    </row>
    <row r="25" spans="2:21" ht="92.25" customHeight="1" x14ac:dyDescent="0.2">
      <c r="B25" s="114"/>
      <c r="C25" s="111"/>
      <c r="D25" s="117"/>
      <c r="E25" s="112"/>
      <c r="F25" s="111"/>
      <c r="G25" s="114"/>
      <c r="H25" s="61" t="s">
        <v>212</v>
      </c>
      <c r="I25" s="77" t="s">
        <v>213</v>
      </c>
      <c r="J25" s="116"/>
      <c r="K25" s="116"/>
      <c r="L25" s="116"/>
      <c r="M25" s="129"/>
      <c r="N25" s="63">
        <v>3.2</v>
      </c>
      <c r="O25" s="111"/>
      <c r="P25" s="157">
        <v>87739034</v>
      </c>
      <c r="Q25" s="147"/>
      <c r="R25" s="156">
        <v>86998130</v>
      </c>
      <c r="S25" s="156">
        <v>86998130</v>
      </c>
      <c r="T25" s="104"/>
      <c r="U25" s="167"/>
    </row>
    <row r="26" spans="2:21" ht="18.95" customHeight="1" x14ac:dyDescent="0.25">
      <c r="B26" s="81" t="s">
        <v>14</v>
      </c>
      <c r="C26" s="81"/>
      <c r="D26" s="81"/>
      <c r="E26" s="81"/>
      <c r="F26" s="81"/>
      <c r="G26" s="81"/>
      <c r="H26" s="81"/>
      <c r="I26" s="81"/>
      <c r="J26" s="81"/>
      <c r="K26" s="81"/>
      <c r="L26" s="81"/>
      <c r="M26" s="82"/>
      <c r="N26" s="172"/>
      <c r="O26" s="60" t="s">
        <v>19</v>
      </c>
      <c r="P26" s="88">
        <f t="shared" ref="P26:R26" si="0">SUM(P10:P25)</f>
        <v>20743475383</v>
      </c>
      <c r="Q26" s="83">
        <f t="shared" si="0"/>
        <v>20743475383</v>
      </c>
      <c r="R26" s="83">
        <f t="shared" si="0"/>
        <v>19145457625.419998</v>
      </c>
      <c r="S26" s="83">
        <f>SUM(S10:S25)</f>
        <v>19145457625.419998</v>
      </c>
      <c r="T26" s="161"/>
      <c r="U26" s="7"/>
    </row>
    <row r="27" spans="2:21" x14ac:dyDescent="0.2">
      <c r="O27" s="87"/>
      <c r="P27" s="89"/>
    </row>
    <row r="28" spans="2:21" ht="30" customHeight="1" x14ac:dyDescent="0.2">
      <c r="O28" s="87"/>
      <c r="P28" s="90"/>
      <c r="Q28" s="5"/>
      <c r="R28" s="3"/>
      <c r="S28" s="3"/>
    </row>
    <row r="29" spans="2:21" ht="18.95" customHeight="1" x14ac:dyDescent="0.2">
      <c r="B29" s="2" t="s">
        <v>22</v>
      </c>
      <c r="O29" s="87"/>
      <c r="Q29" s="5"/>
      <c r="R29" s="3"/>
      <c r="S29" s="3"/>
    </row>
    <row r="30" spans="2:21" x14ac:dyDescent="0.2">
      <c r="Q30" s="4"/>
      <c r="R30" s="4"/>
      <c r="S30" s="4"/>
    </row>
    <row r="34" spans="15:21" x14ac:dyDescent="0.2">
      <c r="O34" s="1"/>
    </row>
    <row r="35" spans="15:21" x14ac:dyDescent="0.2">
      <c r="O35" s="1"/>
    </row>
    <row r="36" spans="15:21" hidden="1" x14ac:dyDescent="0.2">
      <c r="U36" s="2" t="s">
        <v>20</v>
      </c>
    </row>
    <row r="37" spans="15:21" hidden="1" x14ac:dyDescent="0.2">
      <c r="U37" s="2" t="s">
        <v>21</v>
      </c>
    </row>
  </sheetData>
  <protectedRanges>
    <protectedRange password="C9BB" sqref="D10:D14" name="Rango1_3"/>
    <protectedRange password="C9BB" sqref="K18:K21 D18:D20" name="Rango1_3_1_3"/>
    <protectedRange password="C9BB" sqref="C18:C21" name="Rango1_3_1_1_2"/>
    <protectedRange password="C9BB" sqref="D24:D25" name="Rango1_3_2"/>
  </protectedRanges>
  <dataConsolidate/>
  <mergeCells count="132">
    <mergeCell ref="U8:U9"/>
    <mergeCell ref="N8:N9"/>
    <mergeCell ref="O8:O9"/>
    <mergeCell ref="B3:C4"/>
    <mergeCell ref="D3:S3"/>
    <mergeCell ref="T3:U4"/>
    <mergeCell ref="D4:S4"/>
    <mergeCell ref="B5:C5"/>
    <mergeCell ref="D5:S5"/>
    <mergeCell ref="T5:U5"/>
    <mergeCell ref="C6:S6"/>
    <mergeCell ref="C7:S7"/>
    <mergeCell ref="P8:Q8"/>
    <mergeCell ref="R8:S8"/>
    <mergeCell ref="T8:T9"/>
    <mergeCell ref="B10:B15"/>
    <mergeCell ref="C10:C15"/>
    <mergeCell ref="F10:F15"/>
    <mergeCell ref="G10:G15"/>
    <mergeCell ref="J8:J9"/>
    <mergeCell ref="K8:K9"/>
    <mergeCell ref="L8:L9"/>
    <mergeCell ref="M14:M15"/>
    <mergeCell ref="M10:M11"/>
    <mergeCell ref="M12:M13"/>
    <mergeCell ref="J14:J15"/>
    <mergeCell ref="B8:B9"/>
    <mergeCell ref="C8:C9"/>
    <mergeCell ref="D8:D9"/>
    <mergeCell ref="E8:E9"/>
    <mergeCell ref="F8:F9"/>
    <mergeCell ref="G8:G9"/>
    <mergeCell ref="H8:H9"/>
    <mergeCell ref="M8:M9"/>
    <mergeCell ref="I8:I9"/>
    <mergeCell ref="K14:K15"/>
    <mergeCell ref="L14:L15"/>
    <mergeCell ref="D14:D15"/>
    <mergeCell ref="E14:E15"/>
    <mergeCell ref="D10:D11"/>
    <mergeCell ref="E10:E11"/>
    <mergeCell ref="J10:J11"/>
    <mergeCell ref="K10:K11"/>
    <mergeCell ref="L10:L11"/>
    <mergeCell ref="D12:D13"/>
    <mergeCell ref="E12:E13"/>
    <mergeCell ref="J12:J13"/>
    <mergeCell ref="K12:K13"/>
    <mergeCell ref="L12:L13"/>
    <mergeCell ref="B16:B17"/>
    <mergeCell ref="C16:C17"/>
    <mergeCell ref="D16:D17"/>
    <mergeCell ref="E16:E17"/>
    <mergeCell ref="F16:F17"/>
    <mergeCell ref="E18:E19"/>
    <mergeCell ref="J18:J19"/>
    <mergeCell ref="D20:D21"/>
    <mergeCell ref="E20:E21"/>
    <mergeCell ref="G16:G17"/>
    <mergeCell ref="H16:H17"/>
    <mergeCell ref="I16:I17"/>
    <mergeCell ref="J16:J17"/>
    <mergeCell ref="D18:D19"/>
    <mergeCell ref="K16:K17"/>
    <mergeCell ref="L16:L17"/>
    <mergeCell ref="O24:O25"/>
    <mergeCell ref="J24:J25"/>
    <mergeCell ref="K24:K25"/>
    <mergeCell ref="L24:L25"/>
    <mergeCell ref="J22:J23"/>
    <mergeCell ref="K22:K23"/>
    <mergeCell ref="Q24:Q25"/>
    <mergeCell ref="J20:J21"/>
    <mergeCell ref="K20:K21"/>
    <mergeCell ref="O18:O19"/>
    <mergeCell ref="O20:O21"/>
    <mergeCell ref="Q18:Q21"/>
    <mergeCell ref="K18:K19"/>
    <mergeCell ref="L18:L19"/>
    <mergeCell ref="M18:M19"/>
    <mergeCell ref="M16:M17"/>
    <mergeCell ref="N16:N17"/>
    <mergeCell ref="O16:O17"/>
    <mergeCell ref="L22:L23"/>
    <mergeCell ref="M22:M23"/>
    <mergeCell ref="N22:N23"/>
    <mergeCell ref="P16:Q16"/>
    <mergeCell ref="B24:B25"/>
    <mergeCell ref="C24:C25"/>
    <mergeCell ref="D24:D25"/>
    <mergeCell ref="E24:E25"/>
    <mergeCell ref="F24:F25"/>
    <mergeCell ref="G24:G25"/>
    <mergeCell ref="M24:M25"/>
    <mergeCell ref="B18:B21"/>
    <mergeCell ref="C18:C21"/>
    <mergeCell ref="F18:F21"/>
    <mergeCell ref="G18:G21"/>
    <mergeCell ref="B22:B23"/>
    <mergeCell ref="C22:C23"/>
    <mergeCell ref="D22:D23"/>
    <mergeCell ref="E22:E23"/>
    <mergeCell ref="F22:F23"/>
    <mergeCell ref="G22:G23"/>
    <mergeCell ref="H22:H23"/>
    <mergeCell ref="I22:I23"/>
    <mergeCell ref="U24:U25"/>
    <mergeCell ref="T10:T11"/>
    <mergeCell ref="U10:U11"/>
    <mergeCell ref="T12:T13"/>
    <mergeCell ref="U12:U13"/>
    <mergeCell ref="T14:T15"/>
    <mergeCell ref="U14:U15"/>
    <mergeCell ref="T18:T19"/>
    <mergeCell ref="U18:U19"/>
    <mergeCell ref="T20:T21"/>
    <mergeCell ref="U20:U21"/>
    <mergeCell ref="U16:U17"/>
    <mergeCell ref="U22:U23"/>
    <mergeCell ref="T16:T17"/>
    <mergeCell ref="P22:Q22"/>
    <mergeCell ref="R22:S22"/>
    <mergeCell ref="T22:T23"/>
    <mergeCell ref="L20:L21"/>
    <mergeCell ref="M20:M21"/>
    <mergeCell ref="R16:S16"/>
    <mergeCell ref="T24:T25"/>
    <mergeCell ref="O22:O23"/>
    <mergeCell ref="Q10:Q15"/>
    <mergeCell ref="O10:O11"/>
    <mergeCell ref="O12:O13"/>
    <mergeCell ref="O14:O15"/>
  </mergeCells>
  <conditionalFormatting sqref="H18">
    <cfRule type="cellIs" dxfId="1" priority="2" operator="equal">
      <formula>0</formula>
    </cfRule>
  </conditionalFormatting>
  <conditionalFormatting sqref="I18:I21">
    <cfRule type="cellIs" dxfId="0" priority="1" operator="equal">
      <formula>0</formula>
    </cfRule>
  </conditionalFormatting>
  <dataValidations count="2">
    <dataValidation type="custom" allowBlank="1" showInputMessage="1" showErrorMessage="1" errorTitle="REVISAR VALORES" error="El valor comprometido NO puede ser mayor al valor Vigente._x000a_Si requiere puede solicitar actualización del proyecto." sqref="R10:R13 R18:R19 R24" xr:uid="{00000000-0002-0000-0300-000000000000}">
      <formula1>R10&lt;=Q10</formula1>
    </dataValidation>
    <dataValidation type="custom" allowBlank="1" showInputMessage="1" showErrorMessage="1" errorTitle="REVISAR VALORES" error="El valor Obligado NO puede ser mayor al valor Comprometido_x000a_Si requiere puede solicitar actualización del proyecto." sqref="S10:S13 S18:S19 S24" xr:uid="{00000000-0002-0000-0300-000001000000}">
      <formula1>S10&lt;=#REF!</formula1>
    </dataValidation>
  </dataValidations>
  <pageMargins left="0.70866141732283472" right="0.70866141732283472" top="0.74803149606299213" bottom="0.74803149606299213" header="0.31496062992125984" footer="0.31496062992125984"/>
  <pageSetup scale="49" fitToWidth="2" fitToHeight="4"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58F966FF487D4EAD30C72ADCEB008C" ma:contentTypeVersion="8" ma:contentTypeDescription="Create a new document." ma:contentTypeScope="" ma:versionID="0c122e127bfaa4e97e1380f33897120c">
  <xsd:schema xmlns:xsd="http://www.w3.org/2001/XMLSchema" xmlns:xs="http://www.w3.org/2001/XMLSchema" xmlns:p="http://schemas.microsoft.com/office/2006/metadata/properties" xmlns:ns3="cd99768a-9c7d-4f5e-96e9-85eab9659603" targetNamespace="http://schemas.microsoft.com/office/2006/metadata/properties" ma:root="true" ma:fieldsID="b902ba84f0ca5edd34581bf545ea1fd1" ns3:_="">
    <xsd:import namespace="cd99768a-9c7d-4f5e-96e9-85eab965960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99768a-9c7d-4f5e-96e9-85eab96596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B74DCB-2516-42CA-B9E0-F8044CB5377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0BF5F22-BBFB-44EE-81E6-F8543D841248}">
  <ds:schemaRefs>
    <ds:schemaRef ds:uri="http://schemas.microsoft.com/sharepoint/v3/contenttype/forms"/>
  </ds:schemaRefs>
</ds:datastoreItem>
</file>

<file path=customXml/itemProps3.xml><?xml version="1.0" encoding="utf-8"?>
<ds:datastoreItem xmlns:ds="http://schemas.openxmlformats.org/officeDocument/2006/customXml" ds:itemID="{F9A627AF-B0C2-4644-96BB-D23A842456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99768a-9c7d-4f5e-96e9-85eab96596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Instrucciones</vt:lpstr>
      <vt:lpstr>Estrategias y Metas PND </vt:lpstr>
      <vt:lpstr>MISIONAL</vt:lpstr>
      <vt:lpstr>FORTALECIMIENTO</vt:lpstr>
      <vt:lpstr>Instrucciones!OLE_LINK1</vt:lpstr>
      <vt:lpstr>Instrucciones!OLE_LINK4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David Altuzarra</dc:creator>
  <cp:lastModifiedBy>Wilson Orlando Camargo Magin</cp:lastModifiedBy>
  <cp:lastPrinted>2016-01-15T13:53:26Z</cp:lastPrinted>
  <dcterms:created xsi:type="dcterms:W3CDTF">2012-11-26T14:41:24Z</dcterms:created>
  <dcterms:modified xsi:type="dcterms:W3CDTF">2026-01-22T15:44:48Z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0x0101009A58F966FF487D4EAD30C72ADCEB008C</vt:lpwstr>
  </property>
</Properties>
</file>