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DISCO_ANLA\NO MISIONAL\ANLA\Presupuesto_Proyectos\PROYECTOS\SEGUIMIENTO_PROYECTOS_ANLA\2024\Seguimiento trimestral\SEGUIMIENTO_POA-FONAM_ANLA_2024\4to_trimestre\"/>
    </mc:Choice>
  </mc:AlternateContent>
  <xr:revisionPtr revIDLastSave="0" documentId="13_ncr:1_{B2763CAE-182B-44EE-93CE-70E16D181295}" xr6:coauthVersionLast="47" xr6:coauthVersionMax="47" xr10:uidLastSave="{00000000-0000-0000-0000-000000000000}"/>
  <bookViews>
    <workbookView xWindow="20370" yWindow="-120" windowWidth="29040" windowHeight="15720" firstSheet="2" activeTab="2" xr2:uid="{00000000-000D-0000-FFFF-FFFF00000000}"/>
  </bookViews>
  <sheets>
    <sheet name="Instrucciones" sheetId="10" state="hidden" r:id="rId1"/>
    <sheet name="Estrategias y Metas PND " sheetId="11" state="hidden" r:id="rId2"/>
    <sheet name="MISIONAL" sheetId="9" r:id="rId3"/>
    <sheet name="FORTALECIMIENTO" sheetId="12" r:id="rId4"/>
  </sheets>
  <definedNames>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6" i="12" l="1"/>
  <c r="Q28" i="9"/>
  <c r="Q24" i="9"/>
  <c r="Q15" i="9"/>
  <c r="Q10" i="9"/>
  <c r="Q18" i="12"/>
  <c r="Q10" i="12"/>
  <c r="R31" i="9" l="1"/>
  <c r="S31" i="9"/>
  <c r="R26" i="12"/>
  <c r="S26" i="12"/>
  <c r="Q26" i="12" l="1"/>
  <c r="P28" i="12"/>
  <c r="H38" i="11"/>
  <c r="H37" i="11"/>
  <c r="H28" i="11"/>
  <c r="H25" i="11"/>
  <c r="H24" i="11"/>
  <c r="H23" i="11"/>
  <c r="H19" i="11"/>
  <c r="H18" i="11"/>
  <c r="H16" i="11"/>
  <c r="H15" i="11"/>
  <c r="H14" i="11"/>
  <c r="H13" i="11"/>
  <c r="H12" i="11"/>
  <c r="H10" i="11"/>
  <c r="H6" i="11"/>
  <c r="H5" i="11"/>
  <c r="Q31" i="9" l="1"/>
  <c r="P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200-000001000000}">
      <text>
        <r>
          <rPr>
            <b/>
            <sz val="11"/>
            <color indexed="81"/>
            <rFont val="Tahoma"/>
            <family val="2"/>
          </rPr>
          <t>OAP-MADS: El nombre debe conincidir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8"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200-000004000000}">
      <text>
        <r>
          <rPr>
            <b/>
            <sz val="11"/>
            <color indexed="81"/>
            <rFont val="Tahoma"/>
            <family val="2"/>
          </rPr>
          <t xml:space="preserve">OAP MADS: </t>
        </r>
        <r>
          <rPr>
            <sz val="11"/>
            <color indexed="81"/>
            <rFont val="Tahoma"/>
            <family val="2"/>
          </rPr>
          <t>Ver bases del PND</t>
        </r>
      </text>
    </comment>
    <comment ref="D8"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8EEA8F79-F036-42B9-972D-5C7528978F8C}">
      <text>
        <r>
          <rPr>
            <sz val="11"/>
            <color indexed="81"/>
            <rFont val="Tahoma"/>
            <family val="2"/>
          </rPr>
          <t>El indicador de la meta se constituye en la escala numérica para medir el cumplimiento de la meta propuesta.</t>
        </r>
      </text>
    </comment>
    <comment ref="F8" authorId="0" shapeId="0" xr:uid="{00000000-0006-0000-0200-000007000000}">
      <text>
        <r>
          <rPr>
            <b/>
            <sz val="11"/>
            <color indexed="81"/>
            <rFont val="Tahoma"/>
            <family val="2"/>
          </rPr>
          <t>OAP MADS: Enuncie la Meta:</t>
        </r>
        <r>
          <rPr>
            <sz val="11"/>
            <color indexed="81"/>
            <rFont val="Tahoma"/>
            <family val="2"/>
          </rPr>
          <t>Ver bases del PND</t>
        </r>
      </text>
    </comment>
    <comment ref="G8"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8"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7D58C3C3-B0DA-4D56-AB97-E37874505910}">
      <text>
        <r>
          <rPr>
            <sz val="11"/>
            <color indexed="81"/>
            <rFont val="Tahoma"/>
            <family val="2"/>
          </rPr>
          <t>OAP-MADS: Se identifica el valor por cada una de las actividades.</t>
        </r>
      </text>
    </comment>
    <comment ref="Q9"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3"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3" authorId="0" shapeId="0" xr:uid="{00000000-0006-0000-0200-000015000000}">
      <text>
        <r>
          <rPr>
            <b/>
            <sz val="11"/>
            <color indexed="81"/>
            <rFont val="Tahoma"/>
            <family val="2"/>
          </rPr>
          <t xml:space="preserve">OAP MADS: </t>
        </r>
        <r>
          <rPr>
            <sz val="11"/>
            <color indexed="81"/>
            <rFont val="Tahoma"/>
            <family val="2"/>
          </rPr>
          <t>Ver bases del PND</t>
        </r>
      </text>
    </comment>
    <comment ref="D13" authorId="2" shapeId="0" xr:uid="{00000000-0006-0000-02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3" authorId="3" shapeId="0" xr:uid="{57B910A6-92AA-48CE-A837-82C416413623}">
      <text>
        <r>
          <rPr>
            <sz val="11"/>
            <color indexed="81"/>
            <rFont val="Tahoma"/>
            <family val="2"/>
          </rPr>
          <t>El indicador de la meta se constituye en la escala numérica para medir el cumplimiento de la meta propuesta.</t>
        </r>
      </text>
    </comment>
    <comment ref="F13" authorId="0" shapeId="0" xr:uid="{00000000-0006-0000-0200-000018000000}">
      <text>
        <r>
          <rPr>
            <b/>
            <sz val="11"/>
            <color indexed="81"/>
            <rFont val="Tahoma"/>
            <family val="2"/>
          </rPr>
          <t>OAP MADS: Enuncie la Meta:</t>
        </r>
        <r>
          <rPr>
            <sz val="11"/>
            <color indexed="81"/>
            <rFont val="Tahoma"/>
            <family val="2"/>
          </rPr>
          <t>Ver bases del PND</t>
        </r>
      </text>
    </comment>
    <comment ref="G13"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3"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3"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3"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3"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O13"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3" authorId="0" shapeId="0" xr:uid="{00000000-0006-0000-0200-00001F000000}">
      <text>
        <r>
          <rPr>
            <b/>
            <sz val="9"/>
            <color indexed="81"/>
            <rFont val="Tahoma"/>
            <family val="2"/>
          </rPr>
          <t xml:space="preserve">OAP - MADS: </t>
        </r>
        <r>
          <rPr>
            <sz val="11"/>
            <color indexed="81"/>
            <rFont val="Tahoma"/>
            <family val="2"/>
          </rPr>
          <t>Describir avance semestral conforme al indicador del producto</t>
        </r>
      </text>
    </comment>
    <comment ref="U13" authorId="0" shapeId="0" xr:uid="{00000000-0006-0000-02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4" authorId="0" shapeId="0" xr:uid="{4909BEF0-A3FE-4EC8-B0E6-6AF87EB3EA1C}">
      <text>
        <r>
          <rPr>
            <sz val="11"/>
            <color indexed="81"/>
            <rFont val="Tahoma"/>
            <family val="2"/>
          </rPr>
          <t>OAP-MADS: Se identifica el valor por cada una de las actividades.</t>
        </r>
      </text>
    </comment>
    <comment ref="Q14" authorId="0" shapeId="0" xr:uid="{00000000-0006-0000-0200-000022000000}">
      <text>
        <r>
          <rPr>
            <sz val="11"/>
            <color indexed="81"/>
            <rFont val="Tahoma"/>
            <family val="2"/>
          </rPr>
          <t>OAP-MADS: Se identifica el valor por cada objetivo- sumatoria de los valores de cada una de las actividades que correspondan al objetivo.</t>
        </r>
      </text>
    </comment>
    <comment ref="R14" authorId="0" shapeId="0" xr:uid="{00000000-0006-0000-02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4" authorId="0" shapeId="0" xr:uid="{00000000-0006-0000-02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8" authorId="0" shapeId="0" xr:uid="{00000000-0006-0000-0200-000025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8" authorId="0" shapeId="0" xr:uid="{00000000-0006-0000-0200-000026000000}">
      <text>
        <r>
          <rPr>
            <b/>
            <sz val="11"/>
            <color indexed="81"/>
            <rFont val="Tahoma"/>
            <family val="2"/>
          </rPr>
          <t xml:space="preserve">OAP MADS: </t>
        </r>
        <r>
          <rPr>
            <sz val="11"/>
            <color indexed="81"/>
            <rFont val="Tahoma"/>
            <family val="2"/>
          </rPr>
          <t>Ver bases del PND</t>
        </r>
      </text>
    </comment>
    <comment ref="D18" authorId="2" shapeId="0" xr:uid="{00000000-0006-0000-0200-000027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8" authorId="3" shapeId="0" xr:uid="{39E5105F-CF73-44F3-99E6-7A61019F3A4B}">
      <text>
        <r>
          <rPr>
            <sz val="11"/>
            <color indexed="81"/>
            <rFont val="Tahoma"/>
            <family val="2"/>
          </rPr>
          <t>El indicador de la meta se constituye en la escala numérica para medir el cumplimiento de la meta propuesta.</t>
        </r>
      </text>
    </comment>
    <comment ref="F18" authorId="0" shapeId="0" xr:uid="{00000000-0006-0000-0200-000029000000}">
      <text>
        <r>
          <rPr>
            <b/>
            <sz val="11"/>
            <color indexed="81"/>
            <rFont val="Tahoma"/>
            <family val="2"/>
          </rPr>
          <t>OAP MADS: Enuncie la Meta:</t>
        </r>
        <r>
          <rPr>
            <sz val="11"/>
            <color indexed="81"/>
            <rFont val="Tahoma"/>
            <family val="2"/>
          </rPr>
          <t>Ver bases del PND</t>
        </r>
      </text>
    </comment>
    <comment ref="G18" authorId="0" shapeId="0" xr:uid="{00000000-0006-0000-0200-00002A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8" authorId="0" shapeId="0" xr:uid="{00000000-0006-0000-0200-00002B000000}">
      <text>
        <r>
          <rPr>
            <b/>
            <sz val="11"/>
            <color indexed="81"/>
            <rFont val="Tahoma"/>
            <family val="2"/>
          </rPr>
          <t xml:space="preserve">OAP-MADS. </t>
        </r>
        <r>
          <rPr>
            <sz val="11"/>
            <color indexed="81"/>
            <rFont val="Tahoma"/>
            <family val="2"/>
          </rPr>
          <t>es la acción que contribuye a la transformación de insumos en productos</t>
        </r>
      </text>
    </comment>
    <comment ref="J18" authorId="3" shapeId="0" xr:uid="{00000000-0006-0000-0200-00002C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8" authorId="3" shapeId="0" xr:uid="{00000000-0006-0000-0200-00002D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8" authorId="3" shapeId="0" xr:uid="{00000000-0006-0000-0200-00002E000000}">
      <text>
        <r>
          <rPr>
            <b/>
            <sz val="11"/>
            <color indexed="81"/>
            <rFont val="Tahoma"/>
            <family val="2"/>
          </rPr>
          <t>OAP - MADS:</t>
        </r>
        <r>
          <rPr>
            <sz val="11"/>
            <color indexed="81"/>
            <rFont val="Tahoma"/>
            <family val="2"/>
          </rPr>
          <t xml:space="preserve">
Unidad de medida en la que está expresado el indicador de producto</t>
        </r>
      </text>
    </comment>
    <comment ref="O18" authorId="0" shapeId="0" xr:uid="{00000000-0006-0000-0200-00002F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8" authorId="0" shapeId="0" xr:uid="{00000000-0006-0000-0200-000030000000}">
      <text>
        <r>
          <rPr>
            <b/>
            <sz val="9"/>
            <color indexed="81"/>
            <rFont val="Tahoma"/>
            <family val="2"/>
          </rPr>
          <t xml:space="preserve">OAP - MADS: </t>
        </r>
        <r>
          <rPr>
            <sz val="11"/>
            <color indexed="81"/>
            <rFont val="Tahoma"/>
            <family val="2"/>
          </rPr>
          <t>Describir avance semestral conforme al indicador del producto</t>
        </r>
      </text>
    </comment>
    <comment ref="U18" authorId="0" shapeId="0" xr:uid="{00000000-0006-0000-0200-000031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9" authorId="0" shapeId="0" xr:uid="{DF9D8722-4C76-4DD2-820A-23986BEDBD58}">
      <text>
        <r>
          <rPr>
            <sz val="11"/>
            <color indexed="81"/>
            <rFont val="Tahoma"/>
            <family val="2"/>
          </rPr>
          <t>OAP-MADS: Se identifica el valor por cada una de las actividades.</t>
        </r>
      </text>
    </comment>
    <comment ref="Q19" authorId="0" shapeId="0" xr:uid="{00000000-0006-0000-0200-000033000000}">
      <text>
        <r>
          <rPr>
            <sz val="11"/>
            <color indexed="81"/>
            <rFont val="Tahoma"/>
            <family val="2"/>
          </rPr>
          <t>OAP-MADS: Se identifica el valor por cada objetivo- sumatoria de los valores de cada una de las actividades que correspondan al objetivo.</t>
        </r>
      </text>
    </comment>
    <comment ref="R19" authorId="0" shapeId="0" xr:uid="{00000000-0006-0000-0200-000034000000}">
      <text>
        <r>
          <rPr>
            <sz val="11"/>
            <color indexed="81"/>
            <rFont val="Tahoma"/>
            <family val="2"/>
          </rPr>
          <t>OAP-MADS: escribir el valor de acuerdo a los contratos ya suscritos para la ejecución del proyecto</t>
        </r>
        <r>
          <rPr>
            <b/>
            <sz val="9"/>
            <color indexed="81"/>
            <rFont val="Tahoma"/>
            <family val="2"/>
          </rPr>
          <t>.</t>
        </r>
      </text>
    </comment>
    <comment ref="S19" authorId="0" shapeId="0" xr:uid="{00000000-0006-0000-0200-00003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200-000036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200-000037000000}">
      <text>
        <r>
          <rPr>
            <b/>
            <sz val="11"/>
            <color indexed="81"/>
            <rFont val="Tahoma"/>
            <family val="2"/>
          </rPr>
          <t xml:space="preserve">OAP MADS: </t>
        </r>
        <r>
          <rPr>
            <sz val="11"/>
            <color indexed="81"/>
            <rFont val="Tahoma"/>
            <family val="2"/>
          </rPr>
          <t>Ver bases del PND</t>
        </r>
      </text>
    </comment>
    <comment ref="D22" authorId="2" shapeId="0" xr:uid="{00000000-0006-0000-0200-000038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F991621-F5C5-484A-8EAB-51D59D7CE3A8}">
      <text>
        <r>
          <rPr>
            <sz val="11"/>
            <color indexed="81"/>
            <rFont val="Tahoma"/>
            <family val="2"/>
          </rPr>
          <t>El indicador de la meta se constituye en la escala numérica para medir el cumplimiento de la meta propuesta.</t>
        </r>
      </text>
    </comment>
    <comment ref="F22" authorId="0" shapeId="0" xr:uid="{00000000-0006-0000-0200-00003A000000}">
      <text>
        <r>
          <rPr>
            <b/>
            <sz val="11"/>
            <color indexed="81"/>
            <rFont val="Tahoma"/>
            <family val="2"/>
          </rPr>
          <t>OAP MADS: Enuncie la Meta:</t>
        </r>
        <r>
          <rPr>
            <sz val="11"/>
            <color indexed="81"/>
            <rFont val="Tahoma"/>
            <family val="2"/>
          </rPr>
          <t>Ver bases del PND</t>
        </r>
      </text>
    </comment>
    <comment ref="G22" authorId="0" shapeId="0" xr:uid="{00000000-0006-0000-0200-00003B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200-00003C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200-00003D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200-00003E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2" authorId="3" shapeId="0" xr:uid="{00000000-0006-0000-0200-00003F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200-000040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2" authorId="0" shapeId="0" xr:uid="{00000000-0006-0000-0200-000041000000}">
      <text>
        <r>
          <rPr>
            <b/>
            <sz val="9"/>
            <color indexed="81"/>
            <rFont val="Tahoma"/>
            <family val="2"/>
          </rPr>
          <t xml:space="preserve">OAP - MADS: </t>
        </r>
        <r>
          <rPr>
            <sz val="11"/>
            <color indexed="81"/>
            <rFont val="Tahoma"/>
            <family val="2"/>
          </rPr>
          <t>Describir avance semestral conforme al indicador del producto</t>
        </r>
      </text>
    </comment>
    <comment ref="U22" authorId="0" shapeId="0" xr:uid="{00000000-0006-0000-0200-000042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456FECC0-6930-44BF-9AC8-3B1E8EBAEB9C}">
      <text>
        <r>
          <rPr>
            <sz val="11"/>
            <color indexed="81"/>
            <rFont val="Tahoma"/>
            <family val="2"/>
          </rPr>
          <t>OAP-MADS: Se identifica el valor por cada una de las actividades.</t>
        </r>
      </text>
    </comment>
    <comment ref="Q23" authorId="0" shapeId="0" xr:uid="{00000000-0006-0000-0200-000044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200-000045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200-000046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6" authorId="0" shapeId="0" xr:uid="{00000000-0006-0000-0200-000047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6" authorId="0" shapeId="0" xr:uid="{00000000-0006-0000-0200-000048000000}">
      <text>
        <r>
          <rPr>
            <b/>
            <sz val="11"/>
            <color indexed="81"/>
            <rFont val="Tahoma"/>
            <family val="2"/>
          </rPr>
          <t xml:space="preserve">OAP MADS: </t>
        </r>
        <r>
          <rPr>
            <sz val="11"/>
            <color indexed="81"/>
            <rFont val="Tahoma"/>
            <family val="2"/>
          </rPr>
          <t>Ver bases del PND</t>
        </r>
      </text>
    </comment>
    <comment ref="D26" authorId="2" shapeId="0" xr:uid="{00000000-0006-0000-0200-000049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6" authorId="3" shapeId="0" xr:uid="{F1F9B408-C4E7-4BA9-837F-A255F7E610DC}">
      <text>
        <r>
          <rPr>
            <sz val="11"/>
            <color indexed="81"/>
            <rFont val="Tahoma"/>
            <family val="2"/>
          </rPr>
          <t>El indicador de la meta se constituye en la escala numérica para medir el cumplimiento de la meta propuesta.</t>
        </r>
      </text>
    </comment>
    <comment ref="F26" authorId="0" shapeId="0" xr:uid="{00000000-0006-0000-0200-00004B000000}">
      <text>
        <r>
          <rPr>
            <b/>
            <sz val="11"/>
            <color indexed="81"/>
            <rFont val="Tahoma"/>
            <family val="2"/>
          </rPr>
          <t>OAP MADS: Enuncie la Meta:</t>
        </r>
        <r>
          <rPr>
            <sz val="11"/>
            <color indexed="81"/>
            <rFont val="Tahoma"/>
            <family val="2"/>
          </rPr>
          <t>Ver bases del PND</t>
        </r>
      </text>
    </comment>
    <comment ref="G26" authorId="0" shapeId="0" xr:uid="{00000000-0006-0000-0200-00004C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6" authorId="0" shapeId="0" xr:uid="{00000000-0006-0000-0200-00004D000000}">
      <text>
        <r>
          <rPr>
            <b/>
            <sz val="11"/>
            <color indexed="81"/>
            <rFont val="Tahoma"/>
            <family val="2"/>
          </rPr>
          <t xml:space="preserve">OAP-MADS. </t>
        </r>
        <r>
          <rPr>
            <sz val="11"/>
            <color indexed="81"/>
            <rFont val="Tahoma"/>
            <family val="2"/>
          </rPr>
          <t>es la acción que contribuye a la transformación de insumos en productos</t>
        </r>
      </text>
    </comment>
    <comment ref="J26" authorId="3" shapeId="0" xr:uid="{00000000-0006-0000-0200-00004E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6" authorId="3" shapeId="0" xr:uid="{00000000-0006-0000-0200-00004F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6" authorId="3" shapeId="0" xr:uid="{00000000-0006-0000-0200-000050000000}">
      <text>
        <r>
          <rPr>
            <b/>
            <sz val="11"/>
            <color indexed="81"/>
            <rFont val="Tahoma"/>
            <family val="2"/>
          </rPr>
          <t>OAP - MADS:</t>
        </r>
        <r>
          <rPr>
            <sz val="11"/>
            <color indexed="81"/>
            <rFont val="Tahoma"/>
            <family val="2"/>
          </rPr>
          <t xml:space="preserve">
Unidad de medida en la que está expresado el indicador de producto</t>
        </r>
      </text>
    </comment>
    <comment ref="O26" authorId="0" shapeId="0" xr:uid="{00000000-0006-0000-0200-000051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6" authorId="0" shapeId="0" xr:uid="{00000000-0006-0000-0200-000052000000}">
      <text>
        <r>
          <rPr>
            <b/>
            <sz val="9"/>
            <color indexed="81"/>
            <rFont val="Tahoma"/>
            <family val="2"/>
          </rPr>
          <t xml:space="preserve">OAP - MADS: </t>
        </r>
        <r>
          <rPr>
            <sz val="11"/>
            <color indexed="81"/>
            <rFont val="Tahoma"/>
            <family val="2"/>
          </rPr>
          <t>Describir avance semestral conforme al indicador del producto</t>
        </r>
      </text>
    </comment>
    <comment ref="U26" authorId="0" shapeId="0" xr:uid="{00000000-0006-0000-0200-000053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7" authorId="0" shapeId="0" xr:uid="{AEB881AF-93EC-4498-BF4D-81FC60B4ABCC}">
      <text>
        <r>
          <rPr>
            <sz val="11"/>
            <color indexed="81"/>
            <rFont val="Tahoma"/>
            <family val="2"/>
          </rPr>
          <t>OAP-MADS: Se identifica el valor por cada una de las actividades.</t>
        </r>
      </text>
    </comment>
    <comment ref="Q27" authorId="0" shapeId="0" xr:uid="{00000000-0006-0000-0200-000055000000}">
      <text>
        <r>
          <rPr>
            <sz val="11"/>
            <color indexed="81"/>
            <rFont val="Tahoma"/>
            <family val="2"/>
          </rPr>
          <t>OAP-MADS: Se identifica el valor por cada objetivo- sumatoria de los valores de cada una de las actividades que correspondan al objetivo.</t>
        </r>
      </text>
    </comment>
    <comment ref="R27" authorId="0" shapeId="0" xr:uid="{00000000-0006-0000-0200-000056000000}">
      <text>
        <r>
          <rPr>
            <sz val="11"/>
            <color indexed="81"/>
            <rFont val="Tahoma"/>
            <family val="2"/>
          </rPr>
          <t>OAP-MADS: escribir el valor de acuerdo a los contratos ya suscritos para la ejecución del proyecto</t>
        </r>
        <r>
          <rPr>
            <b/>
            <sz val="9"/>
            <color indexed="81"/>
            <rFont val="Tahoma"/>
            <family val="2"/>
          </rPr>
          <t>.</t>
        </r>
      </text>
    </comment>
    <comment ref="S27" authorId="0" shapeId="0" xr:uid="{00000000-0006-0000-0200-000057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300-000001000000}">
      <text>
        <r>
          <rPr>
            <b/>
            <sz val="11"/>
            <color indexed="81"/>
            <rFont val="Tahoma"/>
            <family val="2"/>
          </rPr>
          <t>OAP-MADS: El nombre debe conincidir con el titulo del proyecto registrado.</t>
        </r>
      </text>
    </comment>
    <comment ref="B7" authorId="1" shapeId="0" xr:uid="{00000000-0006-0000-03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8" authorId="0" shapeId="0" xr:uid="{00000000-0006-0000-03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300-000004000000}">
      <text>
        <r>
          <rPr>
            <b/>
            <sz val="11"/>
            <color indexed="81"/>
            <rFont val="Tahoma"/>
            <family val="2"/>
          </rPr>
          <t xml:space="preserve">OAP MADS: </t>
        </r>
        <r>
          <rPr>
            <sz val="11"/>
            <color indexed="81"/>
            <rFont val="Tahoma"/>
            <family val="2"/>
          </rPr>
          <t>Ver bases del PND</t>
        </r>
      </text>
    </comment>
    <comment ref="D8" authorId="2" shapeId="0" xr:uid="{00000000-0006-0000-03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00000000-0006-0000-0300-000006000000}">
      <text>
        <r>
          <rPr>
            <sz val="11"/>
            <color indexed="81"/>
            <rFont val="Tahoma"/>
            <family val="2"/>
          </rPr>
          <t>El indicador de la meta se constituye en la escala numérica para medir el cumplimiento de la meta propuesta.</t>
        </r>
      </text>
    </comment>
    <comment ref="F8" authorId="0" shapeId="0" xr:uid="{00000000-0006-0000-0300-000007000000}">
      <text>
        <r>
          <rPr>
            <b/>
            <sz val="11"/>
            <color indexed="81"/>
            <rFont val="Tahoma"/>
            <family val="2"/>
          </rPr>
          <t>OAP MADS: Enuncie la Meta:</t>
        </r>
        <r>
          <rPr>
            <sz val="11"/>
            <color indexed="81"/>
            <rFont val="Tahoma"/>
            <family val="2"/>
          </rPr>
          <t>Ver bases del PND</t>
        </r>
      </text>
    </comment>
    <comment ref="G8" authorId="0" shapeId="0" xr:uid="{00000000-0006-0000-03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3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3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3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8" authorId="3" shapeId="0" xr:uid="{00000000-0006-0000-03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3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00000000-0006-0000-0300-00000E000000}">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0000000-0006-0000-03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00000000-0006-0000-0300-000010000000}">
      <text>
        <r>
          <rPr>
            <sz val="11"/>
            <color indexed="81"/>
            <rFont val="Tahoma"/>
            <family val="2"/>
          </rPr>
          <t>OAP-MADS: Se identifica el valor por cada una de las actividades.</t>
        </r>
      </text>
    </comment>
    <comment ref="Q9" authorId="0" shapeId="0" xr:uid="{00000000-0006-0000-03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3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00000000-0006-0000-03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6" authorId="0" shapeId="0" xr:uid="{00000000-0006-0000-03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6" authorId="0" shapeId="0" xr:uid="{00000000-0006-0000-0300-000015000000}">
      <text>
        <r>
          <rPr>
            <b/>
            <sz val="11"/>
            <color indexed="81"/>
            <rFont val="Tahoma"/>
            <family val="2"/>
          </rPr>
          <t xml:space="preserve">OAP MADS: </t>
        </r>
        <r>
          <rPr>
            <sz val="11"/>
            <color indexed="81"/>
            <rFont val="Tahoma"/>
            <family val="2"/>
          </rPr>
          <t>Ver bases del PND</t>
        </r>
      </text>
    </comment>
    <comment ref="D16" authorId="2" shapeId="0" xr:uid="{00000000-0006-0000-03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6" authorId="3" shapeId="0" xr:uid="{00000000-0006-0000-0300-000017000000}">
      <text>
        <r>
          <rPr>
            <sz val="11"/>
            <color indexed="81"/>
            <rFont val="Tahoma"/>
            <family val="2"/>
          </rPr>
          <t>El indicador de la meta se constituye en la escala numérica para medir el cumplimiento de la meta propuesta.</t>
        </r>
      </text>
    </comment>
    <comment ref="F16" authorId="0" shapeId="0" xr:uid="{00000000-0006-0000-0300-000018000000}">
      <text>
        <r>
          <rPr>
            <b/>
            <sz val="11"/>
            <color indexed="81"/>
            <rFont val="Tahoma"/>
            <family val="2"/>
          </rPr>
          <t>OAP MADS: Enuncie la Meta:</t>
        </r>
        <r>
          <rPr>
            <sz val="11"/>
            <color indexed="81"/>
            <rFont val="Tahoma"/>
            <family val="2"/>
          </rPr>
          <t>Ver bases del PND</t>
        </r>
      </text>
    </comment>
    <comment ref="G16" authorId="0" shapeId="0" xr:uid="{00000000-0006-0000-03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6" authorId="0" shapeId="0" xr:uid="{00000000-0006-0000-03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6" authorId="3" shapeId="0" xr:uid="{00000000-0006-0000-03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6" authorId="3" shapeId="0" xr:uid="{00000000-0006-0000-03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6" authorId="3" shapeId="0" xr:uid="{00000000-0006-0000-0300-00001D000000}">
      <text>
        <r>
          <rPr>
            <b/>
            <sz val="11"/>
            <color indexed="81"/>
            <rFont val="Tahoma"/>
            <family val="2"/>
          </rPr>
          <t>OAP - MADS:</t>
        </r>
        <r>
          <rPr>
            <sz val="11"/>
            <color indexed="81"/>
            <rFont val="Tahoma"/>
            <family val="2"/>
          </rPr>
          <t xml:space="preserve">
Unidad de medida en la que está expresado el indicador de producto</t>
        </r>
      </text>
    </comment>
    <comment ref="O16" authorId="0" shapeId="0" xr:uid="{00000000-0006-0000-03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6" authorId="0" shapeId="0" xr:uid="{00000000-0006-0000-0300-00001F000000}">
      <text>
        <r>
          <rPr>
            <b/>
            <sz val="9"/>
            <color indexed="81"/>
            <rFont val="Tahoma"/>
            <family val="2"/>
          </rPr>
          <t xml:space="preserve">OAP - MADS: </t>
        </r>
        <r>
          <rPr>
            <sz val="11"/>
            <color indexed="81"/>
            <rFont val="Tahoma"/>
            <family val="2"/>
          </rPr>
          <t>Describir avance semestral conforme al indicador del producto</t>
        </r>
      </text>
    </comment>
    <comment ref="U16" authorId="0" shapeId="0" xr:uid="{00000000-0006-0000-03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7" authorId="0" shapeId="0" xr:uid="{00000000-0006-0000-0300-000021000000}">
      <text>
        <r>
          <rPr>
            <sz val="11"/>
            <color indexed="81"/>
            <rFont val="Tahoma"/>
            <family val="2"/>
          </rPr>
          <t>OAP-MADS: Se identifica el valor por cada una de las actividades.</t>
        </r>
      </text>
    </comment>
    <comment ref="Q17" authorId="0" shapeId="0" xr:uid="{00000000-0006-0000-0300-000022000000}">
      <text>
        <r>
          <rPr>
            <sz val="11"/>
            <color indexed="81"/>
            <rFont val="Tahoma"/>
            <family val="2"/>
          </rPr>
          <t>OAP-MADS: Se identifica el valor por cada objetivo- sumatoria de los valores de cada una de las actividades que correspondan al objetivo.</t>
        </r>
      </text>
    </comment>
    <comment ref="R17" authorId="0" shapeId="0" xr:uid="{00000000-0006-0000-03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7" authorId="0" shapeId="0" xr:uid="{00000000-0006-0000-03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300-000025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300-000026000000}">
      <text>
        <r>
          <rPr>
            <b/>
            <sz val="11"/>
            <color indexed="81"/>
            <rFont val="Tahoma"/>
            <family val="2"/>
          </rPr>
          <t xml:space="preserve">OAP MADS: </t>
        </r>
        <r>
          <rPr>
            <sz val="11"/>
            <color indexed="81"/>
            <rFont val="Tahoma"/>
            <family val="2"/>
          </rPr>
          <t>Ver bases del PND</t>
        </r>
      </text>
    </comment>
    <comment ref="D22" authorId="2" shapeId="0" xr:uid="{00000000-0006-0000-0300-000027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0000000-0006-0000-0300-000028000000}">
      <text>
        <r>
          <rPr>
            <sz val="11"/>
            <color indexed="81"/>
            <rFont val="Tahoma"/>
            <family val="2"/>
          </rPr>
          <t>El indicador de la meta se constituye en la escala numérica para medir el cumplimiento de la meta propuesta.</t>
        </r>
      </text>
    </comment>
    <comment ref="F22" authorId="0" shapeId="0" xr:uid="{00000000-0006-0000-0300-000029000000}">
      <text>
        <r>
          <rPr>
            <b/>
            <sz val="11"/>
            <color indexed="81"/>
            <rFont val="Tahoma"/>
            <family val="2"/>
          </rPr>
          <t>OAP MADS: Enuncie la Meta:</t>
        </r>
        <r>
          <rPr>
            <sz val="11"/>
            <color indexed="81"/>
            <rFont val="Tahoma"/>
            <family val="2"/>
          </rPr>
          <t>Ver bases del PND</t>
        </r>
      </text>
    </comment>
    <comment ref="G22" authorId="0" shapeId="0" xr:uid="{00000000-0006-0000-0300-00002A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300-00002B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300-00002C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300-00002D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2" authorId="3" shapeId="0" xr:uid="{00000000-0006-0000-0300-00002E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300-00002F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2" authorId="0" shapeId="0" xr:uid="{00000000-0006-0000-0300-000030000000}">
      <text>
        <r>
          <rPr>
            <b/>
            <sz val="9"/>
            <color indexed="81"/>
            <rFont val="Tahoma"/>
            <family val="2"/>
          </rPr>
          <t xml:space="preserve">OAP - MADS: </t>
        </r>
        <r>
          <rPr>
            <sz val="11"/>
            <color indexed="81"/>
            <rFont val="Tahoma"/>
            <family val="2"/>
          </rPr>
          <t>Describir avance semestral conforme al indicador del producto</t>
        </r>
      </text>
    </comment>
    <comment ref="U22" authorId="0" shapeId="0" xr:uid="{00000000-0006-0000-0300-000031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00000000-0006-0000-0300-000032000000}">
      <text>
        <r>
          <rPr>
            <sz val="11"/>
            <color indexed="81"/>
            <rFont val="Tahoma"/>
            <family val="2"/>
          </rPr>
          <t>OAP-MADS: Se identifica el valor por cada una de las actividades.</t>
        </r>
      </text>
    </comment>
    <comment ref="Q23" authorId="0" shapeId="0" xr:uid="{00000000-0006-0000-0300-000033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300-000034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300-000035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<sst xmlns="http://schemas.openxmlformats.org/spreadsheetml/2006/main" count="529" uniqueCount="257">
  <si>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</si>
  <si>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</si>
  <si>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</si>
  <si>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</si>
  <si>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</si>
  <si>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</si>
  <si>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</si>
  <si>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</si>
  <si>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</si>
  <si>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</si>
  <si>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</si>
  <si>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</si>
  <si>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</si>
  <si>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</si>
  <si>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</si>
  <si>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</si>
  <si>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</si>
  <si>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</si>
  <si>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</si>
  <si>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</si>
  <si>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</si>
  <si>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</si>
  <si>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</si>
  <si>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</si>
  <si>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</si>
  <si>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</si>
  <si>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</si>
  <si>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</si>
  <si>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</si>
  <si>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</si>
  <si>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</si>
  <si>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</si>
  <si>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</si>
  <si>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</si>
  <si>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</si>
  <si>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</si>
  <si>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</si>
  <si>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</si>
  <si>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</si>
  <si>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</si>
  <si>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</si>
  <si>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</si>
  <si>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</si>
  <si>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</si>
  <si>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</si>
  <si>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</si>
  <si>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</si>
  <si>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</si>
  <si>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</si>
  <si>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</si>
  <si>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</si>
  <si>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</si>
  <si>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</si>
  <si>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</si>
  <si>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</si>
  <si>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</si>
  <si>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</si>
  <si>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</si>
  <si>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</si>
  <si>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</si>
  <si>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</si>
  <si>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</si>
  <si>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</si>
  <si>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</si>
  <si>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</si>
  <si>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</si>
  <si>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</si>
  <si>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</si>
  <si>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</si>
  <si>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</si>
  <si>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</si>
  <si>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</si>
  <si>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</si>
  <si>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</si>
  <si>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</si>
  <si>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</si>
  <si>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</si>
  <si>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</si>
  <si>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</si>
  <si>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</si>
  <si>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</si>
  <si>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</si>
  <si>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</si>
  <si>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</si>
  <si>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</si>
  <si>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</si>
  <si>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</si>
  <si>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</si>
  <si>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</si>
  <si>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</si>
  <si>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</si>
  <si>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</si>
  <si>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</si>
  <si>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</si>
  <si>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</si>
  <si>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</si>
  <si>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</si>
  <si>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</si>
  <si>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</si>
  <si>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</si>
  <si>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</si>
  <si>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</si>
  <si>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</si>
  <si>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</si>
  <si>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</si>
  <si>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</si>
  <si>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</si>
  <si>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</si>
  <si>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</si>
  <si>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</si>
  <si>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</si>
  <si>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</si>
  <si>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</si>
  <si>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</si>
  <si>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Descripción de  actividad 
(Detallar las cantidades de actividad vs los recursos programdos)</t>
  </si>
  <si>
    <t xml:space="preserve">AÑO </t>
  </si>
  <si>
    <t>PERIODO REPORTE</t>
  </si>
  <si>
    <t>Objetivo específico (2)</t>
  </si>
  <si>
    <t>Objetivo específico (3)</t>
  </si>
  <si>
    <t>Resultados Esperados</t>
  </si>
  <si>
    <t xml:space="preserve">MINISTERIO DE AMBIENTE 
Y DESARROLLO SOSTENIBLE </t>
  </si>
  <si>
    <r>
      <t xml:space="preserve">CODIGO: </t>
    </r>
    <r>
      <rPr>
        <sz val="11"/>
        <rFont val="Arial Narrow"/>
        <family val="2"/>
      </rPr>
      <t>F-E-GIP-31</t>
    </r>
  </si>
  <si>
    <t>FONDO NACIONAL AMBIENTAL - FONAM
 PLAN OPERATIVO ANUAL</t>
  </si>
  <si>
    <t>Proceso: Gestion Integrada del Portafolio de Planes, Programas y Proyectos</t>
  </si>
  <si>
    <t>1. Reducir la subjetividad en el proceso de evaluación de licenciamiento ambiental.</t>
  </si>
  <si>
    <t>Licencias ambientales evaluadas</t>
  </si>
  <si>
    <t>1- Formular e implementar la estrategia de evaluación de licenciamiento ambiental</t>
  </si>
  <si>
    <t>Servicio de licenciamiento ambiental</t>
  </si>
  <si>
    <t>Número</t>
  </si>
  <si>
    <t xml:space="preserve">
_Implementar la estrategia de
evaluación de licenciamiento ambiental en la ANLA.
_Conceptos técnicos emitidos para resolver las solicitudes de evaluación a licencias
ambientales.
_Visitas técnicas de evaluación de solicitudes de licenciamiento ambiental.
</t>
  </si>
  <si>
    <t xml:space="preserve">Resolver el 95% de las solicitudes allegadas por los usuarios, para  evaluación de licencias ambientales dentro de los tiempos establecidos por el decreto reglamentario vigente. </t>
  </si>
  <si>
    <t xml:space="preserve">2- Elaborar conceptos técnicos y expedir los actos administrativos que resuelvan las solicitudes de evaluación para el proceso de licenciamiento ambiental </t>
  </si>
  <si>
    <t>Con esta actividad, se apalanca el costo de servicios profesionales que evaluarán el otorgamiento de licencias ambientales</t>
  </si>
  <si>
    <t>3- Realizar las visitas técnicas y demás reuniones que sean necesarias para adelantar la evaluación de licencias ambientales y demás reuniones relacionadas con el apoyo a los procesos ambientales, acorde con las competencias y compromisos de la entidad.</t>
  </si>
  <si>
    <t>Con esta actividad, se apalanca la programación y ejecución de visitas requeridas para adelantar el proceso de evaluación de licencias ambientales a proyectos</t>
  </si>
  <si>
    <t>2. Aumentar la efectividad, frecuencia y cobertura del seguimiento de los proyectos de licenciamiento ambiental.</t>
  </si>
  <si>
    <t xml:space="preserve">Proyectos licenciados con seguimiento realizado </t>
  </si>
  <si>
    <t>4- Aplicar el indice de desempeño ambiental de los proyectos licenciados</t>
  </si>
  <si>
    <t>Servicio de seguimiento del licenciamiento ambiental</t>
  </si>
  <si>
    <t>Proyectos licenciados con seguimiento realizado</t>
  </si>
  <si>
    <t xml:space="preserve">
_Proyectos con Indice de Desempeño Ambiental en  implementación.
_Conceptos técnicos de seguimiento a licencias ambientales.
_Visitas técnicas de seguimiento de licenciamiento ambiental
</t>
  </si>
  <si>
    <t xml:space="preserve">Efectuar el 100% de seguimientos propuestos por la entidad.
</t>
  </si>
  <si>
    <t>5- Elaborar conceptos técnicos y expedir los actos administrativos de seguimiento para el proceso de licenciamiento ambiental.</t>
  </si>
  <si>
    <t>Con esta actividad, se apalanca el costo de servicios profesionales que relizaran el seguimiento a los proyectos licenciados</t>
  </si>
  <si>
    <t>6- Realizar las visitas técnicas y demás reuniones que sean necesarias para adelantar el seguimiento a los proyectos licenciados y demás reuniones relacionadas con el apoyo a los procesos ambientales, acorde con las competencias y compromisos de la entidad.</t>
  </si>
  <si>
    <t>Con esta actividad, se apalanca la programación y ejecución de visitas requeridas para adelantar el proceso de seguimiento a los proyectos activos en la entidad.</t>
  </si>
  <si>
    <t>3. Aumentar la efectividad de los procesos sancionatorios ambientales de competencia de la Entidad.</t>
  </si>
  <si>
    <t>Conceptos técnicos acogidos para procesos sancionatorios</t>
  </si>
  <si>
    <t>7- Expedir  actos administrativos y otras actividades de impulso y seguimiento de los procesos sancionatorios ambientales de competencia de la ANLA.</t>
  </si>
  <si>
    <t>Servicio sancionatorio ambiental</t>
  </si>
  <si>
    <t xml:space="preserve">_ Conceptos técnicos expedidos en procesos sancionatorios ambientales competencia de ANLA.
</t>
  </si>
  <si>
    <t>8- Dar respuesta técnica a los requerimientos relacionados con el control y sanción de los proyectos licenciados competencia de la ANLA.</t>
  </si>
  <si>
    <t>Con esta actividad se desarrolla la revisión técnica de los proyectos licenciados para el análisis del incumplimiento de requisitos, acuerdos, compensaciones y demás requerimientos establecidos en las licencias otorgadas y así efectuar el proceso requerido como apoyo a las sanciones impuestas por dichos incumplimientos</t>
  </si>
  <si>
    <t>4. Gestionar el conocimiento tácito y explícito de la entidad.</t>
  </si>
  <si>
    <t>Documentos técnicos de modelación regional elaborados</t>
  </si>
  <si>
    <t xml:space="preserve">9- Procesar información generada en los procesos de evaluación y seguimiento </t>
  </si>
  <si>
    <t>Con esta actividad se pretende obtener información regional para mejorar la toma de decisiones de la entidad, apoyar y orientar los procesos de evaluación y seguimiento que adelanta de forma misional la Subdirección de Evaluación de Licencias Ambientales y la Subdirección de Seguimiento de Licencias Ambientales de la Autoridad Nacional de Licencias Ambientales - ANLA.</t>
  </si>
  <si>
    <t>Servicio de modelación regional de medios biótico, abiótico y social</t>
  </si>
  <si>
    <t xml:space="preserve">
_Reportes de alertas regionales elaborados.
_Propuestas de Documento de las Estrategias de redes de monitoreo para las Regiones priorizadas. 
_socializaciones y/o divulgaciones de las  Estrategias de redes de monitoreo para las Regiónes priorizadas.</t>
  </si>
  <si>
    <t>Estudio de los componentes influyentes de una región o área priorizada, para el análisis integral de dicha área.</t>
  </si>
  <si>
    <t>10- Realizar diagnósticos y documentos propuestos para las regiones priorizadas</t>
  </si>
  <si>
    <t>Con esta actividad se pretende desarrollar modelos de análisis regional o reportes de alertas, estos reportes especializados son documentos ambientales ejecutivos, los cuales se elaboran para ventanas de áreas geográficas específicas, priorizadas en el ejercicio de modelación de análisis regional</t>
  </si>
  <si>
    <t>5. Aumentar la efectividad de los instrumentos para licencias, permisos y trámites ambientales.</t>
  </si>
  <si>
    <t>Permisos y trámites ambientales otorgados</t>
  </si>
  <si>
    <t>11- Elaborar conceptos técnicos y expedir actos administrativos que resuelvan las solicitudes de evaluación y seguimiento para los permisos, certificaciones, autorizaciones, vistos buenos y trámites ambientales.</t>
  </si>
  <si>
    <t>Con esta actividad, se apalanca el costo de servicios profesionales que relizaran la evaluación de las solicitudes de permisos, certificaciones, autorizaciones, vistos buenos y trámites ambientales para definir la viabilidad ambiental de tales proyectos, obras o actividades.</t>
  </si>
  <si>
    <t xml:space="preserve">Servicio de permisos y trámites ambientales </t>
  </si>
  <si>
    <t>_Conceptos técnicos emitidos para resolver las solicitudes de evaluación a permisos y trámites ambientales.
_ Propuestas de instrumentos internos elaborados.
_Atención de solicitudes de términos de referencia específicos.
_Visitas técnicas de seguimiento de permisos y trámites ambientales.
_Conceptos técnicos de seguimiento a permisos y trámites ambientales otorgados.
_Visitas técnicas de evaluación de solicitudes de permisos y trámites ambientales.</t>
  </si>
  <si>
    <t>12- Realizar las visitas técnicas y demás reuniones que sean necesarias para adelantar el proceso de evaluación y seguimiento de solicitudes de permisos y trámites ambientales</t>
  </si>
  <si>
    <t>Con esta actividad, se apalanca la programación y ejecución de visitas de seguimiento a proyectos activos en la entidad, sobre los cuales se tiene la priorización según los sectores y naturaleza de los proyectos.</t>
  </si>
  <si>
    <t>13- Desarrollar, implementar y divulgar los instrumentos  y estrategias  tecnológicas, normativas y administrativas para optimizar la evaluación de licencias, permisos, certificaciones y trámites ambientales</t>
  </si>
  <si>
    <t>FORTALECIMIENTO DE LOS PROCESOS DE LA EVALUACIÓN Y EL SEGUIMIENTO DE LAS LICENCIAS, PERMISOS Y TRÁMITES AMBIENTALES EN EL TERRITORIO NACIONAL</t>
  </si>
  <si>
    <t>INCREMENTAR LA EFECTIVIDAD DEL MANEJO DE LOS IMPACTOS DE LOS PROYECTOS LICENCIADOS Y DE LOS TRÁMITES AMBIENTALES DE COMPETENCIA DE LA ANLA EN EL TERRITORIO NACIONAL</t>
  </si>
  <si>
    <t>1. Mejorar la disponibilidad y calidad de la información de los procesos de la entidad para la toma de decisiones</t>
  </si>
  <si>
    <t>Índice de capacidad en la prestación de servicios de tecnología.</t>
  </si>
  <si>
    <t>14_ Adquirir productos y servicios (software y hadware) para la alineación de las tecnologías de la información con las necesidades de la entidad</t>
  </si>
  <si>
    <t>Con esta actividad se busca asegurar la disposición de los equipos tecnológicos y las licencias y programas necesarias en los procesos institucionales, con el fin de contar con los medios necesarios para mantener la información con toda la confiabilidad, disponibilidad e integridad necesarios, para su manipulación y procesamiento. Con ello, poder realizar todas las operaciones requeridas, en los procesos de la entidad.</t>
  </si>
  <si>
    <t>Servicios Tecnológicos</t>
  </si>
  <si>
    <t>Porcentaje</t>
  </si>
  <si>
    <t>Garantizar la integridad, disponibilidad y seguridad de la información administrada por la entidad, integrando algunos de los sistemas de la ANLA.</t>
  </si>
  <si>
    <t xml:space="preserve">15_ Brindar la asesoría tecnológica para la solución de solicitudes de soporte técnico de usuarios de la Entidad </t>
  </si>
  <si>
    <t>Esta actividad proporciona asistencia a los usuarios al tener algún problema al utilizar un producto o servicio tecnológico de la entidad, ya sea este el hardware o software de una computadora de un servidor de Internet, periféricos, artículos electrónicos, maquinaria, o cualquier otro equipo o dispositivo. El soporte técnico se da por distintos medios, incluyendo el correo electrónico, chat, software de aplicación denominado Mesa de Ayuda, técnicos (en sitio) y remotos, a travésde servicios profesionales especializados en cada campo  tecnológico requerido.</t>
  </si>
  <si>
    <t xml:space="preserve">Sistemas de información implementados </t>
  </si>
  <si>
    <t>16_ Realizar la Arquitectura empresarial</t>
  </si>
  <si>
    <t>A través de esta actividad se desarrollarán las acciones relacionadas con la fase de diagnóstico del estado actual de la entidad frente a los requerimientos de la estrategia de Arquitectura de Tecnologías de la Información, así como el establecimiento de la metodología y desarrollo para su implementación, y toda la puesta en marcha de la arquitectura tecnológica de la entidad y los proyectos tecnológicos requeridos.</t>
  </si>
  <si>
    <t>Servicios de información implementados</t>
  </si>
  <si>
    <t>Sistemas de información implementados</t>
  </si>
  <si>
    <t>Fortalecer los procesos institucionales a través del perfilamiento, nuevas funcionalidades y actualizaciones en las herramientas especializadas en el monitoreo y seguridad de la información de la entidad, en el marco de la administración y gestión de riesgos de tecnologías de la Información.</t>
  </si>
  <si>
    <t>17_ Realizar nuevas funcionalidades o actualizaciones en los sistemas de información institucional de acuerdo a las necesidades misionales, estratégicas y de apoyo de la entidad</t>
  </si>
  <si>
    <t>A través de esta actividad se administra los recursos y servicios de Tecnologías de la Información y Comunicaciones necesaria para el cumplimiento de las funciones.</t>
  </si>
  <si>
    <t>Sistema de gestión documental implementado</t>
  </si>
  <si>
    <t>18_ Operacionalizar el gestor documental</t>
  </si>
  <si>
    <t>Servicio de Gestión Documental</t>
  </si>
  <si>
    <t>Se pretende principalmente realizar la digitalización del archivo documental, y realizar la contratacion de los servicios profesionales y de apoyo requeridos para el grupo de Gestión Documental.</t>
  </si>
  <si>
    <t>19_ Operar el archivo, correspondencia y reparto de la entidad</t>
  </si>
  <si>
    <t>Con esta actividad, se apalanca el costo de servicios técnicos y profesionales que realizaran toda la gestión de archivo, correspondencia y lo relacionado con el reparto de la entidad, garantizando la gestión adecuada de los mismos.</t>
  </si>
  <si>
    <t>2. Desarrollar una cultura organizacional que permita atender las necesidades de los ciudadanos y a su vez generar valor público.</t>
  </si>
  <si>
    <t>Documentos de planeación con seguimiento realizado</t>
  </si>
  <si>
    <t>20_ Ejecutar y hacer seguimiento a las politicas del MIPG</t>
  </si>
  <si>
    <t>Documentos de planeación</t>
  </si>
  <si>
    <t xml:space="preserve">Se pretende implementar, y optimizar la implementación de las 18 políticas del Modelo Integrado de Planeación y Gestión – MIPG </t>
  </si>
  <si>
    <t>21_ Formular e implementar instrumentos de Planeación institucional</t>
  </si>
  <si>
    <t>Con esta actividad, se apalanca el costo de servicios técnicos y profesionales que apoyaran todo el proceso de formulación e implementación de la planeación anual institucional, su seguimiento y evaluación; además apoyaran con toda la generación de información, informes, estadísticas entre otros que servirán a la dirección para la toma de decisiones.</t>
  </si>
  <si>
    <t>Sistema de gestión implementado</t>
  </si>
  <si>
    <t>22_ Realizar auditorias para la verificación de la implementación del MIPG</t>
  </si>
  <si>
    <t>Con esta actividad se apalanca el servicio requerido de evaluación de los procesos de la entidad, de la eficacia de un sistema de gestión, de la implementación del sistema integrado de gestión con el fin de dar cumplimiento con los estándares establecidos, en general para realizar la evaluación de la implementación, ejecución y seguimiento del modelo MIPG en la entidad.</t>
  </si>
  <si>
    <t>Servicio de Implementación Sistemas de Gestión</t>
  </si>
  <si>
    <t>_Mejoramiento, actualización, implementación y seguimiento de los sistemas de gestión de la entidad</t>
  </si>
  <si>
    <t>Se pretende el mejoramiento, actualización, implementación y seguimiento de los sistemas de gestión de la entidad</t>
  </si>
  <si>
    <t>23_Operar el sistema integrado de gestión</t>
  </si>
  <si>
    <t>Con esta actividad se apalancan las actividades requeridas para la revisión, análisis, propuesta de mejoramiento, actualización, implementación y seguimiento de los sistemas de gestión de la entidad, que den cumplimiento al plan estratégico de la entidad.-</t>
  </si>
  <si>
    <t>3. Mejorar el relacionamiento con los grupos de interés</t>
  </si>
  <si>
    <t>Documentos de lineamientos técnicos</t>
  </si>
  <si>
    <t>24_ Realizar espacios de participación ciudadana</t>
  </si>
  <si>
    <t>Con esta actividad, se pretende realizar todos los ejercicios de participación y atención ciudadana, y lo que esto con lleve, se desarrollarán las reuniones y acercamientos con la comunidad, requeridos para brindar la información adicional solicitada frente a las gestiones de la entidad, así como las actividades requeridas para dar cumplimiento a la realización de rendición de cuentas institucional.</t>
  </si>
  <si>
    <t>25_ Hacer seguimiento a la estrategia de relacionamiento con grupos de interés</t>
  </si>
  <si>
    <t>Con esta actividad se pretende realizar la estrategia, implementación y seguimiento del proceso de relacionamiento con los grupos de interés de la entidad, y monitorear la satisfacción de estos frente a los servicios entregados por la entidad.</t>
  </si>
  <si>
    <t>FORTALECIMIENTO DE LA GESTIÓN INSTITUCIONAL Y TECNOLOGICA DE LA AUTORIDAD NACIONAL DE LICENCIAS AMBIENTALES EN EL TERRITORIO NACIONAL</t>
  </si>
  <si>
    <t>OPTIMIZAR LA IMPLEMENTACIÓN DEL MODELO INTEGRADO DE PLANEACIÓN Y GESTIÓN</t>
  </si>
  <si>
    <t>1. Justicia ambiental y gobernanza inclusiva</t>
  </si>
  <si>
    <t>Fortalecer el enfoque de derechos humanos, el conocimiento integral del territorio y la participación incidente con rigurosidad, transparencia y oportunidad para mejorar la efectividad de los procesos de evaluación, seguimiento y sancionatorios.</t>
  </si>
  <si>
    <t>Gestionar el conocimiento y garantizar el acceso a la información de los procesos de la autoridad para contribuir a la efectiva y oportuna toma de decisiones, a través de la innovación, las buenas prácticas y la transformación digital.</t>
  </si>
  <si>
    <t>Consolidar un modelo de gestión innovador que genere valor público, a través del uso eficiente de los recursos y el logro de los objetivos, proporcionando un entorno de trabajo que ofrezca un desarrollo integral a nuestros colaboradores.</t>
  </si>
  <si>
    <t>Incrementar la confianza y cercanía de la autoridad con sus grupos de valor.</t>
  </si>
  <si>
    <t>Con esta actividad se pretende mantener el gestor documental que mantendrá la organización, digitalización, administración y descongestión del archivo de la entidad, para dar cumplimiento a la Unificación de los expedientes en todas sus etapas y sus soportes</t>
  </si>
  <si>
    <t xml:space="preserve">
Documentos de lineamientos técnicos realizados</t>
  </si>
  <si>
    <t>_Actividades De Soporte y Gestión De Procesos.
_Componentes de seguridad adquiridos o actualizados.
_Adquisición de los servicios de soporte técnico especializado y mesa de ayuda para la entidad.
_Herramientas de monitoreo adquiridas o actualizadas.
_Unidades tecnológicas adquiridas o actualizadas</t>
  </si>
  <si>
    <t xml:space="preserve"> _Organización y digitalización de archivos de gestión.
</t>
  </si>
  <si>
    <t xml:space="preserve">_Implementación y optimización de las 18 políticas del Modelo Integrado de Planeación y Gestión – MIPG </t>
  </si>
  <si>
    <t>Con esta actividad se pretende realizar, y optimizar la implementación de las 18 políticas del Modelo Integrado de Planeación y Gestión – MIPG en la entidad, el posterior seguimiento de estas, garantizando un índice de desempeño institucional alto</t>
  </si>
  <si>
    <t>_Lineamiento del medio socioeconómico de desplazamiento por proyectos de desarrollo.
 _Lineamiento de atención a la conflictividad socio ecológica.
_Documento resultados caracterización grupo de valor 
_Informe resultados encuesta de satisfacción.</t>
  </si>
  <si>
    <t>_Actualización y desarrollo de los sistemas de información institucional con la metodologia BPM.</t>
  </si>
  <si>
    <t>Se pretende realizar 4 documentos con lineamientos tecnicos, referentes a: medio socioeconómico de desplazamiento por proyectos de desarrollo; atención a la conflictividad socio ecológica; documento de resultados y caracterización de grupo de valor; y un Informe de resultados de la encuesta de satisfacción.</t>
  </si>
  <si>
    <t xml:space="preserve">Actividades de licenciamiento, permisos, y tramites ambientales para la evaluación, seguimiento,  compensación y sancionatorio en las 13 ecorregiones con acuerdos territoriales para el ordenamiento alrededor del agua. </t>
  </si>
  <si>
    <t>Esta actividad tiene como propósito establecer los lineamientos generales y consolidar los criterios, instrumentos y herramientas que permitan fortalecer la objetividad, oportunidad y transparencia en los procesos de evaluación ambiental, contribuyendo al desarrollo sostenible del país.</t>
  </si>
  <si>
    <t>El objetivo de esta actividad es aplicar  un instrumento que permita la cuantificación y clasificación numérica de la gestión ambiental de cada uno de los proyectos, obras y actividades; mejorar el conocimiento objetivo del desempeño ambiental de los proyectos y su efecto agregado en el uso y explotación de los recursos naturales permitiendo tomar mejores decisiones en los procesos de evaluación y seguimiento, a partir del análisis de datos, posibilitando definir acciones en beneficio del ambiente y los recursos naturales en todo el territorio nacional.</t>
  </si>
  <si>
    <t>Esta actividad apalanca los servicios requeridos para la ejecución de los procesos legales en materia ambiental, cuando se infringen o se incumplen los requisitos, compromisos, acuerdos y demás acciones establecidas en la ejecución de los proyectos licenciados por la entidad.</t>
  </si>
  <si>
    <t xml:space="preserve">Actos administrativos expedidos en procesos sancionatorios ambientales competencia de la ANLA.  
</t>
  </si>
  <si>
    <t>Esta Objetivo es financiado con recursos NACIÓN - ANLA</t>
  </si>
  <si>
    <t>Esta actividad esta enfocada en proponer, para su adopción, los instrumentos para la evaluación y seguimiento de proyectos, obras o actividades sujetos a licencia ambiental, y de permisos, certificaciones y trámites ambientales.</t>
  </si>
  <si>
    <t xml:space="preserve">Resolver las solicitudes allegadas por los usuarios, para evaluación de permisos y trámites ambientales, dentro de los tiempos establecidos para cada uno.
Brindar las herramientas necesarias para mejorar, optimizar y hacer más efectivos  los procesos de evaluación de licencias y permisos, competencia de la entidad. </t>
  </si>
  <si>
    <r>
      <t>Versión :</t>
    </r>
    <r>
      <rPr>
        <sz val="11"/>
        <color indexed="8"/>
        <rFont val="Verdana"/>
        <family val="2"/>
      </rPr>
      <t>5</t>
    </r>
  </si>
  <si>
    <r>
      <t xml:space="preserve">Vigencia: </t>
    </r>
    <r>
      <rPr>
        <sz val="11"/>
        <rFont val="Arial Narrow"/>
        <family val="2"/>
      </rPr>
      <t>09/11/2023</t>
    </r>
  </si>
  <si>
    <t>Esté Objetivo es financiado con recursos NACIÓN - ANLA</t>
  </si>
  <si>
    <t>4TO TRIMESTRE</t>
  </si>
  <si>
    <t>4to TRIMESTRE</t>
  </si>
  <si>
    <t>A corte 31 de diciembre de 2024 se han expedido 481 actos administrativos para resolver solicitudes de evaluación de licenciamiento ambiental. El indicador registra un 104% de avance frente a la meta programada</t>
  </si>
  <si>
    <t xml:space="preserve">A corte al 31 de diciembre se expidieron 1337 actos administrativos en procesos sancionatorios ambientales competencia de ANLA de los 1314 proyectados para esta vigencia, lo que equivale a un cumplimiento del 102%. </t>
  </si>
  <si>
    <t>A corte al 31 de diciembre el indicador Proyectos licenciados con seguimiento realizado cuenta con un acumulado de 3.122 actos administrativos finalizados en total, de los cuales Alto Magdalena realizó 243, Medio Magdalena 200, Caribe 347, Pacífico Río Cauca 190, Norte Orinoquía Catatumbo 245, Sur Orinoquía Catatumbo 201 y Agroquímicos y proyectos Especiales de seguimiento 1.696</t>
  </si>
  <si>
    <t xml:space="preserve">A corte de 31 de diciembre de 2024, respecto al indicador "Documentos técnicos de modelación regional de medios biótico, abiótico y social elaborados" se reporta un total de 21.7 documentos en el aplicativo, cumpliendo la meta. De manera que para el trimestre octubre, noviembre y diciembre se finalizaron 9 documentos. </t>
  </si>
  <si>
    <t>A corte del 31 de diciembre de 2024 se expidieron 548 Actos administrativos para resolver las solicitudes de evaluación de los permisos y trámites ambientales, esto representa un avance porcentual del 85% (548//647) con respecto a la meta del año 2024</t>
  </si>
  <si>
    <t>En promedio acumulado en la gestión de enero a diciembre por los equipos de trabajo internos de la OTI, se obtuvo un porcentaje de 97% en el índice de capacidad en la prestación de servicios de tecnología.</t>
  </si>
  <si>
    <t xml:space="preserve">Del proyecto Agroquímicos, se completaron todas las Historias de Usuario (HU) planificadas. El desarrollo de las 30 HU fue finalizado exitosamente en diciembre de 2024, cumpliendo con el 100% del alcance inicial. A pesar de que al cierre de diciembre aún quedaban pendientes 6 HU, estas fueron entregadas el 6 de diciembre, garantizando así el cumplimiento con los plazos establecidos. Sin embargo, aunque el desarrollo de las HU se haya completado, el proyecto aún no ha sido desplegado en el ambiente productivo, por lo que se alcanza solo un 80%. </t>
  </si>
  <si>
    <t>Se realiza el reporte del indicador mes de diciembre de 2024, el cual este compuesto por las siguientes evidencias: 
•     Manual de administrador funcional el cual está al 100% de avance, este manual fue realizado con el fin de guiar a los administradores funcionales de gestor documental sobre el manejo y uso del mismo. 
•     Mesas de ayuda atendidas en el mes de diciembre de 2024.
•     Se realizo migración de la información en expedientes duplicados</t>
  </si>
  <si>
    <t>A corte de diciembre se realzaron veinte (20) seguimientos a los planes liderados por la OAP, distribuidos así: doce (12) al Plan de acción institucional, tres (3) al Modelo Integral de Planeación y Gestión MIPG - tres seguimientos de las 18 políticas objeto de implementación de la entidad; dos (2) a Riesgos, dos (2) seguimiento al programa de transparencia y por último un (1) consolidado de seguimiento al PEI. En este sentido se cuenta con un total acumulado de 20 documentos de seguimientos realizados, que equivale al 100% de avance.</t>
  </si>
  <si>
    <t>Durante la vigencia 2024 se logró definir 4 documentos que contiene lineamientos que aportan de manera estrategica a fortalecer las capacidades y la prestación de servicios de licenciamiento ambiental de la ANLA, dando un cumplimiento del 100% de la meta establecida.</t>
  </si>
  <si>
    <t>Para el cierre de la vigencia con corte a 31/12/2024 se obtuvo un cumplimiento total del 100% en las actividades establecidas en el plan de trabajo del sistema de gestión de calidad bajo los lineamientos de ISO 9001:2015, lo que le permite a la entidad la mejora del sistema de gestión, así como el mantenimiento de la certificación por parte de Icontec en su primer ciclo (2022-2024). Es decir que se cumple la meta establecida de (1) sistema de gestión implementado.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</si>
</sst>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_(&quot;$&quot;\ * \(#,##0\);_(&quot;$&quot;\ * &quot;-&quot;_);_(@_)"/>
    <numFmt numFmtId="165" formatCode="_(&quot;$&quot;\ * #,##0.00_);_(&quot;$&quot;\ * \(#,##0.00\);_(&quot;$&quot;\ * &quot;-&quot;??_);_(@_)"/>
    <numFmt numFmtId="166" formatCode="_(* #,##0.00_);_(* \(#,##0.00\);_(* &quot;-&quot;??_);_(@_)"/>
    <numFmt numFmtId="167" formatCode="_-* #,##0_-;\-* #,##0_-;_-* &quot;-&quot;??_-;_-@_-"/>
    <numFmt numFmtId="168" formatCode="_(&quot;$&quot;\ * #,##0_);_(&quot;$&quot;\ * \(#,##0\);_(&quot;$&quot;\ * &quot;-&quot;??_);_(@_)"/>
    <numFmt numFmtId="169" formatCode="_-[$$-240A]\ * #,##0_-;\-[$$-240A]\ * #,##0_-;_-[$$-240A]\ * &quot;-&quot;??_-;_-@_-"/>
    <numFmt numFmtId="170" formatCode="_(* #,##0_);_(* \(#,##0\);_(* &quot;-&quot;??_);_(@_)"/>
  </numFmts>
  <fonts count="27"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u val="singleAccounting"/>
      <sz val="11"/>
      <name val="Calibri"/>
      <family val="2"/>
      <scheme val="minor"/>
    </font>
    <font>
      <b/>
      <sz val="10"/>
      <name val="Calibri"/>
      <family val="2"/>
      <scheme val="minor"/>
    </font>
    <font>
      <b/>
      <sz val="11"/>
      <color rgb="FFFF0000"/>
      <name val="Arial Narrow"/>
      <family val="2"/>
    </font>
    <font>
      <b/>
      <sz val="11"/>
      <name val="Calibri"/>
      <family val="2"/>
      <scheme val="minor"/>
    </font>
    <font>
      <sz val="11"/>
      <color theme="1"/>
      <name val="Verdana"/>
      <family val="2"/>
    </font>
    <font>
      <b/>
      <sz val="11"/>
      <color theme="1"/>
      <name val="Verdana"/>
      <family val="2"/>
    </font>
    <font>
      <b/>
      <sz val="11"/>
      <color theme="0"/>
      <name val="Verdana"/>
      <family val="2"/>
    </font>
    <font>
      <sz val="11"/>
      <color indexed="8"/>
      <name val="Verdana"/>
      <family val="2"/>
    </font>
    <font>
      <b/>
      <sz val="11"/>
      <name val="Arial"/>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6BE55"/>
        <bgColor indexed="64"/>
      </patternFill>
    </fill>
    <fill>
      <patternFill patternType="solid">
        <fgColor rgb="FFE1E1E1"/>
        <bgColor indexed="64"/>
      </patternFill>
    </fill>
    <fill>
      <patternFill patternType="solid">
        <fgColor rgb="FF594F4E"/>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7">
    <xf numFmtId="0" fontId="0" fillId="0" borderId="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8" fillId="0" borderId="0"/>
    <xf numFmtId="0" fontId="5" fillId="0" borderId="0"/>
    <xf numFmtId="9" fontId="8" fillId="0" borderId="0" applyFont="0" applyFill="0" applyBorder="0" applyAlignment="0" applyProtection="0"/>
  </cellStyleXfs>
  <cellXfs count="171">
    <xf numFmtId="0" fontId="0" fillId="0" borderId="0" xfId="0"/>
    <xf numFmtId="0" fontId="10" fillId="2" borderId="0" xfId="0" applyFont="1" applyFill="1" applyAlignment="1">
      <alignment horizontal="center" vertical="center" wrapText="1"/>
    </xf>
    <xf numFmtId="0" fontId="11" fillId="2" borderId="0" xfId="0" applyFont="1" applyFill="1"/>
    <xf numFmtId="0" fontId="12" fillId="2" borderId="1" xfId="0" applyFont="1" applyFill="1" applyBorder="1"/>
    <xf numFmtId="167" fontId="11" fillId="2" borderId="0" xfId="0" applyNumberFormat="1" applyFont="1" applyFill="1"/>
    <xf numFmtId="168" fontId="11" fillId="2" borderId="0" xfId="0" applyNumberFormat="1" applyFont="1" applyFill="1"/>
    <xf numFmtId="167" fontId="11" fillId="2" borderId="0" xfId="0" applyNumberFormat="1" applyFont="1" applyFill="1" applyAlignment="1">
      <alignment vertical="center"/>
    </xf>
    <xf numFmtId="0" fontId="11" fillId="2" borderId="3" xfId="0" applyFont="1" applyFill="1" applyBorder="1"/>
    <xf numFmtId="0" fontId="0" fillId="2" borderId="0" xfId="0" applyFill="1"/>
    <xf numFmtId="0" fontId="13" fillId="2" borderId="0" xfId="0" applyFont="1" applyFill="1" applyAlignment="1">
      <alignment vertical="center"/>
    </xf>
    <xf numFmtId="0" fontId="0" fillId="2" borderId="0" xfId="0" applyFill="1" applyAlignment="1">
      <alignment vertical="center" wrapText="1"/>
    </xf>
    <xf numFmtId="0" fontId="14" fillId="2" borderId="0" xfId="0" applyFont="1" applyFill="1" applyAlignment="1">
      <alignment horizontal="center" vertical="center" wrapText="1"/>
    </xf>
    <xf numFmtId="0" fontId="0" fillId="2" borderId="0" xfId="0" applyFill="1" applyAlignment="1">
      <alignment horizontal="center" vertical="center" wrapText="1"/>
    </xf>
    <xf numFmtId="0" fontId="15" fillId="2" borderId="0" xfId="0" applyFont="1" applyFill="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3" borderId="7" xfId="5" applyFont="1" applyFill="1" applyBorder="1" applyAlignment="1" applyProtection="1">
      <alignment horizontal="left" vertical="center" wrapText="1"/>
      <protection locked="0"/>
    </xf>
    <xf numFmtId="0" fontId="16" fillId="3" borderId="2" xfId="5" applyFont="1" applyFill="1" applyBorder="1" applyAlignment="1" applyProtection="1">
      <alignment horizontal="left" vertical="center" wrapText="1"/>
      <protection locked="0"/>
    </xf>
    <xf numFmtId="9" fontId="16" fillId="3" borderId="2" xfId="6" applyFont="1" applyFill="1" applyBorder="1" applyAlignment="1" applyProtection="1">
      <alignment horizontal="center" vertical="center" wrapText="1"/>
      <protection locked="0"/>
    </xf>
    <xf numFmtId="9" fontId="16" fillId="3" borderId="8" xfId="6" applyFont="1" applyFill="1" applyBorder="1" applyAlignment="1" applyProtection="1">
      <alignment horizontal="center" vertical="center" wrapText="1"/>
      <protection locked="0"/>
    </xf>
    <xf numFmtId="0" fontId="16" fillId="3" borderId="9" xfId="5" applyFont="1" applyFill="1" applyBorder="1" applyAlignment="1" applyProtection="1">
      <alignment horizontal="left" vertical="center" wrapText="1"/>
      <protection locked="0"/>
    </xf>
    <xf numFmtId="0" fontId="16" fillId="3" borderId="1" xfId="5" applyFont="1" applyFill="1" applyBorder="1" applyAlignment="1" applyProtection="1">
      <alignment horizontal="left" vertical="center" wrapText="1"/>
      <protection locked="0"/>
    </xf>
    <xf numFmtId="0" fontId="16" fillId="3" borderId="1" xfId="5" applyFont="1" applyFill="1" applyBorder="1" applyAlignment="1" applyProtection="1">
      <alignment horizontal="center" vertical="center" wrapText="1"/>
      <protection locked="0"/>
    </xf>
    <xf numFmtId="0" fontId="16" fillId="3" borderId="10" xfId="5" applyFont="1" applyFill="1" applyBorder="1" applyAlignment="1" applyProtection="1">
      <alignment horizontal="center" vertical="center" wrapText="1"/>
      <protection locked="0"/>
    </xf>
    <xf numFmtId="9" fontId="16" fillId="3" borderId="1" xfId="6" applyFont="1" applyFill="1" applyBorder="1" applyAlignment="1" applyProtection="1">
      <alignment horizontal="center" vertical="center" wrapText="1"/>
      <protection locked="0"/>
    </xf>
    <xf numFmtId="9" fontId="16" fillId="3" borderId="10" xfId="6" applyFont="1" applyFill="1" applyBorder="1" applyAlignment="1" applyProtection="1">
      <alignment horizontal="center" vertical="center" wrapText="1"/>
      <protection locked="0"/>
    </xf>
    <xf numFmtId="0" fontId="16" fillId="4" borderId="9" xfId="5" applyFont="1" applyFill="1" applyBorder="1" applyAlignment="1" applyProtection="1">
      <alignment horizontal="left" vertical="center" wrapText="1"/>
      <protection locked="0"/>
    </xf>
    <xf numFmtId="0" fontId="16" fillId="4" borderId="1" xfId="5" applyFont="1" applyFill="1" applyBorder="1" applyAlignment="1" applyProtection="1">
      <alignment horizontal="left" vertical="center" wrapText="1"/>
      <protection locked="0"/>
    </xf>
    <xf numFmtId="0" fontId="16" fillId="4" borderId="1" xfId="5" applyFont="1" applyFill="1" applyBorder="1" applyAlignment="1" applyProtection="1">
      <alignment horizontal="center" vertical="center" wrapText="1"/>
      <protection locked="0"/>
    </xf>
    <xf numFmtId="0" fontId="16" fillId="4" borderId="10" xfId="5" applyFont="1" applyFill="1" applyBorder="1" applyAlignment="1" applyProtection="1">
      <alignment horizontal="center" vertical="center" wrapText="1"/>
      <protection locked="0"/>
    </xf>
    <xf numFmtId="9" fontId="16" fillId="4" borderId="1" xfId="6" applyFont="1" applyFill="1" applyBorder="1" applyAlignment="1" applyProtection="1">
      <alignment horizontal="center" vertical="center" wrapText="1"/>
      <protection locked="0"/>
    </xf>
    <xf numFmtId="9" fontId="16" fillId="4" borderId="10" xfId="6" applyFont="1" applyFill="1" applyBorder="1" applyAlignment="1" applyProtection="1">
      <alignment horizontal="center" vertical="center" wrapText="1"/>
      <protection locked="0"/>
    </xf>
    <xf numFmtId="0" fontId="16" fillId="5" borderId="9" xfId="5" applyFont="1" applyFill="1" applyBorder="1" applyAlignment="1" applyProtection="1">
      <alignment horizontal="left" vertical="center" wrapText="1"/>
      <protection locked="0"/>
    </xf>
    <xf numFmtId="0" fontId="16" fillId="5" borderId="1" xfId="5" applyFont="1" applyFill="1" applyBorder="1" applyAlignment="1" applyProtection="1">
      <alignment horizontal="left" vertical="center" wrapText="1"/>
      <protection locked="0"/>
    </xf>
    <xf numFmtId="0" fontId="16" fillId="5" borderId="1" xfId="5" applyFont="1" applyFill="1" applyBorder="1" applyAlignment="1" applyProtection="1">
      <alignment horizontal="center" vertical="center" wrapText="1"/>
      <protection locked="0"/>
    </xf>
    <xf numFmtId="0" fontId="16" fillId="5" borderId="10" xfId="5" applyFont="1" applyFill="1" applyBorder="1" applyAlignment="1" applyProtection="1">
      <alignment horizontal="center" vertical="center" wrapText="1"/>
      <protection locked="0"/>
    </xf>
    <xf numFmtId="9" fontId="16" fillId="5" borderId="1" xfId="6" applyFont="1" applyFill="1" applyBorder="1" applyAlignment="1" applyProtection="1">
      <alignment horizontal="center" vertical="center" wrapText="1"/>
      <protection locked="0"/>
    </xf>
    <xf numFmtId="9" fontId="16" fillId="5" borderId="10" xfId="6" applyFont="1" applyFill="1" applyBorder="1" applyAlignment="1" applyProtection="1">
      <alignment horizontal="center" vertical="center" wrapText="1"/>
      <protection locked="0"/>
    </xf>
    <xf numFmtId="0" fontId="16" fillId="6" borderId="9" xfId="5" applyFont="1" applyFill="1" applyBorder="1" applyAlignment="1" applyProtection="1">
      <alignment horizontal="left" vertical="center" wrapText="1"/>
      <protection locked="0"/>
    </xf>
    <xf numFmtId="0" fontId="16" fillId="6" borderId="1" xfId="5" applyFont="1" applyFill="1" applyBorder="1" applyAlignment="1" applyProtection="1">
      <alignment horizontal="left" vertical="center" wrapText="1"/>
      <protection locked="0"/>
    </xf>
    <xf numFmtId="9" fontId="16" fillId="6" borderId="1" xfId="6" applyFont="1" applyFill="1" applyBorder="1" applyAlignment="1" applyProtection="1">
      <alignment horizontal="center" vertical="center" wrapText="1"/>
      <protection locked="0"/>
    </xf>
    <xf numFmtId="9" fontId="16" fillId="6" borderId="10" xfId="6" applyFont="1" applyFill="1" applyBorder="1" applyAlignment="1" applyProtection="1">
      <alignment horizontal="center" vertical="center" wrapText="1"/>
      <protection locked="0"/>
    </xf>
    <xf numFmtId="0" fontId="16" fillId="6" borderId="1" xfId="5" applyFont="1" applyFill="1" applyBorder="1" applyAlignment="1" applyProtection="1">
      <alignment horizontal="center" vertical="center" wrapText="1"/>
      <protection locked="0"/>
    </xf>
    <xf numFmtId="0" fontId="16" fillId="6" borderId="10" xfId="5" applyFont="1" applyFill="1" applyBorder="1" applyAlignment="1" applyProtection="1">
      <alignment horizontal="center" vertical="center" wrapText="1"/>
      <protection locked="0"/>
    </xf>
    <xf numFmtId="0" fontId="16" fillId="2" borderId="9" xfId="5" applyFont="1" applyFill="1" applyBorder="1" applyAlignment="1" applyProtection="1">
      <alignment horizontal="left" vertical="center" wrapText="1"/>
      <protection locked="0"/>
    </xf>
    <xf numFmtId="0" fontId="16" fillId="2" borderId="1" xfId="5" applyFont="1" applyFill="1" applyBorder="1" applyAlignment="1" applyProtection="1">
      <alignment horizontal="left" vertical="center" wrapText="1"/>
      <protection locked="0"/>
    </xf>
    <xf numFmtId="0" fontId="16" fillId="2" borderId="1" xfId="5" applyFont="1" applyFill="1" applyBorder="1" applyAlignment="1" applyProtection="1">
      <alignment horizontal="center" vertical="center" wrapText="1"/>
      <protection locked="0"/>
    </xf>
    <xf numFmtId="0" fontId="16" fillId="2" borderId="10" xfId="5" applyFont="1" applyFill="1" applyBorder="1" applyAlignment="1" applyProtection="1">
      <alignment horizontal="center" vertical="center" wrapText="1"/>
      <protection locked="0"/>
    </xf>
    <xf numFmtId="0" fontId="16" fillId="7" borderId="9" xfId="5" applyFont="1" applyFill="1" applyBorder="1" applyAlignment="1" applyProtection="1">
      <alignment horizontal="left" vertical="center" wrapText="1"/>
      <protection locked="0"/>
    </xf>
    <xf numFmtId="0" fontId="16" fillId="7" borderId="1" xfId="5" applyFont="1" applyFill="1" applyBorder="1" applyAlignment="1" applyProtection="1">
      <alignment horizontal="left" vertical="center" wrapText="1"/>
      <protection locked="0"/>
    </xf>
    <xf numFmtId="0" fontId="16" fillId="7" borderId="1" xfId="5" applyFont="1" applyFill="1" applyBorder="1" applyAlignment="1" applyProtection="1">
      <alignment horizontal="center" vertical="center" wrapText="1"/>
      <protection locked="0"/>
    </xf>
    <xf numFmtId="0" fontId="16" fillId="7" borderId="10" xfId="5" applyFont="1" applyFill="1" applyBorder="1" applyAlignment="1" applyProtection="1">
      <alignment horizontal="center" vertical="center" wrapText="1"/>
      <protection locked="0"/>
    </xf>
    <xf numFmtId="9" fontId="16" fillId="7" borderId="1" xfId="6" applyFont="1" applyFill="1" applyBorder="1" applyAlignment="1" applyProtection="1">
      <alignment horizontal="center" vertical="center" wrapText="1"/>
      <protection locked="0"/>
    </xf>
    <xf numFmtId="9" fontId="16" fillId="7" borderId="10" xfId="6" applyFont="1" applyFill="1" applyBorder="1" applyAlignment="1" applyProtection="1">
      <alignment horizontal="center" vertical="center" wrapText="1"/>
      <protection locked="0"/>
    </xf>
    <xf numFmtId="0" fontId="16" fillId="7" borderId="11" xfId="5" applyFont="1" applyFill="1" applyBorder="1" applyAlignment="1" applyProtection="1">
      <alignment horizontal="left" vertical="center" wrapText="1"/>
      <protection locked="0"/>
    </xf>
    <xf numFmtId="0" fontId="16" fillId="7" borderId="12" xfId="5" applyFont="1" applyFill="1" applyBorder="1" applyAlignment="1" applyProtection="1">
      <alignment horizontal="left" vertical="center" wrapText="1"/>
      <protection locked="0"/>
    </xf>
    <xf numFmtId="0" fontId="16" fillId="7" borderId="12" xfId="5" applyFont="1" applyFill="1" applyBorder="1" applyAlignment="1" applyProtection="1">
      <alignment horizontal="center" vertical="center" wrapText="1"/>
      <protection locked="0"/>
    </xf>
    <xf numFmtId="0" fontId="16" fillId="7" borderId="13" xfId="5" applyFont="1" applyFill="1" applyBorder="1" applyAlignment="1" applyProtection="1">
      <alignment horizontal="center" vertical="center" wrapText="1"/>
      <protection locked="0"/>
    </xf>
    <xf numFmtId="0" fontId="0" fillId="8" borderId="0" xfId="0" applyFill="1" applyAlignment="1">
      <alignment vertical="center" wrapText="1"/>
    </xf>
    <xf numFmtId="168" fontId="12" fillId="2" borderId="1" xfId="0" applyNumberFormat="1" applyFont="1" applyFill="1" applyBorder="1" applyAlignment="1">
      <alignment vertical="center"/>
    </xf>
    <xf numFmtId="164" fontId="17" fillId="0" borderId="1" xfId="3" applyFont="1" applyFill="1" applyBorder="1" applyAlignment="1">
      <alignment horizontal="center" vertical="center"/>
    </xf>
    <xf numFmtId="0" fontId="11" fillId="2" borderId="14" xfId="0" applyFont="1" applyFill="1" applyBorder="1"/>
    <xf numFmtId="168" fontId="19" fillId="9" borderId="1" xfId="0" applyNumberFormat="1" applyFont="1" applyFill="1" applyBorder="1" applyAlignment="1">
      <alignment vertical="center"/>
    </xf>
    <xf numFmtId="0" fontId="17" fillId="0" borderId="1" xfId="0" applyFont="1" applyBorder="1" applyAlignment="1" applyProtection="1">
      <alignment vertical="center" wrapText="1"/>
      <protection locked="0"/>
    </xf>
    <xf numFmtId="0" fontId="17" fillId="0" borderId="1" xfId="0" applyFont="1" applyBorder="1" applyAlignment="1">
      <alignment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18" fillId="0" borderId="18"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164" fontId="18" fillId="0" borderId="1" xfId="3" applyFont="1" applyFill="1" applyBorder="1" applyAlignment="1">
      <alignment horizontal="center" vertical="center"/>
    </xf>
    <xf numFmtId="167" fontId="9" fillId="0" borderId="1" xfId="0" applyNumberFormat="1" applyFont="1" applyBorder="1" applyAlignment="1">
      <alignment horizontal="center" vertical="center"/>
    </xf>
    <xf numFmtId="0" fontId="11" fillId="2" borderId="0" xfId="0" applyFont="1" applyFill="1" applyAlignment="1">
      <alignment horizontal="center" vertical="center"/>
    </xf>
    <xf numFmtId="0" fontId="12" fillId="2" borderId="2" xfId="0" applyFont="1" applyFill="1" applyBorder="1"/>
    <xf numFmtId="168" fontId="12" fillId="2" borderId="2" xfId="2" applyNumberFormat="1" applyFont="1" applyFill="1" applyBorder="1"/>
    <xf numFmtId="168" fontId="12" fillId="2" borderId="0" xfId="2" applyNumberFormat="1" applyFont="1" applyFill="1" applyBorder="1" applyAlignment="1">
      <alignment horizontal="center" vertical="center"/>
    </xf>
    <xf numFmtId="168" fontId="12" fillId="2" borderId="0" xfId="0" applyNumberFormat="1" applyFont="1" applyFill="1" applyAlignment="1">
      <alignment horizontal="center" vertical="center"/>
    </xf>
    <xf numFmtId="170" fontId="9" fillId="0" borderId="1" xfId="1" applyNumberFormat="1" applyFont="1" applyBorder="1" applyAlignment="1">
      <alignment horizontal="center" vertical="center"/>
    </xf>
    <xf numFmtId="170" fontId="17" fillId="0" borderId="1" xfId="1" applyNumberFormat="1" applyFont="1" applyFill="1" applyBorder="1" applyAlignment="1">
      <alignment horizontal="center" vertical="center"/>
    </xf>
    <xf numFmtId="0" fontId="21" fillId="10" borderId="1" xfId="0" applyFont="1" applyFill="1" applyBorder="1" applyAlignment="1">
      <alignment horizontal="center" vertical="center" wrapText="1"/>
    </xf>
    <xf numFmtId="0" fontId="26" fillId="9" borderId="1" xfId="0" applyFont="1" applyFill="1" applyBorder="1" applyAlignment="1">
      <alignment horizontal="center" vertical="center"/>
    </xf>
    <xf numFmtId="0" fontId="21" fillId="2" borderId="1" xfId="0" applyFont="1" applyFill="1" applyBorder="1" applyAlignment="1">
      <alignment vertical="center" wrapText="1"/>
    </xf>
    <xf numFmtId="0" fontId="26" fillId="9" borderId="1" xfId="0" applyFont="1" applyFill="1" applyBorder="1" applyAlignment="1">
      <alignment horizontal="center" vertical="center" wrapText="1"/>
    </xf>
    <xf numFmtId="170" fontId="9" fillId="10" borderId="1" xfId="1" applyNumberFormat="1" applyFont="1" applyFill="1" applyBorder="1" applyAlignment="1">
      <alignment horizontal="center" vertical="center"/>
    </xf>
    <xf numFmtId="0" fontId="9" fillId="10" borderId="1" xfId="0" applyFont="1" applyFill="1" applyBorder="1" applyAlignment="1">
      <alignment horizontal="center" vertical="center"/>
    </xf>
    <xf numFmtId="0" fontId="21" fillId="10" borderId="1" xfId="0" applyFont="1" applyFill="1" applyBorder="1" applyAlignment="1">
      <alignment vertical="center" wrapText="1"/>
    </xf>
    <xf numFmtId="169" fontId="0" fillId="2" borderId="1" xfId="0" applyNumberFormat="1" applyFill="1" applyBorder="1" applyAlignment="1">
      <alignment vertical="center"/>
    </xf>
    <xf numFmtId="169" fontId="0" fillId="2" borderId="1" xfId="2" applyNumberFormat="1" applyFont="1" applyFill="1" applyBorder="1" applyAlignment="1">
      <alignment horizontal="center" vertical="center"/>
    </xf>
    <xf numFmtId="0" fontId="0" fillId="0" borderId="1" xfId="0"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17" fillId="2" borderId="0" xfId="0" applyFont="1" applyFill="1"/>
    <xf numFmtId="168" fontId="9" fillId="2" borderId="2" xfId="0" applyNumberFormat="1" applyFont="1" applyFill="1" applyBorder="1" applyAlignment="1">
      <alignment vertical="center"/>
    </xf>
    <xf numFmtId="0" fontId="21" fillId="2" borderId="21" xfId="0" applyFont="1" applyFill="1" applyBorder="1" applyAlignment="1">
      <alignment vertical="center" wrapText="1"/>
    </xf>
    <xf numFmtId="0" fontId="21" fillId="2" borderId="22" xfId="0" applyFont="1" applyFill="1" applyBorder="1" applyAlignment="1">
      <alignment vertical="center" wrapText="1"/>
    </xf>
    <xf numFmtId="165" fontId="17" fillId="0" borderId="1" xfId="2" applyFont="1" applyFill="1" applyBorder="1" applyAlignment="1">
      <alignment horizontal="center" vertical="center"/>
    </xf>
    <xf numFmtId="0" fontId="0" fillId="2" borderId="1" xfId="0" applyFill="1" applyBorder="1"/>
    <xf numFmtId="0" fontId="17" fillId="2" borderId="1" xfId="0" applyFont="1" applyFill="1" applyBorder="1"/>
    <xf numFmtId="168" fontId="9" fillId="2" borderId="1" xfId="0" applyNumberFormat="1" applyFont="1" applyFill="1" applyBorder="1" applyAlignment="1">
      <alignment vertical="center"/>
    </xf>
    <xf numFmtId="169" fontId="9" fillId="2" borderId="1" xfId="0" applyNumberFormat="1" applyFont="1" applyFill="1" applyBorder="1" applyAlignment="1">
      <alignment vertical="center"/>
    </xf>
    <xf numFmtId="169" fontId="9" fillId="2" borderId="1" xfId="2" applyNumberFormat="1" applyFont="1" applyFill="1" applyBorder="1" applyAlignment="1">
      <alignment horizontal="center" vertical="center"/>
    </xf>
    <xf numFmtId="170" fontId="11" fillId="2" borderId="0" xfId="0" applyNumberFormat="1" applyFont="1" applyFill="1" applyAlignment="1">
      <alignment horizontal="center" vertical="center"/>
    </xf>
    <xf numFmtId="169" fontId="0" fillId="0" borderId="1" xfId="2" applyNumberFormat="1" applyFont="1" applyFill="1" applyBorder="1" applyAlignment="1">
      <alignment horizontal="center" vertical="center"/>
    </xf>
    <xf numFmtId="169" fontId="0" fillId="0" borderId="1" xfId="0" applyNumberFormat="1" applyBorder="1" applyAlignment="1">
      <alignment vertical="center"/>
    </xf>
    <xf numFmtId="170" fontId="9" fillId="0" borderId="1" xfId="1" applyNumberFormat="1" applyFont="1" applyFill="1" applyBorder="1" applyAlignment="1">
      <alignment horizontal="center" vertical="center"/>
    </xf>
    <xf numFmtId="0" fontId="15" fillId="2" borderId="0" xfId="0" applyFont="1"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22" fillId="2"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9"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0" fillId="2" borderId="1" xfId="0" applyFill="1" applyBorder="1" applyAlignment="1">
      <alignment horizontal="center"/>
    </xf>
    <xf numFmtId="0" fontId="17" fillId="0" borderId="1" xfId="0" applyFont="1" applyBorder="1" applyAlignment="1">
      <alignment horizontal="center" vertical="center" wrapText="1"/>
    </xf>
    <xf numFmtId="0" fontId="21" fillId="10" borderId="1" xfId="0" applyFont="1" applyFill="1" applyBorder="1" applyAlignment="1">
      <alignment horizontal="center" vertical="center"/>
    </xf>
    <xf numFmtId="0" fontId="21" fillId="10"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9" fontId="17"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167" fontId="9" fillId="0" borderId="24" xfId="0" applyNumberFormat="1" applyFont="1" applyBorder="1" applyAlignment="1">
      <alignment horizontal="center" vertical="center"/>
    </xf>
    <xf numFmtId="167" fontId="9" fillId="0" borderId="25" xfId="0" applyNumberFormat="1" applyFont="1" applyBorder="1" applyAlignment="1">
      <alignment horizontal="center" vertical="center"/>
    </xf>
    <xf numFmtId="167" fontId="9" fillId="0" borderId="2" xfId="0" applyNumberFormat="1" applyFont="1" applyBorder="1" applyAlignment="1">
      <alignment horizontal="center" vertical="center"/>
    </xf>
    <xf numFmtId="0" fontId="6"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6" fillId="1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9" fillId="2" borderId="1" xfId="0" applyFont="1" applyFill="1" applyBorder="1" applyAlignment="1">
      <alignment horizontal="center" vertical="center" wrapText="1"/>
    </xf>
    <xf numFmtId="167" fontId="9" fillId="0" borderId="24" xfId="0" applyNumberFormat="1" applyFont="1" applyBorder="1" applyAlignment="1">
      <alignment horizontal="center" vertical="center" wrapText="1"/>
    </xf>
    <xf numFmtId="167" fontId="9" fillId="0" borderId="2" xfId="0" applyNumberFormat="1" applyFont="1" applyBorder="1" applyAlignment="1">
      <alignment horizontal="center" vertical="center" wrapText="1"/>
    </xf>
    <xf numFmtId="0" fontId="0" fillId="2" borderId="19" xfId="0" applyFill="1" applyBorder="1" applyAlignment="1">
      <alignment horizontal="center"/>
    </xf>
    <xf numFmtId="0" fontId="0" fillId="2" borderId="15" xfId="0" applyFill="1" applyBorder="1" applyAlignment="1">
      <alignment horizontal="center"/>
    </xf>
    <xf numFmtId="0" fontId="0" fillId="2" borderId="20" xfId="0" applyFill="1" applyBorder="1" applyAlignment="1">
      <alignment horizontal="center"/>
    </xf>
    <xf numFmtId="0" fontId="0" fillId="2" borderId="16" xfId="0" applyFill="1" applyBorder="1" applyAlignment="1">
      <alignment horizontal="center"/>
    </xf>
    <xf numFmtId="0" fontId="6"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1" fillId="10" borderId="23" xfId="0" applyFont="1" applyFill="1" applyBorder="1" applyAlignment="1">
      <alignment horizontal="center" vertical="center" wrapText="1"/>
    </xf>
    <xf numFmtId="9" fontId="17" fillId="0" borderId="1" xfId="0" applyNumberFormat="1" applyFont="1" applyBorder="1" applyAlignment="1">
      <alignment horizontal="center" vertical="center" wrapText="1"/>
    </xf>
    <xf numFmtId="9" fontId="0" fillId="0" borderId="1" xfId="0" applyNumberFormat="1" applyBorder="1" applyAlignment="1" applyProtection="1">
      <alignment horizontal="center" vertical="center" wrapText="1"/>
      <protection locked="0"/>
    </xf>
    <xf numFmtId="167" fontId="9" fillId="0" borderId="1" xfId="0" applyNumberFormat="1" applyFont="1" applyBorder="1" applyAlignment="1">
      <alignment horizontal="center" vertical="center" wrapText="1"/>
    </xf>
    <xf numFmtId="167" fontId="9" fillId="2" borderId="24" xfId="0" applyNumberFormat="1" applyFont="1" applyFill="1" applyBorder="1" applyAlignment="1">
      <alignment horizontal="center" vertical="center"/>
    </xf>
    <xf numFmtId="167" fontId="9" fillId="2" borderId="25" xfId="0" applyNumberFormat="1" applyFont="1" applyFill="1" applyBorder="1" applyAlignment="1">
      <alignment horizontal="center" vertical="center"/>
    </xf>
    <xf numFmtId="167" fontId="9" fillId="2" borderId="2" xfId="0" applyNumberFormat="1" applyFont="1" applyFill="1" applyBorder="1" applyAlignment="1">
      <alignment horizontal="center" vertical="center"/>
    </xf>
    <xf numFmtId="0" fontId="9" fillId="0" borderId="24" xfId="6" applyNumberFormat="1" applyFont="1" applyFill="1" applyBorder="1" applyAlignment="1" applyProtection="1">
      <alignment horizontal="center" vertical="center" wrapText="1"/>
      <protection locked="0"/>
    </xf>
    <xf numFmtId="0" fontId="9" fillId="0" borderId="2" xfId="6" applyNumberFormat="1" applyFont="1" applyFill="1" applyBorder="1" applyAlignment="1" applyProtection="1">
      <alignment horizontal="center" vertical="center" wrapText="1"/>
      <protection locked="0"/>
    </xf>
    <xf numFmtId="0" fontId="21" fillId="10" borderId="17" xfId="0" applyFont="1" applyFill="1" applyBorder="1" applyAlignment="1">
      <alignment horizontal="center" vertical="center" wrapText="1"/>
    </xf>
    <xf numFmtId="9" fontId="9" fillId="0" borderId="24" xfId="6" applyFont="1" applyFill="1" applyBorder="1" applyAlignment="1" applyProtection="1">
      <alignment horizontal="center" vertical="center" wrapText="1"/>
      <protection locked="0"/>
    </xf>
    <xf numFmtId="0" fontId="9" fillId="0" borderId="26"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2" fontId="9" fillId="0" borderId="24" xfId="6" applyNumberFormat="1" applyFont="1" applyFill="1" applyBorder="1" applyAlignment="1" applyProtection="1">
      <alignment horizontal="center" vertical="center" wrapText="1"/>
      <protection locked="0"/>
    </xf>
    <xf numFmtId="0" fontId="0" fillId="0" borderId="26" xfId="0" applyFill="1" applyBorder="1" applyAlignment="1" applyProtection="1">
      <alignment horizontal="left" vertical="center" wrapText="1"/>
      <protection locked="0"/>
    </xf>
    <xf numFmtId="2" fontId="9" fillId="0" borderId="2" xfId="6" applyNumberFormat="1" applyFont="1" applyFill="1" applyBorder="1" applyAlignment="1" applyProtection="1">
      <alignment horizontal="center" vertical="center" wrapText="1"/>
      <protection locked="0"/>
    </xf>
    <xf numFmtId="0" fontId="0" fillId="0" borderId="8" xfId="0" applyFill="1" applyBorder="1" applyAlignment="1" applyProtection="1">
      <alignment horizontal="left" vertical="center" wrapText="1"/>
      <protection locked="0"/>
    </xf>
    <xf numFmtId="2" fontId="9" fillId="0" borderId="24" xfId="1" applyNumberFormat="1" applyFont="1" applyFill="1" applyBorder="1" applyAlignment="1" applyProtection="1">
      <alignment horizontal="center" vertical="center" wrapText="1"/>
      <protection locked="0"/>
    </xf>
    <xf numFmtId="2" fontId="9" fillId="0" borderId="2" xfId="1" applyNumberFormat="1" applyFont="1" applyFill="1" applyBorder="1" applyAlignment="1" applyProtection="1">
      <alignment horizontal="center" vertical="center" wrapText="1"/>
      <protection locked="0"/>
    </xf>
    <xf numFmtId="0" fontId="8" fillId="0" borderId="24" xfId="6" applyNumberFormat="1" applyFont="1" applyFill="1" applyBorder="1" applyAlignment="1" applyProtection="1">
      <alignment horizontal="center" vertical="center" wrapText="1"/>
      <protection locked="0"/>
    </xf>
    <xf numFmtId="0" fontId="0" fillId="0" borderId="26" xfId="0" applyFont="1" applyFill="1" applyBorder="1" applyAlignment="1" applyProtection="1">
      <alignment horizontal="left" vertical="center" wrapText="1"/>
      <protection locked="0"/>
    </xf>
    <xf numFmtId="0" fontId="8" fillId="0" borderId="2" xfId="6" applyNumberFormat="1" applyFont="1" applyFill="1" applyBorder="1" applyAlignment="1" applyProtection="1">
      <alignment horizontal="center" vertical="center" wrapText="1"/>
      <protection locked="0"/>
    </xf>
    <xf numFmtId="0" fontId="0" fillId="0" borderId="8" xfId="0" applyFont="1" applyFill="1" applyBorder="1" applyAlignment="1" applyProtection="1">
      <alignment horizontal="left" vertical="center" wrapText="1"/>
      <protection locked="0"/>
    </xf>
    <xf numFmtId="0" fontId="21" fillId="0" borderId="24" xfId="6" applyNumberFormat="1" applyFont="1" applyFill="1" applyBorder="1" applyAlignment="1" applyProtection="1">
      <alignment horizontal="center" vertical="center" wrapText="1"/>
      <protection locked="0"/>
    </xf>
    <xf numFmtId="0" fontId="0" fillId="0" borderId="24" xfId="0" applyFill="1" applyBorder="1" applyAlignment="1" applyProtection="1">
      <alignment horizontal="left" vertical="center" wrapText="1"/>
      <protection locked="0"/>
    </xf>
    <xf numFmtId="0" fontId="21" fillId="0" borderId="25" xfId="6" applyNumberFormat="1" applyFont="1" applyFill="1" applyBorder="1" applyAlignment="1" applyProtection="1">
      <alignment horizontal="center" vertical="center" wrapText="1"/>
      <protection locked="0"/>
    </xf>
    <xf numFmtId="0" fontId="0" fillId="0" borderId="25" xfId="0" applyFill="1" applyBorder="1" applyAlignment="1" applyProtection="1">
      <alignment horizontal="left" vertical="center" wrapText="1"/>
      <protection locked="0"/>
    </xf>
    <xf numFmtId="0" fontId="21" fillId="0" borderId="2" xfId="6" applyNumberFormat="1" applyFont="1" applyFill="1" applyBorder="1" applyAlignment="1" applyProtection="1">
      <alignment horizontal="center" vertical="center" wrapText="1"/>
      <protection locked="0"/>
    </xf>
    <xf numFmtId="0" fontId="0" fillId="0" borderId="2" xfId="0" applyFill="1" applyBorder="1" applyAlignment="1" applyProtection="1">
      <alignment horizontal="left" vertical="center" wrapText="1"/>
      <protection locked="0"/>
    </xf>
    <xf numFmtId="0" fontId="21" fillId="0" borderId="24" xfId="1" applyNumberFormat="1" applyFont="1" applyFill="1" applyBorder="1" applyAlignment="1" applyProtection="1">
      <alignment horizontal="center" vertical="center" wrapText="1"/>
      <protection locked="0"/>
    </xf>
    <xf numFmtId="0" fontId="21" fillId="0" borderId="25" xfId="1" applyNumberFormat="1" applyFont="1" applyFill="1" applyBorder="1" applyAlignment="1" applyProtection="1">
      <alignment horizontal="center" vertical="center" wrapText="1"/>
      <protection locked="0"/>
    </xf>
    <xf numFmtId="0" fontId="21" fillId="0" borderId="2" xfId="1" applyNumberFormat="1" applyFont="1" applyFill="1" applyBorder="1" applyAlignment="1" applyProtection="1">
      <alignment horizontal="center" vertical="center" wrapText="1"/>
      <protection locked="0"/>
    </xf>
  </cellXfs>
  <cellStyles count="7">
    <cellStyle name="Millares" xfId="1" builtinId="3"/>
    <cellStyle name="Moneda" xfId="2" builtinId="4"/>
    <cellStyle name="Moneda [0]" xfId="3" builtinId="7"/>
    <cellStyle name="Normal" xfId="0" builtinId="0"/>
    <cellStyle name="Normal 2 5 2" xfId="4" xr:uid="{00000000-0005-0000-0000-000004000000}"/>
    <cellStyle name="Normal 7" xfId="5" xr:uid="{00000000-0005-0000-0000-000005000000}"/>
    <cellStyle name="Porcentaje" xfId="6" builtinId="5"/>
  </cellStyles>
  <dxfs count="3">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1733550</xdr:colOff>
      <xdr:row>3</xdr:row>
      <xdr:rowOff>209550</xdr:rowOff>
    </xdr:to>
    <xdr:pic>
      <xdr:nvPicPr>
        <xdr:cNvPr id="7005" name="Imagen 2">
          <a:extLst>
            <a:ext uri="{FF2B5EF4-FFF2-40B4-BE49-F238E27FC236}">
              <a16:creationId xmlns:a16="http://schemas.microsoft.com/office/drawing/2014/main" id="{00000000-0008-0000-02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3451800" y="466725"/>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1733550</xdr:colOff>
      <xdr:row>3</xdr:row>
      <xdr:rowOff>209550</xdr:rowOff>
    </xdr:to>
    <xdr:pic>
      <xdr:nvPicPr>
        <xdr:cNvPr id="12397" name="Imagen 2">
          <a:extLst>
            <a:ext uri="{FF2B5EF4-FFF2-40B4-BE49-F238E27FC236}">
              <a16:creationId xmlns:a16="http://schemas.microsoft.com/office/drawing/2014/main" id="{00000000-0008-0000-0300-00006D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3327975" y="476250"/>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36" workbookViewId="0">
      <selection activeCell="C23" sqref="C23"/>
    </sheetView>
  </sheetViews>
  <sheetFormatPr baseColWidth="10" defaultRowHeight="12" customHeight="1" x14ac:dyDescent="0.25"/>
  <cols>
    <col min="1" max="1" width="10.7109375" style="8" customWidth="1"/>
    <col min="2" max="9" width="11.42578125" style="8"/>
    <col min="10" max="15" width="11.42578125" style="8" customWidth="1"/>
    <col min="16" max="16384" width="11.42578125" style="8"/>
  </cols>
  <sheetData>
    <row r="2" spans="2:2" ht="21" customHeight="1" x14ac:dyDescent="0.25">
      <c r="B2" s="9" t="s">
        <v>23</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RowHeight="15" x14ac:dyDescent="0.25"/>
  <cols>
    <col min="1" max="1" width="11.42578125" style="10"/>
    <col min="2" max="2" width="29.42578125" style="10" customWidth="1"/>
    <col min="3" max="3" width="31.28515625" style="10" customWidth="1"/>
    <col min="4" max="4" width="28.7109375" style="10" customWidth="1"/>
    <col min="5" max="5" width="55.7109375" style="10" bestFit="1" customWidth="1"/>
    <col min="6" max="6" width="16" style="12" bestFit="1" customWidth="1"/>
    <col min="7" max="7" width="32.28515625" style="12" customWidth="1"/>
    <col min="8" max="8" width="23.5703125" style="12" customWidth="1"/>
    <col min="9" max="16384" width="11.42578125" style="10"/>
  </cols>
  <sheetData>
    <row r="1" spans="2:8" ht="60" customHeight="1" x14ac:dyDescent="0.25">
      <c r="B1" s="105" t="s">
        <v>27</v>
      </c>
      <c r="C1" s="105"/>
      <c r="D1" s="105"/>
      <c r="E1" s="105"/>
      <c r="F1" s="105"/>
      <c r="G1" s="105"/>
      <c r="H1" s="105"/>
    </row>
    <row r="2" spans="2:8" x14ac:dyDescent="0.25">
      <c r="B2" s="105"/>
      <c r="C2" s="105"/>
      <c r="D2" s="105"/>
      <c r="E2" s="105"/>
      <c r="F2" s="105"/>
      <c r="G2" s="105"/>
      <c r="H2" s="105"/>
    </row>
    <row r="3" spans="2:8" ht="27" thickBot="1" x14ac:dyDescent="0.3">
      <c r="B3" s="13"/>
      <c r="C3" s="13"/>
      <c r="D3" s="13"/>
      <c r="E3" s="13"/>
      <c r="F3" s="13"/>
      <c r="G3" s="13"/>
      <c r="H3" s="13"/>
    </row>
    <row r="4" spans="2:8" s="11" customFormat="1" ht="44.25" customHeight="1" thickBot="1" x14ac:dyDescent="0.3">
      <c r="B4" s="14" t="s">
        <v>28</v>
      </c>
      <c r="C4" s="15" t="s">
        <v>29</v>
      </c>
      <c r="D4" s="15" t="s">
        <v>30</v>
      </c>
      <c r="E4" s="15" t="s">
        <v>31</v>
      </c>
      <c r="F4" s="15" t="s">
        <v>32</v>
      </c>
      <c r="G4" s="15" t="s">
        <v>33</v>
      </c>
      <c r="H4" s="16" t="s">
        <v>34</v>
      </c>
    </row>
    <row r="5" spans="2:8" ht="57" x14ac:dyDescent="0.25">
      <c r="B5" s="17" t="s">
        <v>35</v>
      </c>
      <c r="C5" s="18" t="s">
        <v>36</v>
      </c>
      <c r="D5" s="18" t="s">
        <v>37</v>
      </c>
      <c r="E5" s="18" t="s">
        <v>38</v>
      </c>
      <c r="F5" s="19">
        <v>8.6999999999999994E-2</v>
      </c>
      <c r="G5" s="19">
        <v>0.12</v>
      </c>
      <c r="H5" s="20">
        <f>+G5-F5</f>
        <v>3.3000000000000002E-2</v>
      </c>
    </row>
    <row r="6" spans="2:8" ht="57" x14ac:dyDescent="0.25">
      <c r="B6" s="21" t="s">
        <v>35</v>
      </c>
      <c r="C6" s="22" t="s">
        <v>36</v>
      </c>
      <c r="D6" s="22" t="s">
        <v>37</v>
      </c>
      <c r="E6" s="22" t="s">
        <v>39</v>
      </c>
      <c r="F6" s="23" t="s">
        <v>40</v>
      </c>
      <c r="G6" s="23" t="s">
        <v>41</v>
      </c>
      <c r="H6" s="24">
        <f>565995-218427</f>
        <v>347568</v>
      </c>
    </row>
    <row r="7" spans="2:8" ht="57" x14ac:dyDescent="0.25">
      <c r="B7" s="21" t="s">
        <v>35</v>
      </c>
      <c r="C7" s="22" t="s">
        <v>36</v>
      </c>
      <c r="D7" s="22" t="s">
        <v>37</v>
      </c>
      <c r="E7" s="22" t="s">
        <v>42</v>
      </c>
      <c r="F7" s="23" t="s">
        <v>43</v>
      </c>
      <c r="G7" s="23" t="s">
        <v>44</v>
      </c>
      <c r="H7" s="24" t="s">
        <v>44</v>
      </c>
    </row>
    <row r="8" spans="2:8" ht="57" x14ac:dyDescent="0.25">
      <c r="B8" s="21" t="s">
        <v>35</v>
      </c>
      <c r="C8" s="22" t="s">
        <v>36</v>
      </c>
      <c r="D8" s="22" t="s">
        <v>45</v>
      </c>
      <c r="E8" s="22" t="s">
        <v>46</v>
      </c>
      <c r="F8" s="25">
        <v>0</v>
      </c>
      <c r="G8" s="25">
        <v>1</v>
      </c>
      <c r="H8" s="26">
        <v>1</v>
      </c>
    </row>
    <row r="9" spans="2:8" ht="57" x14ac:dyDescent="0.25">
      <c r="B9" s="21" t="s">
        <v>35</v>
      </c>
      <c r="C9" s="22" t="s">
        <v>36</v>
      </c>
      <c r="D9" s="22" t="s">
        <v>37</v>
      </c>
      <c r="E9" s="22" t="s">
        <v>47</v>
      </c>
      <c r="F9" s="23">
        <v>29</v>
      </c>
      <c r="G9" s="23">
        <v>20</v>
      </c>
      <c r="H9" s="24">
        <v>9</v>
      </c>
    </row>
    <row r="10" spans="2:8" ht="57" x14ac:dyDescent="0.25">
      <c r="B10" s="21" t="s">
        <v>35</v>
      </c>
      <c r="C10" s="22" t="s">
        <v>36</v>
      </c>
      <c r="D10" s="22" t="s">
        <v>37</v>
      </c>
      <c r="E10" s="22" t="s">
        <v>48</v>
      </c>
      <c r="F10" s="23">
        <v>0.22</v>
      </c>
      <c r="G10" s="23">
        <v>0.35</v>
      </c>
      <c r="H10" s="24">
        <f>G10-F10</f>
        <v>0.12999999999999998</v>
      </c>
    </row>
    <row r="11" spans="2:8" ht="57" x14ac:dyDescent="0.25">
      <c r="B11" s="21" t="s">
        <v>35</v>
      </c>
      <c r="C11" s="22" t="s">
        <v>36</v>
      </c>
      <c r="D11" s="22" t="s">
        <v>45</v>
      </c>
      <c r="E11" s="22" t="s">
        <v>49</v>
      </c>
      <c r="F11" s="25">
        <v>0</v>
      </c>
      <c r="G11" s="25">
        <v>1</v>
      </c>
      <c r="H11" s="26">
        <v>1</v>
      </c>
    </row>
    <row r="12" spans="2:8" ht="57" x14ac:dyDescent="0.25">
      <c r="B12" s="27" t="s">
        <v>35</v>
      </c>
      <c r="C12" s="28" t="s">
        <v>50</v>
      </c>
      <c r="D12" s="28" t="s">
        <v>37</v>
      </c>
      <c r="E12" s="28" t="s">
        <v>51</v>
      </c>
      <c r="F12" s="29" t="s">
        <v>52</v>
      </c>
      <c r="G12" s="29" t="s">
        <v>53</v>
      </c>
      <c r="H12" s="30">
        <f>260000-65000</f>
        <v>195000</v>
      </c>
    </row>
    <row r="13" spans="2:8" ht="57" x14ac:dyDescent="0.25">
      <c r="B13" s="27" t="s">
        <v>35</v>
      </c>
      <c r="C13" s="28" t="s">
        <v>50</v>
      </c>
      <c r="D13" s="28" t="s">
        <v>37</v>
      </c>
      <c r="E13" s="28" t="s">
        <v>54</v>
      </c>
      <c r="F13" s="31">
        <v>0</v>
      </c>
      <c r="G13" s="31">
        <v>0.15</v>
      </c>
      <c r="H13" s="32">
        <f>G13-F13</f>
        <v>0.15</v>
      </c>
    </row>
    <row r="14" spans="2:8" ht="57" x14ac:dyDescent="0.25">
      <c r="B14" s="27" t="s">
        <v>35</v>
      </c>
      <c r="C14" s="28" t="s">
        <v>50</v>
      </c>
      <c r="D14" s="28" t="s">
        <v>37</v>
      </c>
      <c r="E14" s="28" t="s">
        <v>55</v>
      </c>
      <c r="F14" s="29">
        <v>429</v>
      </c>
      <c r="G14" s="29">
        <v>1865</v>
      </c>
      <c r="H14" s="30">
        <f>+G14-F14</f>
        <v>1436</v>
      </c>
    </row>
    <row r="15" spans="2:8" ht="57" x14ac:dyDescent="0.25">
      <c r="B15" s="27" t="s">
        <v>35</v>
      </c>
      <c r="C15" s="28" t="s">
        <v>50</v>
      </c>
      <c r="D15" s="28" t="s">
        <v>37</v>
      </c>
      <c r="E15" s="28" t="s">
        <v>56</v>
      </c>
      <c r="F15" s="29" t="s">
        <v>57</v>
      </c>
      <c r="G15" s="29" t="s">
        <v>58</v>
      </c>
      <c r="H15" s="30">
        <f>1402900-701000</f>
        <v>701900</v>
      </c>
    </row>
    <row r="16" spans="2:8" ht="57" x14ac:dyDescent="0.25">
      <c r="B16" s="27" t="s">
        <v>35</v>
      </c>
      <c r="C16" s="28" t="s">
        <v>50</v>
      </c>
      <c r="D16" s="28" t="s">
        <v>37</v>
      </c>
      <c r="E16" s="28" t="s">
        <v>59</v>
      </c>
      <c r="F16" s="31">
        <v>0</v>
      </c>
      <c r="G16" s="31">
        <v>0.2</v>
      </c>
      <c r="H16" s="32">
        <f>G16-F16</f>
        <v>0.2</v>
      </c>
    </row>
    <row r="17" spans="2:9" ht="57" x14ac:dyDescent="0.25">
      <c r="B17" s="27" t="s">
        <v>35</v>
      </c>
      <c r="C17" s="28" t="s">
        <v>50</v>
      </c>
      <c r="D17" s="28" t="s">
        <v>37</v>
      </c>
      <c r="E17" s="28" t="s">
        <v>60</v>
      </c>
      <c r="F17" s="31">
        <v>0</v>
      </c>
      <c r="G17" s="31">
        <v>0.3</v>
      </c>
      <c r="H17" s="32">
        <v>0.3</v>
      </c>
    </row>
    <row r="18" spans="2:9" ht="57" x14ac:dyDescent="0.25">
      <c r="B18" s="27" t="s">
        <v>35</v>
      </c>
      <c r="C18" s="28" t="s">
        <v>50</v>
      </c>
      <c r="D18" s="28" t="s">
        <v>61</v>
      </c>
      <c r="E18" s="28" t="s">
        <v>62</v>
      </c>
      <c r="F18" s="29">
        <v>2</v>
      </c>
      <c r="G18" s="29">
        <v>5</v>
      </c>
      <c r="H18" s="30">
        <f>+G18-F18</f>
        <v>3</v>
      </c>
    </row>
    <row r="19" spans="2:9" ht="57" x14ac:dyDescent="0.25">
      <c r="B19" s="27" t="s">
        <v>35</v>
      </c>
      <c r="C19" s="28" t="s">
        <v>50</v>
      </c>
      <c r="D19" s="28" t="s">
        <v>61</v>
      </c>
      <c r="E19" s="28" t="s">
        <v>63</v>
      </c>
      <c r="F19" s="29">
        <v>0</v>
      </c>
      <c r="G19" s="29">
        <v>8</v>
      </c>
      <c r="H19" s="30">
        <f>+G19-F19</f>
        <v>8</v>
      </c>
    </row>
    <row r="20" spans="2:9" ht="71.25" x14ac:dyDescent="0.25">
      <c r="B20" s="33" t="s">
        <v>35</v>
      </c>
      <c r="C20" s="34" t="s">
        <v>64</v>
      </c>
      <c r="D20" s="34" t="s">
        <v>37</v>
      </c>
      <c r="E20" s="34" t="s">
        <v>65</v>
      </c>
      <c r="F20" s="35">
        <v>0</v>
      </c>
      <c r="G20" s="35">
        <v>8</v>
      </c>
      <c r="H20" s="36">
        <v>8</v>
      </c>
    </row>
    <row r="21" spans="2:9" ht="71.25" x14ac:dyDescent="0.25">
      <c r="B21" s="33" t="s">
        <v>35</v>
      </c>
      <c r="C21" s="34" t="s">
        <v>64</v>
      </c>
      <c r="D21" s="34" t="s">
        <v>37</v>
      </c>
      <c r="E21" s="34" t="s">
        <v>66</v>
      </c>
      <c r="F21" s="37">
        <v>0</v>
      </c>
      <c r="G21" s="37">
        <v>1</v>
      </c>
      <c r="H21" s="38">
        <v>1</v>
      </c>
    </row>
    <row r="22" spans="2:9" ht="71.25" x14ac:dyDescent="0.25">
      <c r="B22" s="33" t="s">
        <v>35</v>
      </c>
      <c r="C22" s="34" t="s">
        <v>64</v>
      </c>
      <c r="D22" s="34" t="s">
        <v>61</v>
      </c>
      <c r="E22" s="34" t="s">
        <v>67</v>
      </c>
      <c r="F22" s="37">
        <v>0</v>
      </c>
      <c r="G22" s="37">
        <v>1</v>
      </c>
      <c r="H22" s="38">
        <v>1</v>
      </c>
    </row>
    <row r="23" spans="2:9" ht="71.25" x14ac:dyDescent="0.25">
      <c r="B23" s="39" t="s">
        <v>35</v>
      </c>
      <c r="C23" s="40" t="s">
        <v>68</v>
      </c>
      <c r="D23" s="40" t="s">
        <v>37</v>
      </c>
      <c r="E23" s="40" t="s">
        <v>69</v>
      </c>
      <c r="F23" s="41">
        <v>0.84</v>
      </c>
      <c r="G23" s="41">
        <v>0.9</v>
      </c>
      <c r="H23" s="42">
        <f>+G23-F23</f>
        <v>6.0000000000000053E-2</v>
      </c>
    </row>
    <row r="24" spans="2:9" ht="71.25" x14ac:dyDescent="0.25">
      <c r="B24" s="39" t="s">
        <v>35</v>
      </c>
      <c r="C24" s="40" t="s">
        <v>68</v>
      </c>
      <c r="D24" s="40" t="s">
        <v>37</v>
      </c>
      <c r="E24" s="40" t="s">
        <v>70</v>
      </c>
      <c r="F24" s="43">
        <v>0</v>
      </c>
      <c r="G24" s="43">
        <v>8</v>
      </c>
      <c r="H24" s="44">
        <f>+G24-F24</f>
        <v>8</v>
      </c>
    </row>
    <row r="25" spans="2:9" ht="71.25" x14ac:dyDescent="0.25">
      <c r="B25" s="39" t="s">
        <v>35</v>
      </c>
      <c r="C25" s="40" t="s">
        <v>68</v>
      </c>
      <c r="D25" s="40" t="s">
        <v>61</v>
      </c>
      <c r="E25" s="40" t="s">
        <v>71</v>
      </c>
      <c r="F25" s="41">
        <v>0.75</v>
      </c>
      <c r="G25" s="41">
        <v>0.95</v>
      </c>
      <c r="H25" s="42">
        <f>+G25-F25</f>
        <v>0.19999999999999996</v>
      </c>
      <c r="I25" s="59"/>
    </row>
    <row r="26" spans="2:9" ht="57" x14ac:dyDescent="0.25">
      <c r="B26" s="45" t="s">
        <v>72</v>
      </c>
      <c r="C26" s="46"/>
      <c r="D26" s="46" t="s">
        <v>73</v>
      </c>
      <c r="E26" s="46" t="s">
        <v>74</v>
      </c>
      <c r="F26" s="47" t="s">
        <v>75</v>
      </c>
      <c r="G26" s="47" t="s">
        <v>76</v>
      </c>
      <c r="H26" s="48" t="s">
        <v>77</v>
      </c>
    </row>
    <row r="27" spans="2:9" ht="57" x14ac:dyDescent="0.25">
      <c r="B27" s="49" t="s">
        <v>72</v>
      </c>
      <c r="C27" s="50"/>
      <c r="D27" s="50" t="s">
        <v>73</v>
      </c>
      <c r="E27" s="50" t="s">
        <v>78</v>
      </c>
      <c r="F27" s="51" t="s">
        <v>75</v>
      </c>
      <c r="G27" s="51" t="s">
        <v>79</v>
      </c>
      <c r="H27" s="52" t="s">
        <v>79</v>
      </c>
    </row>
    <row r="28" spans="2:9" ht="57" x14ac:dyDescent="0.25">
      <c r="B28" s="49" t="s">
        <v>80</v>
      </c>
      <c r="C28" s="50"/>
      <c r="D28" s="50" t="s">
        <v>81</v>
      </c>
      <c r="E28" s="50" t="s">
        <v>82</v>
      </c>
      <c r="F28" s="51">
        <v>1</v>
      </c>
      <c r="G28" s="51">
        <v>6</v>
      </c>
      <c r="H28" s="52">
        <f>+G28-F28</f>
        <v>5</v>
      </c>
    </row>
    <row r="29" spans="2:9" ht="57" x14ac:dyDescent="0.25">
      <c r="B29" s="49" t="s">
        <v>80</v>
      </c>
      <c r="C29" s="50"/>
      <c r="D29" s="50" t="s">
        <v>81</v>
      </c>
      <c r="E29" s="50" t="s">
        <v>78</v>
      </c>
      <c r="F29" s="51" t="s">
        <v>83</v>
      </c>
      <c r="G29" s="51" t="s">
        <v>84</v>
      </c>
      <c r="H29" s="52" t="s">
        <v>85</v>
      </c>
    </row>
    <row r="30" spans="2:9" ht="57" x14ac:dyDescent="0.25">
      <c r="B30" s="49" t="s">
        <v>86</v>
      </c>
      <c r="C30" s="50"/>
      <c r="D30" s="50" t="s">
        <v>87</v>
      </c>
      <c r="E30" s="50" t="s">
        <v>88</v>
      </c>
      <c r="F30" s="51">
        <v>0</v>
      </c>
      <c r="G30" s="51">
        <v>1</v>
      </c>
      <c r="H30" s="52">
        <v>1</v>
      </c>
    </row>
    <row r="31" spans="2:9" ht="71.25" x14ac:dyDescent="0.25">
      <c r="B31" s="49" t="s">
        <v>89</v>
      </c>
      <c r="C31" s="50"/>
      <c r="D31" s="50" t="s">
        <v>90</v>
      </c>
      <c r="E31" s="50" t="s">
        <v>91</v>
      </c>
      <c r="F31" s="51">
        <v>6</v>
      </c>
      <c r="G31" s="51">
        <v>0</v>
      </c>
      <c r="H31" s="52">
        <v>0</v>
      </c>
    </row>
    <row r="32" spans="2:9" ht="57" x14ac:dyDescent="0.25">
      <c r="B32" s="49" t="s">
        <v>92</v>
      </c>
      <c r="C32" s="50"/>
      <c r="D32" s="50" t="s">
        <v>93</v>
      </c>
      <c r="E32" s="50" t="s">
        <v>94</v>
      </c>
      <c r="F32" s="51">
        <v>3</v>
      </c>
      <c r="G32" s="51">
        <v>0</v>
      </c>
      <c r="H32" s="52">
        <v>0</v>
      </c>
    </row>
    <row r="33" spans="2:8" ht="57" x14ac:dyDescent="0.25">
      <c r="B33" s="49" t="s">
        <v>92</v>
      </c>
      <c r="C33" s="50"/>
      <c r="D33" s="50" t="s">
        <v>93</v>
      </c>
      <c r="E33" s="50" t="s">
        <v>95</v>
      </c>
      <c r="F33" s="51">
        <v>0</v>
      </c>
      <c r="G33" s="51" t="s">
        <v>96</v>
      </c>
      <c r="H33" s="52" t="s">
        <v>96</v>
      </c>
    </row>
    <row r="34" spans="2:8" ht="57" x14ac:dyDescent="0.25">
      <c r="B34" s="49" t="s">
        <v>97</v>
      </c>
      <c r="C34" s="50"/>
      <c r="D34" s="50" t="s">
        <v>98</v>
      </c>
      <c r="E34" s="50" t="s">
        <v>99</v>
      </c>
      <c r="F34" s="51">
        <v>0</v>
      </c>
      <c r="G34" s="51">
        <v>12000</v>
      </c>
      <c r="H34" s="52">
        <v>12000</v>
      </c>
    </row>
    <row r="35" spans="2:8" ht="57" x14ac:dyDescent="0.25">
      <c r="B35" s="49" t="s">
        <v>97</v>
      </c>
      <c r="C35" s="50"/>
      <c r="D35" s="50" t="s">
        <v>98</v>
      </c>
      <c r="E35" s="50" t="s">
        <v>95</v>
      </c>
      <c r="F35" s="51" t="s">
        <v>75</v>
      </c>
      <c r="G35" s="51" t="s">
        <v>100</v>
      </c>
      <c r="H35" s="52" t="s">
        <v>100</v>
      </c>
    </row>
    <row r="36" spans="2:8" ht="57" x14ac:dyDescent="0.25">
      <c r="B36" s="49" t="s">
        <v>101</v>
      </c>
      <c r="C36" s="50"/>
      <c r="D36" s="50" t="s">
        <v>102</v>
      </c>
      <c r="E36" s="50" t="s">
        <v>103</v>
      </c>
      <c r="F36" s="51">
        <v>0</v>
      </c>
      <c r="G36" s="51">
        <v>3100</v>
      </c>
      <c r="H36" s="52">
        <v>3100</v>
      </c>
    </row>
    <row r="37" spans="2:8" ht="71.25" x14ac:dyDescent="0.25">
      <c r="B37" s="49" t="s">
        <v>104</v>
      </c>
      <c r="C37" s="50"/>
      <c r="D37" s="50" t="s">
        <v>105</v>
      </c>
      <c r="E37" s="50" t="s">
        <v>95</v>
      </c>
      <c r="F37" s="51" t="s">
        <v>106</v>
      </c>
      <c r="G37" s="51" t="s">
        <v>107</v>
      </c>
      <c r="H37" s="52">
        <f>300000-4000</f>
        <v>296000</v>
      </c>
    </row>
    <row r="38" spans="2:8" ht="42.75" x14ac:dyDescent="0.25">
      <c r="B38" s="49" t="s">
        <v>108</v>
      </c>
      <c r="C38" s="50"/>
      <c r="D38" s="50" t="s">
        <v>109</v>
      </c>
      <c r="E38" s="50" t="s">
        <v>110</v>
      </c>
      <c r="F38" s="53">
        <v>0.3</v>
      </c>
      <c r="G38" s="53">
        <v>0.34699999999999998</v>
      </c>
      <c r="H38" s="54">
        <f>+G38-F38</f>
        <v>4.6999999999999986E-2</v>
      </c>
    </row>
    <row r="39" spans="2:8" ht="57.75" thickBot="1" x14ac:dyDescent="0.3">
      <c r="B39" s="55" t="s">
        <v>108</v>
      </c>
      <c r="C39" s="56"/>
      <c r="D39" s="56" t="s">
        <v>109</v>
      </c>
      <c r="E39" s="56" t="s">
        <v>111</v>
      </c>
      <c r="F39" s="57" t="s">
        <v>112</v>
      </c>
      <c r="G39" s="57">
        <v>10</v>
      </c>
      <c r="H39" s="58">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DL42"/>
  <sheetViews>
    <sheetView tabSelected="1" zoomScale="80" zoomScaleNormal="80" workbookViewId="0">
      <selection activeCell="C10" sqref="C10:C12"/>
    </sheetView>
  </sheetViews>
  <sheetFormatPr baseColWidth="10" defaultColWidth="10.85546875" defaultRowHeight="12.75" x14ac:dyDescent="0.2"/>
  <cols>
    <col min="1" max="1" width="2.140625" style="2" customWidth="1"/>
    <col min="2" max="2" width="32.5703125" style="2" customWidth="1"/>
    <col min="3" max="3" width="28.42578125" style="2" customWidth="1"/>
    <col min="4" max="4" width="17.85546875" style="2" customWidth="1"/>
    <col min="5" max="5" width="14.85546875" style="2" customWidth="1"/>
    <col min="6" max="6" width="26.7109375" style="2" customWidth="1"/>
    <col min="7" max="7" width="25.7109375" style="2" customWidth="1"/>
    <col min="8" max="8" width="54.5703125" style="2" customWidth="1"/>
    <col min="9" max="9" width="64.7109375" style="2" customWidth="1"/>
    <col min="10" max="11" width="19" style="2" customWidth="1"/>
    <col min="12" max="12" width="10.42578125" style="2" customWidth="1"/>
    <col min="13" max="13" width="39.85546875" style="2" customWidth="1"/>
    <col min="14" max="14" width="6.140625" style="2" customWidth="1"/>
    <col min="15" max="15" width="45.42578125" style="2" customWidth="1"/>
    <col min="16" max="16" width="24.28515625" style="73" customWidth="1"/>
    <col min="17" max="19" width="22.140625" style="2" customWidth="1"/>
    <col min="20" max="20" width="28.5703125" style="2" customWidth="1"/>
    <col min="21" max="21" width="36.5703125" style="2" customWidth="1"/>
    <col min="22" max="16384" width="10.85546875" style="2"/>
  </cols>
  <sheetData>
    <row r="3" spans="1:116" ht="88.5" customHeight="1" x14ac:dyDescent="0.2">
      <c r="B3" s="108" t="s">
        <v>120</v>
      </c>
      <c r="C3" s="108"/>
      <c r="D3" s="109" t="s">
        <v>122</v>
      </c>
      <c r="E3" s="110"/>
      <c r="F3" s="110"/>
      <c r="G3" s="110"/>
      <c r="H3" s="110"/>
      <c r="I3" s="110"/>
      <c r="J3" s="110"/>
      <c r="K3" s="110"/>
      <c r="L3" s="110"/>
      <c r="M3" s="110"/>
      <c r="N3" s="110"/>
      <c r="O3" s="110"/>
      <c r="P3" s="110"/>
      <c r="Q3" s="110"/>
      <c r="R3" s="110"/>
      <c r="S3" s="110"/>
      <c r="T3" s="113"/>
      <c r="U3" s="113"/>
    </row>
    <row r="4" spans="1:116" ht="30" customHeight="1" x14ac:dyDescent="0.2">
      <c r="B4" s="108"/>
      <c r="C4" s="108"/>
      <c r="D4" s="111" t="s">
        <v>123</v>
      </c>
      <c r="E4" s="112"/>
      <c r="F4" s="112"/>
      <c r="G4" s="112"/>
      <c r="H4" s="112"/>
      <c r="I4" s="112"/>
      <c r="J4" s="112"/>
      <c r="K4" s="112"/>
      <c r="L4" s="112"/>
      <c r="M4" s="112"/>
      <c r="N4" s="112"/>
      <c r="O4" s="112"/>
      <c r="P4" s="112"/>
      <c r="Q4" s="112"/>
      <c r="R4" s="112"/>
      <c r="S4" s="112"/>
      <c r="T4" s="113"/>
      <c r="U4" s="113"/>
    </row>
    <row r="5" spans="1:116" ht="29.25" customHeight="1" thickBot="1" x14ac:dyDescent="0.25">
      <c r="B5" s="126" t="s">
        <v>241</v>
      </c>
      <c r="C5" s="126"/>
      <c r="D5" s="127" t="s">
        <v>242</v>
      </c>
      <c r="E5" s="127"/>
      <c r="F5" s="127"/>
      <c r="G5" s="127"/>
      <c r="H5" s="127"/>
      <c r="I5" s="127"/>
      <c r="J5" s="127"/>
      <c r="K5" s="127"/>
      <c r="L5" s="127"/>
      <c r="M5" s="127"/>
      <c r="N5" s="127"/>
      <c r="O5" s="127"/>
      <c r="P5" s="127"/>
      <c r="Q5" s="127"/>
      <c r="R5" s="127"/>
      <c r="S5" s="127"/>
      <c r="T5" s="124" t="s">
        <v>121</v>
      </c>
      <c r="U5" s="125"/>
    </row>
    <row r="6" spans="1:116" s="7" customFormat="1" ht="49.5" customHeight="1" thickBot="1" x14ac:dyDescent="0.25">
      <c r="A6" s="62"/>
      <c r="B6" s="81" t="s">
        <v>0</v>
      </c>
      <c r="C6" s="128" t="s">
        <v>171</v>
      </c>
      <c r="D6" s="128"/>
      <c r="E6" s="128"/>
      <c r="F6" s="128"/>
      <c r="G6" s="128"/>
      <c r="H6" s="128"/>
      <c r="I6" s="128"/>
      <c r="J6" s="128"/>
      <c r="K6" s="128"/>
      <c r="L6" s="128"/>
      <c r="M6" s="128"/>
      <c r="N6" s="128"/>
      <c r="O6" s="128"/>
      <c r="P6" s="128"/>
      <c r="Q6" s="128"/>
      <c r="R6" s="128"/>
      <c r="S6" s="128"/>
      <c r="T6" s="82" t="s">
        <v>115</v>
      </c>
      <c r="U6" s="70">
        <v>2024</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x14ac:dyDescent="0.2">
      <c r="B7" s="83" t="s">
        <v>1</v>
      </c>
      <c r="C7" s="128" t="s">
        <v>172</v>
      </c>
      <c r="D7" s="128"/>
      <c r="E7" s="128"/>
      <c r="F7" s="128"/>
      <c r="G7" s="128"/>
      <c r="H7" s="128"/>
      <c r="I7" s="128"/>
      <c r="J7" s="128"/>
      <c r="K7" s="128"/>
      <c r="L7" s="128"/>
      <c r="M7" s="128"/>
      <c r="N7" s="128"/>
      <c r="O7" s="128"/>
      <c r="P7" s="128"/>
      <c r="Q7" s="128"/>
      <c r="R7" s="128"/>
      <c r="S7" s="128"/>
      <c r="T7" s="82" t="s">
        <v>116</v>
      </c>
      <c r="U7" s="71" t="s">
        <v>244</v>
      </c>
    </row>
    <row r="8" spans="1:116" ht="37.5" customHeight="1" x14ac:dyDescent="0.2">
      <c r="B8" s="115" t="s">
        <v>2</v>
      </c>
      <c r="C8" s="116" t="s">
        <v>10</v>
      </c>
      <c r="D8" s="116" t="s">
        <v>25</v>
      </c>
      <c r="E8" s="116" t="s">
        <v>26</v>
      </c>
      <c r="F8" s="116" t="s">
        <v>11</v>
      </c>
      <c r="G8" s="116" t="s">
        <v>24</v>
      </c>
      <c r="H8" s="115" t="s">
        <v>5</v>
      </c>
      <c r="I8" s="116" t="s">
        <v>114</v>
      </c>
      <c r="J8" s="115" t="s">
        <v>3</v>
      </c>
      <c r="K8" s="116" t="s">
        <v>6</v>
      </c>
      <c r="L8" s="116" t="s">
        <v>4</v>
      </c>
      <c r="M8" s="116" t="s">
        <v>113</v>
      </c>
      <c r="N8" s="116" t="s">
        <v>7</v>
      </c>
      <c r="O8" s="115" t="s">
        <v>119</v>
      </c>
      <c r="P8" s="115"/>
      <c r="Q8" s="115"/>
      <c r="R8" s="115" t="s">
        <v>18</v>
      </c>
      <c r="S8" s="115"/>
      <c r="T8" s="116" t="s">
        <v>12</v>
      </c>
      <c r="U8" s="116" t="s">
        <v>13</v>
      </c>
    </row>
    <row r="9" spans="1:116" ht="33.75" customHeight="1" x14ac:dyDescent="0.2">
      <c r="B9" s="115"/>
      <c r="C9" s="116"/>
      <c r="D9" s="116"/>
      <c r="E9" s="116"/>
      <c r="F9" s="116"/>
      <c r="G9" s="116"/>
      <c r="H9" s="115"/>
      <c r="I9" s="116"/>
      <c r="J9" s="115"/>
      <c r="K9" s="116"/>
      <c r="L9" s="116"/>
      <c r="M9" s="115"/>
      <c r="N9" s="116"/>
      <c r="O9" s="115"/>
      <c r="P9" s="84" t="s">
        <v>8</v>
      </c>
      <c r="Q9" s="86" t="s">
        <v>9</v>
      </c>
      <c r="R9" s="80" t="s">
        <v>15</v>
      </c>
      <c r="S9" s="80" t="s">
        <v>16</v>
      </c>
      <c r="T9" s="116"/>
      <c r="U9" s="116"/>
    </row>
    <row r="10" spans="1:116" ht="82.5" customHeight="1" x14ac:dyDescent="0.2">
      <c r="B10" s="117" t="s">
        <v>124</v>
      </c>
      <c r="C10" s="114" t="s">
        <v>219</v>
      </c>
      <c r="D10" s="118" t="s">
        <v>125</v>
      </c>
      <c r="E10" s="118">
        <v>462</v>
      </c>
      <c r="F10" s="114" t="s">
        <v>233</v>
      </c>
      <c r="G10" s="117" t="s">
        <v>220</v>
      </c>
      <c r="H10" s="64" t="s">
        <v>126</v>
      </c>
      <c r="I10" s="65" t="s">
        <v>234</v>
      </c>
      <c r="J10" s="117" t="s">
        <v>127</v>
      </c>
      <c r="K10" s="118" t="s">
        <v>125</v>
      </c>
      <c r="L10" s="118" t="s">
        <v>128</v>
      </c>
      <c r="M10" s="119" t="s">
        <v>129</v>
      </c>
      <c r="N10" s="66">
        <v>1.1000000000000001</v>
      </c>
      <c r="O10" s="120" t="s">
        <v>130</v>
      </c>
      <c r="P10" s="72">
        <v>262965482</v>
      </c>
      <c r="Q10" s="121">
        <f>+P10+P11+P12</f>
        <v>11685504021</v>
      </c>
      <c r="R10" s="103">
        <v>262965482</v>
      </c>
      <c r="S10" s="103">
        <v>262965482</v>
      </c>
      <c r="T10" s="162">
        <v>481</v>
      </c>
      <c r="U10" s="163" t="s">
        <v>246</v>
      </c>
    </row>
    <row r="11" spans="1:116" ht="67.5" customHeight="1" x14ac:dyDescent="0.2">
      <c r="B11" s="117"/>
      <c r="C11" s="114"/>
      <c r="D11" s="118"/>
      <c r="E11" s="118"/>
      <c r="F11" s="114"/>
      <c r="G11" s="117"/>
      <c r="H11" s="64" t="s">
        <v>131</v>
      </c>
      <c r="I11" s="65" t="s">
        <v>132</v>
      </c>
      <c r="J11" s="117"/>
      <c r="K11" s="118"/>
      <c r="L11" s="118"/>
      <c r="M11" s="119"/>
      <c r="N11" s="66">
        <v>1.2</v>
      </c>
      <c r="O11" s="120"/>
      <c r="P11" s="72">
        <v>9346362219</v>
      </c>
      <c r="Q11" s="122"/>
      <c r="R11" s="102">
        <v>9312826441</v>
      </c>
      <c r="S11" s="102">
        <v>9312292518</v>
      </c>
      <c r="T11" s="164"/>
      <c r="U11" s="165"/>
    </row>
    <row r="12" spans="1:116" ht="87.75" customHeight="1" x14ac:dyDescent="0.2">
      <c r="B12" s="117"/>
      <c r="C12" s="114"/>
      <c r="D12" s="118"/>
      <c r="E12" s="118"/>
      <c r="F12" s="114"/>
      <c r="G12" s="117"/>
      <c r="H12" s="64" t="s">
        <v>133</v>
      </c>
      <c r="I12" s="65" t="s">
        <v>134</v>
      </c>
      <c r="J12" s="117"/>
      <c r="K12" s="118"/>
      <c r="L12" s="118"/>
      <c r="M12" s="119"/>
      <c r="N12" s="66">
        <v>1.3</v>
      </c>
      <c r="O12" s="120"/>
      <c r="P12" s="72">
        <v>2076176320</v>
      </c>
      <c r="Q12" s="123"/>
      <c r="R12" s="102">
        <v>1681547635</v>
      </c>
      <c r="S12" s="102">
        <v>1653900975</v>
      </c>
      <c r="T12" s="166"/>
      <c r="U12" s="167"/>
    </row>
    <row r="13" spans="1:116" ht="37.5" customHeight="1" x14ac:dyDescent="0.2">
      <c r="B13" s="115" t="s">
        <v>117</v>
      </c>
      <c r="C13" s="116" t="s">
        <v>10</v>
      </c>
      <c r="D13" s="116" t="s">
        <v>25</v>
      </c>
      <c r="E13" s="116" t="s">
        <v>26</v>
      </c>
      <c r="F13" s="116" t="s">
        <v>11</v>
      </c>
      <c r="G13" s="116" t="s">
        <v>24</v>
      </c>
      <c r="H13" s="115" t="s">
        <v>5</v>
      </c>
      <c r="I13" s="116" t="s">
        <v>114</v>
      </c>
      <c r="J13" s="115" t="s">
        <v>3</v>
      </c>
      <c r="K13" s="116" t="s">
        <v>6</v>
      </c>
      <c r="L13" s="116" t="s">
        <v>4</v>
      </c>
      <c r="M13" s="116" t="s">
        <v>113</v>
      </c>
      <c r="N13" s="116" t="s">
        <v>7</v>
      </c>
      <c r="O13" s="115" t="s">
        <v>119</v>
      </c>
      <c r="P13" s="115"/>
      <c r="Q13" s="115"/>
      <c r="R13" s="115" t="s">
        <v>18</v>
      </c>
      <c r="S13" s="115"/>
      <c r="T13" s="115" t="s">
        <v>12</v>
      </c>
      <c r="U13" s="115" t="s">
        <v>13</v>
      </c>
    </row>
    <row r="14" spans="1:116" ht="33.75" customHeight="1" x14ac:dyDescent="0.2">
      <c r="B14" s="115"/>
      <c r="C14" s="116"/>
      <c r="D14" s="116"/>
      <c r="E14" s="116"/>
      <c r="F14" s="116"/>
      <c r="G14" s="116"/>
      <c r="H14" s="115"/>
      <c r="I14" s="116"/>
      <c r="J14" s="115"/>
      <c r="K14" s="116"/>
      <c r="L14" s="116"/>
      <c r="M14" s="115"/>
      <c r="N14" s="116"/>
      <c r="O14" s="115"/>
      <c r="P14" s="84" t="s">
        <v>8</v>
      </c>
      <c r="Q14" s="86" t="s">
        <v>9</v>
      </c>
      <c r="R14" s="80" t="s">
        <v>15</v>
      </c>
      <c r="S14" s="80" t="s">
        <v>16</v>
      </c>
      <c r="T14" s="115"/>
      <c r="U14" s="115"/>
    </row>
    <row r="15" spans="1:116" ht="152.25" customHeight="1" x14ac:dyDescent="0.2">
      <c r="B15" s="117" t="s">
        <v>135</v>
      </c>
      <c r="C15" s="107" t="s">
        <v>219</v>
      </c>
      <c r="D15" s="107" t="s">
        <v>136</v>
      </c>
      <c r="E15" s="107">
        <v>3095</v>
      </c>
      <c r="F15" s="117" t="s">
        <v>233</v>
      </c>
      <c r="G15" s="117" t="s">
        <v>220</v>
      </c>
      <c r="H15" s="64" t="s">
        <v>137</v>
      </c>
      <c r="I15" s="89" t="s">
        <v>235</v>
      </c>
      <c r="J15" s="117" t="s">
        <v>138</v>
      </c>
      <c r="K15" s="107" t="s">
        <v>139</v>
      </c>
      <c r="L15" s="117" t="s">
        <v>128</v>
      </c>
      <c r="M15" s="120" t="s">
        <v>140</v>
      </c>
      <c r="N15" s="66">
        <v>2.1</v>
      </c>
      <c r="O15" s="120" t="s">
        <v>141</v>
      </c>
      <c r="P15" s="104">
        <v>1908881267</v>
      </c>
      <c r="Q15" s="121">
        <f>+P15+P16+P17</f>
        <v>57611552236</v>
      </c>
      <c r="R15" s="103">
        <v>1908664967</v>
      </c>
      <c r="S15" s="103">
        <v>1908664967</v>
      </c>
      <c r="T15" s="168">
        <v>3122</v>
      </c>
      <c r="U15" s="163" t="s">
        <v>248</v>
      </c>
    </row>
    <row r="16" spans="1:116" ht="89.25" customHeight="1" x14ac:dyDescent="0.2">
      <c r="B16" s="117"/>
      <c r="C16" s="107"/>
      <c r="D16" s="107"/>
      <c r="E16" s="107"/>
      <c r="F16" s="117"/>
      <c r="G16" s="117"/>
      <c r="H16" s="64" t="s">
        <v>142</v>
      </c>
      <c r="I16" s="89" t="s">
        <v>143</v>
      </c>
      <c r="J16" s="117"/>
      <c r="K16" s="107"/>
      <c r="L16" s="117"/>
      <c r="M16" s="120"/>
      <c r="N16" s="66">
        <v>2.2000000000000002</v>
      </c>
      <c r="O16" s="120"/>
      <c r="P16" s="104">
        <v>45217299221</v>
      </c>
      <c r="Q16" s="122"/>
      <c r="R16" s="103">
        <v>44917635790.360001</v>
      </c>
      <c r="S16" s="103">
        <v>44900276751.360001</v>
      </c>
      <c r="T16" s="169"/>
      <c r="U16" s="165"/>
    </row>
    <row r="17" spans="2:21" ht="105.75" customHeight="1" x14ac:dyDescent="0.2">
      <c r="B17" s="117"/>
      <c r="C17" s="107"/>
      <c r="D17" s="107"/>
      <c r="E17" s="107"/>
      <c r="F17" s="117"/>
      <c r="G17" s="117"/>
      <c r="H17" s="64" t="s">
        <v>144</v>
      </c>
      <c r="I17" s="90" t="s">
        <v>145</v>
      </c>
      <c r="J17" s="117"/>
      <c r="K17" s="107"/>
      <c r="L17" s="117"/>
      <c r="M17" s="120"/>
      <c r="N17" s="66">
        <v>2.2999999999999998</v>
      </c>
      <c r="O17" s="120"/>
      <c r="P17" s="104">
        <v>10485371748</v>
      </c>
      <c r="Q17" s="123"/>
      <c r="R17" s="102">
        <v>5328716333</v>
      </c>
      <c r="S17" s="102">
        <v>5229162406</v>
      </c>
      <c r="T17" s="170"/>
      <c r="U17" s="167"/>
    </row>
    <row r="18" spans="2:21" ht="37.5" customHeight="1" x14ac:dyDescent="0.2">
      <c r="B18" s="115" t="s">
        <v>118</v>
      </c>
      <c r="C18" s="116" t="s">
        <v>10</v>
      </c>
      <c r="D18" s="116" t="s">
        <v>25</v>
      </c>
      <c r="E18" s="116" t="s">
        <v>26</v>
      </c>
      <c r="F18" s="116" t="s">
        <v>11</v>
      </c>
      <c r="G18" s="116" t="s">
        <v>24</v>
      </c>
      <c r="H18" s="115" t="s">
        <v>5</v>
      </c>
      <c r="I18" s="116" t="s">
        <v>114</v>
      </c>
      <c r="J18" s="115" t="s">
        <v>3</v>
      </c>
      <c r="K18" s="116" t="s">
        <v>6</v>
      </c>
      <c r="L18" s="116" t="s">
        <v>4</v>
      </c>
      <c r="M18" s="116" t="s">
        <v>113</v>
      </c>
      <c r="N18" s="116" t="s">
        <v>7</v>
      </c>
      <c r="O18" s="115" t="s">
        <v>119</v>
      </c>
      <c r="P18" s="115"/>
      <c r="Q18" s="115"/>
      <c r="R18" s="115" t="s">
        <v>18</v>
      </c>
      <c r="S18" s="115"/>
      <c r="T18" s="115" t="s">
        <v>12</v>
      </c>
      <c r="U18" s="115" t="s">
        <v>13</v>
      </c>
    </row>
    <row r="19" spans="2:21" ht="33.75" customHeight="1" x14ac:dyDescent="0.2">
      <c r="B19" s="115"/>
      <c r="C19" s="116"/>
      <c r="D19" s="116"/>
      <c r="E19" s="116"/>
      <c r="F19" s="116"/>
      <c r="G19" s="116"/>
      <c r="H19" s="115"/>
      <c r="I19" s="116"/>
      <c r="J19" s="115"/>
      <c r="K19" s="116"/>
      <c r="L19" s="116"/>
      <c r="M19" s="115"/>
      <c r="N19" s="116"/>
      <c r="O19" s="115"/>
      <c r="P19" s="84" t="s">
        <v>8</v>
      </c>
      <c r="Q19" s="86" t="s">
        <v>9</v>
      </c>
      <c r="R19" s="80" t="s">
        <v>15</v>
      </c>
      <c r="S19" s="80" t="s">
        <v>16</v>
      </c>
      <c r="T19" s="115"/>
      <c r="U19" s="115"/>
    </row>
    <row r="20" spans="2:21" ht="97.5" customHeight="1" x14ac:dyDescent="0.2">
      <c r="B20" s="117" t="s">
        <v>146</v>
      </c>
      <c r="C20" s="114" t="s">
        <v>219</v>
      </c>
      <c r="D20" s="118" t="s">
        <v>147</v>
      </c>
      <c r="E20" s="118">
        <v>1314</v>
      </c>
      <c r="F20" s="114" t="s">
        <v>233</v>
      </c>
      <c r="G20" s="117" t="s">
        <v>220</v>
      </c>
      <c r="H20" s="64" t="s">
        <v>148</v>
      </c>
      <c r="I20" s="89" t="s">
        <v>236</v>
      </c>
      <c r="J20" s="107" t="s">
        <v>149</v>
      </c>
      <c r="K20" s="107" t="s">
        <v>147</v>
      </c>
      <c r="L20" s="107" t="s">
        <v>128</v>
      </c>
      <c r="M20" s="106" t="s">
        <v>150</v>
      </c>
      <c r="N20" s="66">
        <v>3.1</v>
      </c>
      <c r="O20" s="107" t="s">
        <v>237</v>
      </c>
      <c r="P20" s="79">
        <v>0</v>
      </c>
      <c r="Q20" s="131" t="s">
        <v>238</v>
      </c>
      <c r="R20" s="87"/>
      <c r="S20" s="87"/>
      <c r="T20" s="162">
        <v>1337</v>
      </c>
      <c r="U20" s="163" t="s">
        <v>247</v>
      </c>
    </row>
    <row r="21" spans="2:21" ht="99" customHeight="1" x14ac:dyDescent="0.2">
      <c r="B21" s="117"/>
      <c r="C21" s="114"/>
      <c r="D21" s="118"/>
      <c r="E21" s="118"/>
      <c r="F21" s="114"/>
      <c r="G21" s="117"/>
      <c r="H21" s="64" t="s">
        <v>151</v>
      </c>
      <c r="I21" s="90" t="s">
        <v>152</v>
      </c>
      <c r="J21" s="107"/>
      <c r="K21" s="107"/>
      <c r="L21" s="107"/>
      <c r="M21" s="106"/>
      <c r="N21" s="66">
        <v>3.2</v>
      </c>
      <c r="O21" s="107"/>
      <c r="P21" s="79">
        <v>0</v>
      </c>
      <c r="Q21" s="132"/>
      <c r="R21" s="88"/>
      <c r="S21" s="88"/>
      <c r="T21" s="166"/>
      <c r="U21" s="167"/>
    </row>
    <row r="22" spans="2:21" ht="37.5" customHeight="1" x14ac:dyDescent="0.2">
      <c r="B22" s="115" t="s">
        <v>118</v>
      </c>
      <c r="C22" s="116" t="s">
        <v>10</v>
      </c>
      <c r="D22" s="116" t="s">
        <v>25</v>
      </c>
      <c r="E22" s="116" t="s">
        <v>26</v>
      </c>
      <c r="F22" s="116" t="s">
        <v>11</v>
      </c>
      <c r="G22" s="116" t="s">
        <v>24</v>
      </c>
      <c r="H22" s="115" t="s">
        <v>5</v>
      </c>
      <c r="I22" s="116" t="s">
        <v>114</v>
      </c>
      <c r="J22" s="115" t="s">
        <v>3</v>
      </c>
      <c r="K22" s="116" t="s">
        <v>6</v>
      </c>
      <c r="L22" s="116" t="s">
        <v>4</v>
      </c>
      <c r="M22" s="116" t="s">
        <v>113</v>
      </c>
      <c r="N22" s="116" t="s">
        <v>7</v>
      </c>
      <c r="O22" s="115" t="s">
        <v>119</v>
      </c>
      <c r="P22" s="115"/>
      <c r="Q22" s="115"/>
      <c r="R22" s="115" t="s">
        <v>18</v>
      </c>
      <c r="S22" s="115"/>
      <c r="T22" s="115" t="s">
        <v>12</v>
      </c>
      <c r="U22" s="115" t="s">
        <v>13</v>
      </c>
    </row>
    <row r="23" spans="2:21" ht="33.75" customHeight="1" x14ac:dyDescent="0.2">
      <c r="B23" s="115"/>
      <c r="C23" s="116"/>
      <c r="D23" s="116"/>
      <c r="E23" s="116"/>
      <c r="F23" s="116"/>
      <c r="G23" s="116"/>
      <c r="H23" s="115"/>
      <c r="I23" s="116"/>
      <c r="J23" s="115"/>
      <c r="K23" s="116"/>
      <c r="L23" s="116"/>
      <c r="M23" s="115"/>
      <c r="N23" s="116"/>
      <c r="O23" s="115"/>
      <c r="P23" s="84" t="s">
        <v>8</v>
      </c>
      <c r="Q23" s="86" t="s">
        <v>9</v>
      </c>
      <c r="R23" s="80" t="s">
        <v>15</v>
      </c>
      <c r="S23" s="80" t="s">
        <v>16</v>
      </c>
      <c r="T23" s="115"/>
      <c r="U23" s="115"/>
    </row>
    <row r="24" spans="2:21" ht="153" customHeight="1" x14ac:dyDescent="0.2">
      <c r="B24" s="117" t="s">
        <v>153</v>
      </c>
      <c r="C24" s="107" t="s">
        <v>219</v>
      </c>
      <c r="D24" s="130" t="s">
        <v>154</v>
      </c>
      <c r="E24" s="107">
        <v>22</v>
      </c>
      <c r="F24" s="117" t="s">
        <v>233</v>
      </c>
      <c r="G24" s="117" t="s">
        <v>220</v>
      </c>
      <c r="H24" s="67" t="s">
        <v>155</v>
      </c>
      <c r="I24" s="65" t="s">
        <v>156</v>
      </c>
      <c r="J24" s="117" t="s">
        <v>157</v>
      </c>
      <c r="K24" s="106" t="s">
        <v>154</v>
      </c>
      <c r="L24" s="129" t="s">
        <v>128</v>
      </c>
      <c r="M24" s="120" t="s">
        <v>158</v>
      </c>
      <c r="N24" s="66">
        <v>4.0999999999999996</v>
      </c>
      <c r="O24" s="114" t="s">
        <v>159</v>
      </c>
      <c r="P24" s="79">
        <v>0</v>
      </c>
      <c r="Q24" s="121">
        <f>+P24+P25</f>
        <v>398966817</v>
      </c>
      <c r="R24" s="87"/>
      <c r="S24" s="87"/>
      <c r="T24" s="162">
        <v>21.7</v>
      </c>
      <c r="U24" s="163" t="s">
        <v>249</v>
      </c>
    </row>
    <row r="25" spans="2:21" ht="145.5" customHeight="1" x14ac:dyDescent="0.2">
      <c r="B25" s="117"/>
      <c r="C25" s="107"/>
      <c r="D25" s="130"/>
      <c r="E25" s="107"/>
      <c r="F25" s="117"/>
      <c r="G25" s="117"/>
      <c r="H25" s="68" t="s">
        <v>160</v>
      </c>
      <c r="I25" s="65" t="s">
        <v>161</v>
      </c>
      <c r="J25" s="117"/>
      <c r="K25" s="106"/>
      <c r="L25" s="129"/>
      <c r="M25" s="120"/>
      <c r="N25" s="66">
        <v>4.2</v>
      </c>
      <c r="O25" s="114"/>
      <c r="P25" s="78">
        <v>398966817</v>
      </c>
      <c r="Q25" s="123"/>
      <c r="R25" s="102">
        <v>285377357</v>
      </c>
      <c r="S25" s="102">
        <v>241267546</v>
      </c>
      <c r="T25" s="166"/>
      <c r="U25" s="167"/>
    </row>
    <row r="26" spans="2:21" ht="37.5" customHeight="1" x14ac:dyDescent="0.2">
      <c r="B26" s="115" t="s">
        <v>118</v>
      </c>
      <c r="C26" s="116" t="s">
        <v>10</v>
      </c>
      <c r="D26" s="116" t="s">
        <v>25</v>
      </c>
      <c r="E26" s="116" t="s">
        <v>26</v>
      </c>
      <c r="F26" s="116" t="s">
        <v>11</v>
      </c>
      <c r="G26" s="116" t="s">
        <v>24</v>
      </c>
      <c r="H26" s="115" t="s">
        <v>5</v>
      </c>
      <c r="I26" s="116" t="s">
        <v>114</v>
      </c>
      <c r="J26" s="115" t="s">
        <v>3</v>
      </c>
      <c r="K26" s="116" t="s">
        <v>6</v>
      </c>
      <c r="L26" s="116" t="s">
        <v>4</v>
      </c>
      <c r="M26" s="116" t="s">
        <v>113</v>
      </c>
      <c r="N26" s="116" t="s">
        <v>7</v>
      </c>
      <c r="O26" s="115" t="s">
        <v>119</v>
      </c>
      <c r="P26" s="115"/>
      <c r="Q26" s="115"/>
      <c r="R26" s="115" t="s">
        <v>18</v>
      </c>
      <c r="S26" s="115"/>
      <c r="T26" s="115" t="s">
        <v>12</v>
      </c>
      <c r="U26" s="115" t="s">
        <v>13</v>
      </c>
    </row>
    <row r="27" spans="2:21" ht="33.75" customHeight="1" x14ac:dyDescent="0.2">
      <c r="B27" s="115"/>
      <c r="C27" s="116"/>
      <c r="D27" s="116"/>
      <c r="E27" s="116"/>
      <c r="F27" s="116"/>
      <c r="G27" s="116"/>
      <c r="H27" s="115"/>
      <c r="I27" s="116"/>
      <c r="J27" s="115"/>
      <c r="K27" s="116"/>
      <c r="L27" s="116"/>
      <c r="M27" s="115"/>
      <c r="N27" s="116"/>
      <c r="O27" s="115"/>
      <c r="P27" s="84" t="s">
        <v>8</v>
      </c>
      <c r="Q27" s="86" t="s">
        <v>9</v>
      </c>
      <c r="R27" s="80" t="s">
        <v>15</v>
      </c>
      <c r="S27" s="80" t="s">
        <v>16</v>
      </c>
      <c r="T27" s="115"/>
      <c r="U27" s="115"/>
    </row>
    <row r="28" spans="2:21" ht="108" customHeight="1" x14ac:dyDescent="0.2">
      <c r="B28" s="117" t="s">
        <v>162</v>
      </c>
      <c r="C28" s="129" t="s">
        <v>219</v>
      </c>
      <c r="D28" s="129" t="s">
        <v>163</v>
      </c>
      <c r="E28" s="107">
        <v>647</v>
      </c>
      <c r="F28" s="117" t="s">
        <v>233</v>
      </c>
      <c r="G28" s="117" t="s">
        <v>220</v>
      </c>
      <c r="H28" s="67" t="s">
        <v>164</v>
      </c>
      <c r="I28" s="65" t="s">
        <v>165</v>
      </c>
      <c r="J28" s="117" t="s">
        <v>166</v>
      </c>
      <c r="K28" s="106" t="s">
        <v>163</v>
      </c>
      <c r="L28" s="107" t="s">
        <v>128</v>
      </c>
      <c r="M28" s="120" t="s">
        <v>167</v>
      </c>
      <c r="N28" s="66">
        <v>5.0999999999999996</v>
      </c>
      <c r="O28" s="114" t="s">
        <v>240</v>
      </c>
      <c r="P28" s="104">
        <v>940504339</v>
      </c>
      <c r="Q28" s="121">
        <f>+P28+P29+P30</f>
        <v>1282279289</v>
      </c>
      <c r="R28" s="87">
        <v>916871982</v>
      </c>
      <c r="S28" s="87">
        <v>916871982</v>
      </c>
      <c r="T28" s="162">
        <v>548</v>
      </c>
      <c r="U28" s="163" t="s">
        <v>250</v>
      </c>
    </row>
    <row r="29" spans="2:21" ht="108" customHeight="1" x14ac:dyDescent="0.2">
      <c r="B29" s="117"/>
      <c r="C29" s="129"/>
      <c r="D29" s="129"/>
      <c r="E29" s="107"/>
      <c r="F29" s="117"/>
      <c r="G29" s="117"/>
      <c r="H29" s="67" t="s">
        <v>168</v>
      </c>
      <c r="I29" s="65" t="s">
        <v>169</v>
      </c>
      <c r="J29" s="117"/>
      <c r="K29" s="106"/>
      <c r="L29" s="107"/>
      <c r="M29" s="120"/>
      <c r="N29" s="66">
        <v>5.2</v>
      </c>
      <c r="O29" s="114"/>
      <c r="P29" s="78">
        <v>294835271</v>
      </c>
      <c r="Q29" s="122"/>
      <c r="R29" s="87">
        <v>207722186</v>
      </c>
      <c r="S29" s="87">
        <v>96653090</v>
      </c>
      <c r="T29" s="164"/>
      <c r="U29" s="165"/>
    </row>
    <row r="30" spans="2:21" ht="108" customHeight="1" x14ac:dyDescent="0.2">
      <c r="B30" s="117"/>
      <c r="C30" s="129"/>
      <c r="D30" s="129"/>
      <c r="E30" s="107"/>
      <c r="F30" s="117"/>
      <c r="G30" s="117"/>
      <c r="H30" s="67" t="s">
        <v>170</v>
      </c>
      <c r="I30" s="65" t="s">
        <v>239</v>
      </c>
      <c r="J30" s="117"/>
      <c r="K30" s="106"/>
      <c r="L30" s="107"/>
      <c r="M30" s="120"/>
      <c r="N30" s="66">
        <v>5.3</v>
      </c>
      <c r="O30" s="114"/>
      <c r="P30" s="78">
        <v>46939679</v>
      </c>
      <c r="Q30" s="123"/>
      <c r="R30" s="88">
        <v>20135912</v>
      </c>
      <c r="S30" s="88">
        <v>20135912</v>
      </c>
      <c r="T30" s="166"/>
      <c r="U30" s="167"/>
    </row>
    <row r="31" spans="2:21" ht="18.95" customHeight="1" x14ac:dyDescent="0.25">
      <c r="B31" s="8" t="s">
        <v>14</v>
      </c>
      <c r="C31" s="8"/>
      <c r="D31" s="8"/>
      <c r="E31" s="8"/>
      <c r="F31" s="8"/>
      <c r="G31" s="8"/>
      <c r="H31" s="8"/>
      <c r="I31" s="8"/>
      <c r="J31" s="8"/>
      <c r="K31" s="8"/>
      <c r="L31" s="8"/>
      <c r="M31" s="91"/>
      <c r="N31" s="8"/>
      <c r="O31" s="92"/>
      <c r="P31" s="92">
        <f t="shared" ref="P31:R31" si="0">SUM(P10:P30)</f>
        <v>70978302363</v>
      </c>
      <c r="Q31" s="92">
        <f t="shared" si="0"/>
        <v>70978302363</v>
      </c>
      <c r="R31" s="92">
        <f t="shared" si="0"/>
        <v>64842464085.360001</v>
      </c>
      <c r="S31" s="92">
        <f>SUM(S10:S30)</f>
        <v>64542191629.360001</v>
      </c>
      <c r="T31" s="8"/>
      <c r="U31" s="8"/>
    </row>
    <row r="32" spans="2:21" x14ac:dyDescent="0.2">
      <c r="O32" s="3"/>
      <c r="P32" s="76"/>
    </row>
    <row r="33" spans="2:21" ht="30" customHeight="1" x14ac:dyDescent="0.2">
      <c r="O33" s="63" t="s">
        <v>19</v>
      </c>
      <c r="P33" s="77"/>
      <c r="Q33" s="6"/>
      <c r="R33" s="4"/>
      <c r="S33" s="4"/>
    </row>
    <row r="34" spans="2:21" ht="18.95" customHeight="1" x14ac:dyDescent="0.2">
      <c r="B34" s="2" t="s">
        <v>22</v>
      </c>
      <c r="Q34" s="6"/>
      <c r="R34" s="4"/>
      <c r="S34" s="4"/>
    </row>
    <row r="35" spans="2:21" x14ac:dyDescent="0.2">
      <c r="Q35" s="5"/>
      <c r="R35" s="5"/>
      <c r="S35" s="5"/>
    </row>
    <row r="36" spans="2:21" x14ac:dyDescent="0.2">
      <c r="P36" s="101"/>
    </row>
    <row r="39" spans="2:21" x14ac:dyDescent="0.2">
      <c r="O39" s="1"/>
    </row>
    <row r="40" spans="2:21" x14ac:dyDescent="0.2">
      <c r="O40" s="1"/>
    </row>
    <row r="41" spans="2:21" hidden="1" x14ac:dyDescent="0.2">
      <c r="U41" s="2" t="s">
        <v>20</v>
      </c>
    </row>
    <row r="42" spans="2:21" hidden="1" x14ac:dyDescent="0.2">
      <c r="U42" s="2" t="s">
        <v>21</v>
      </c>
    </row>
  </sheetData>
  <protectedRanges>
    <protectedRange password="C9BB" sqref="D10:D12" name="Rango1_3_3"/>
    <protectedRange password="C9BB" sqref="D15:D17 K15:K17" name="Rango1_3_1_3_1"/>
    <protectedRange password="C9BB" sqref="C15:C17" name="Rango1_3_1_1_2_1"/>
    <protectedRange password="C9BB" sqref="D20:D21" name="Rango1_3_2_1"/>
  </protectedRanges>
  <dataConsolidate/>
  <mergeCells count="169">
    <mergeCell ref="M22:M23"/>
    <mergeCell ref="N22:N23"/>
    <mergeCell ref="M24:M25"/>
    <mergeCell ref="U15:U17"/>
    <mergeCell ref="T20:T21"/>
    <mergeCell ref="U20:U21"/>
    <mergeCell ref="T24:T25"/>
    <mergeCell ref="U24:U25"/>
    <mergeCell ref="T28:T30"/>
    <mergeCell ref="U28:U30"/>
    <mergeCell ref="Q24:Q25"/>
    <mergeCell ref="Q20:Q21"/>
    <mergeCell ref="Q15:Q17"/>
    <mergeCell ref="R22:S22"/>
    <mergeCell ref="T22:T23"/>
    <mergeCell ref="U22:U23"/>
    <mergeCell ref="U26:U27"/>
    <mergeCell ref="T18:T19"/>
    <mergeCell ref="O24:O25"/>
    <mergeCell ref="Q28:Q30"/>
    <mergeCell ref="P26:Q26"/>
    <mergeCell ref="R26:S26"/>
    <mergeCell ref="T26:T27"/>
    <mergeCell ref="T15:T17"/>
    <mergeCell ref="C26:C27"/>
    <mergeCell ref="D26:D27"/>
    <mergeCell ref="F26:F27"/>
    <mergeCell ref="E18:E19"/>
    <mergeCell ref="E20:E21"/>
    <mergeCell ref="E22:E23"/>
    <mergeCell ref="E24:E25"/>
    <mergeCell ref="E26:E27"/>
    <mergeCell ref="E28:E30"/>
    <mergeCell ref="G24:G25"/>
    <mergeCell ref="M26:M27"/>
    <mergeCell ref="N26:N27"/>
    <mergeCell ref="O26:O27"/>
    <mergeCell ref="M28:M30"/>
    <mergeCell ref="O28:O30"/>
    <mergeCell ref="O22:O23"/>
    <mergeCell ref="B28:B30"/>
    <mergeCell ref="C28:C30"/>
    <mergeCell ref="D28:D30"/>
    <mergeCell ref="F28:F30"/>
    <mergeCell ref="G28:G30"/>
    <mergeCell ref="J28:J30"/>
    <mergeCell ref="K28:K30"/>
    <mergeCell ref="L28:L30"/>
    <mergeCell ref="J24:J25"/>
    <mergeCell ref="K24:K25"/>
    <mergeCell ref="L24:L25"/>
    <mergeCell ref="B24:B25"/>
    <mergeCell ref="C24:C25"/>
    <mergeCell ref="D24:D25"/>
    <mergeCell ref="F24:F25"/>
    <mergeCell ref="B26:B27"/>
    <mergeCell ref="G26:G27"/>
    <mergeCell ref="H26:H27"/>
    <mergeCell ref="I26:I27"/>
    <mergeCell ref="J26:J27"/>
    <mergeCell ref="K26:K27"/>
    <mergeCell ref="L26:L27"/>
    <mergeCell ref="P22:Q22"/>
    <mergeCell ref="G10:G12"/>
    <mergeCell ref="D15:D17"/>
    <mergeCell ref="F15:F17"/>
    <mergeCell ref="G15:G17"/>
    <mergeCell ref="D20:D21"/>
    <mergeCell ref="F20:F21"/>
    <mergeCell ref="G20:G21"/>
    <mergeCell ref="D22:D23"/>
    <mergeCell ref="F22:F23"/>
    <mergeCell ref="G22:G23"/>
    <mergeCell ref="H22:H23"/>
    <mergeCell ref="I22:I23"/>
    <mergeCell ref="J22:J23"/>
    <mergeCell ref="M18:M19"/>
    <mergeCell ref="N18:N19"/>
    <mergeCell ref="P18:Q18"/>
    <mergeCell ref="M15:M17"/>
    <mergeCell ref="K20:K21"/>
    <mergeCell ref="L20:L21"/>
    <mergeCell ref="D10:D12"/>
    <mergeCell ref="F10:F12"/>
    <mergeCell ref="O15:O17"/>
    <mergeCell ref="M13:M14"/>
    <mergeCell ref="B22:B23"/>
    <mergeCell ref="C22:C23"/>
    <mergeCell ref="J15:J17"/>
    <mergeCell ref="K15:K17"/>
    <mergeCell ref="L15:L17"/>
    <mergeCell ref="K18:K19"/>
    <mergeCell ref="L18:L19"/>
    <mergeCell ref="B10:B12"/>
    <mergeCell ref="C10:C12"/>
    <mergeCell ref="K13:K14"/>
    <mergeCell ref="L13:L14"/>
    <mergeCell ref="B13:B14"/>
    <mergeCell ref="L10:L12"/>
    <mergeCell ref="B20:B21"/>
    <mergeCell ref="B15:B17"/>
    <mergeCell ref="C15:C17"/>
    <mergeCell ref="J20:J21"/>
    <mergeCell ref="E10:E12"/>
    <mergeCell ref="E13:E14"/>
    <mergeCell ref="E15:E17"/>
    <mergeCell ref="J13:J14"/>
    <mergeCell ref="K22:K23"/>
    <mergeCell ref="L22:L23"/>
    <mergeCell ref="T5:U5"/>
    <mergeCell ref="B5:C5"/>
    <mergeCell ref="D5:S5"/>
    <mergeCell ref="H8:H9"/>
    <mergeCell ref="B8:B9"/>
    <mergeCell ref="C6:S6"/>
    <mergeCell ref="C7:S7"/>
    <mergeCell ref="G8:G9"/>
    <mergeCell ref="I8:I9"/>
    <mergeCell ref="M8:M9"/>
    <mergeCell ref="F8:F9"/>
    <mergeCell ref="C8:C9"/>
    <mergeCell ref="T8:T9"/>
    <mergeCell ref="U8:U9"/>
    <mergeCell ref="D8:D9"/>
    <mergeCell ref="O8:O9"/>
    <mergeCell ref="E8:E9"/>
    <mergeCell ref="U10:U12"/>
    <mergeCell ref="D13:D14"/>
    <mergeCell ref="F13:F14"/>
    <mergeCell ref="G13:G14"/>
    <mergeCell ref="O13:O14"/>
    <mergeCell ref="P13:Q13"/>
    <mergeCell ref="T13:T14"/>
    <mergeCell ref="J10:J12"/>
    <mergeCell ref="K10:K12"/>
    <mergeCell ref="J8:J9"/>
    <mergeCell ref="K8:K9"/>
    <mergeCell ref="L8:L9"/>
    <mergeCell ref="R8:S8"/>
    <mergeCell ref="N8:N9"/>
    <mergeCell ref="M10:M12"/>
    <mergeCell ref="O10:O12"/>
    <mergeCell ref="Q10:Q12"/>
    <mergeCell ref="T10:T12"/>
    <mergeCell ref="N13:N14"/>
    <mergeCell ref="M20:M21"/>
    <mergeCell ref="O20:O21"/>
    <mergeCell ref="B3:C4"/>
    <mergeCell ref="D3:S3"/>
    <mergeCell ref="D4:S4"/>
    <mergeCell ref="T3:U4"/>
    <mergeCell ref="U18:U19"/>
    <mergeCell ref="C20:C21"/>
    <mergeCell ref="R18:S18"/>
    <mergeCell ref="G18:G19"/>
    <mergeCell ref="H18:H19"/>
    <mergeCell ref="B18:B19"/>
    <mergeCell ref="C18:C19"/>
    <mergeCell ref="D18:D19"/>
    <mergeCell ref="F18:F19"/>
    <mergeCell ref="O18:O19"/>
    <mergeCell ref="I18:I19"/>
    <mergeCell ref="J18:J19"/>
    <mergeCell ref="U13:U14"/>
    <mergeCell ref="R13:S13"/>
    <mergeCell ref="C13:C14"/>
    <mergeCell ref="P8:Q8"/>
    <mergeCell ref="H13:H14"/>
    <mergeCell ref="I13:I14"/>
  </mergeCells>
  <conditionalFormatting sqref="H15:I17">
    <cfRule type="cellIs" dxfId="2" priority="1" operator="equal">
      <formula>0</formula>
    </cfRule>
  </conditionalFormatting>
  <dataValidations count="2">
    <dataValidation type="custom" allowBlank="1" showInputMessage="1" showErrorMessage="1" errorTitle="REVISAR VALORES" error="El valor Obligado NO puede ser mayor al valor Comprometido_x000a_Si requiere puede solicitar actualización del proyecto." sqref="S10 S15 S20 S24 S28:S29" xr:uid="{00000000-0002-0000-0200-000000000000}">
      <formula1>S10&lt;=#REF!</formula1>
    </dataValidation>
    <dataValidation type="custom" allowBlank="1" showInputMessage="1" showErrorMessage="1" errorTitle="REVISAR VALORES" error="El valor comprometido NO puede ser mayor al valor Vigente._x000a_Si requiere puede solicitar actualización del proyecto." sqref="R10 R15 R20 R24 R28:R29" xr:uid="{00000000-0002-0000-0200-000001000000}">
      <formula1>R10&lt;=Q10</formula1>
    </dataValidation>
  </dataValidations>
  <pageMargins left="0.70866141732283472" right="0.70866141732283472" top="0.74803149606299213" bottom="0.74803149606299213" header="0.31496062992125984" footer="0.31496062992125984"/>
  <pageSetup scale="49" fitToWidth="2" fitToHeight="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L37"/>
  <sheetViews>
    <sheetView topLeftCell="A4" zoomScale="85" zoomScaleNormal="85" workbookViewId="0">
      <selection activeCell="C10" sqref="C10:C15"/>
    </sheetView>
  </sheetViews>
  <sheetFormatPr baseColWidth="10" defaultColWidth="10.85546875" defaultRowHeight="12.75" x14ac:dyDescent="0.2"/>
  <cols>
    <col min="1" max="1" width="2.140625" style="2" customWidth="1"/>
    <col min="2" max="2" width="37.5703125" style="2" customWidth="1"/>
    <col min="3" max="3" width="27.85546875" style="2" customWidth="1"/>
    <col min="4" max="4" width="20.7109375" style="2" customWidth="1"/>
    <col min="5" max="5" width="14" style="2" customWidth="1"/>
    <col min="6" max="6" width="24.85546875" style="2" customWidth="1"/>
    <col min="7" max="7" width="25.7109375" style="2" customWidth="1"/>
    <col min="8" max="8" width="48.85546875" style="2" customWidth="1"/>
    <col min="9" max="9" width="62.140625" style="2" customWidth="1"/>
    <col min="10" max="11" width="19" style="2" customWidth="1"/>
    <col min="12" max="12" width="10.42578125" style="2" customWidth="1"/>
    <col min="13" max="13" width="39.85546875" style="2" customWidth="1"/>
    <col min="14" max="14" width="6.140625" style="2" customWidth="1"/>
    <col min="15" max="15" width="45.42578125" style="2" customWidth="1"/>
    <col min="16" max="16" width="24.28515625" style="2" customWidth="1"/>
    <col min="17" max="19" width="22.140625" style="2" customWidth="1"/>
    <col min="20" max="20" width="28.5703125" style="2" customWidth="1"/>
    <col min="21" max="21" width="51.7109375" style="2" customWidth="1"/>
    <col min="22" max="16384" width="10.85546875" style="2"/>
  </cols>
  <sheetData>
    <row r="2" spans="1:116" ht="13.5" thickBot="1" x14ac:dyDescent="0.25"/>
    <row r="3" spans="1:116" ht="88.5" customHeight="1" x14ac:dyDescent="0.2">
      <c r="B3" s="108" t="s">
        <v>120</v>
      </c>
      <c r="C3" s="108"/>
      <c r="D3" s="109" t="s">
        <v>122</v>
      </c>
      <c r="E3" s="110"/>
      <c r="F3" s="110"/>
      <c r="G3" s="110"/>
      <c r="H3" s="110"/>
      <c r="I3" s="110"/>
      <c r="J3" s="110"/>
      <c r="K3" s="110"/>
      <c r="L3" s="110"/>
      <c r="M3" s="110"/>
      <c r="N3" s="110"/>
      <c r="O3" s="110"/>
      <c r="P3" s="110"/>
      <c r="Q3" s="110"/>
      <c r="R3" s="110"/>
      <c r="S3" s="110"/>
      <c r="T3" s="133"/>
      <c r="U3" s="134"/>
    </row>
    <row r="4" spans="1:116" ht="30" customHeight="1" thickBot="1" x14ac:dyDescent="0.25">
      <c r="B4" s="108"/>
      <c r="C4" s="108"/>
      <c r="D4" s="111" t="s">
        <v>123</v>
      </c>
      <c r="E4" s="112"/>
      <c r="F4" s="112"/>
      <c r="G4" s="112"/>
      <c r="H4" s="112"/>
      <c r="I4" s="112"/>
      <c r="J4" s="112"/>
      <c r="K4" s="112"/>
      <c r="L4" s="112"/>
      <c r="M4" s="112"/>
      <c r="N4" s="112"/>
      <c r="O4" s="112"/>
      <c r="P4" s="112"/>
      <c r="Q4" s="112"/>
      <c r="R4" s="112"/>
      <c r="S4" s="112"/>
      <c r="T4" s="135"/>
      <c r="U4" s="136"/>
    </row>
    <row r="5" spans="1:116" ht="29.25" customHeight="1" thickBot="1" x14ac:dyDescent="0.25">
      <c r="B5" s="126" t="s">
        <v>241</v>
      </c>
      <c r="C5" s="126"/>
      <c r="D5" s="127" t="s">
        <v>242</v>
      </c>
      <c r="E5" s="127"/>
      <c r="F5" s="127"/>
      <c r="G5" s="127"/>
      <c r="H5" s="127"/>
      <c r="I5" s="127"/>
      <c r="J5" s="127"/>
      <c r="K5" s="127"/>
      <c r="L5" s="127"/>
      <c r="M5" s="127"/>
      <c r="N5" s="127"/>
      <c r="O5" s="127"/>
      <c r="P5" s="127"/>
      <c r="Q5" s="127"/>
      <c r="R5" s="127"/>
      <c r="S5" s="127"/>
      <c r="T5" s="137" t="s">
        <v>121</v>
      </c>
      <c r="U5" s="138"/>
    </row>
    <row r="6" spans="1:116" s="7" customFormat="1" ht="49.5" customHeight="1" thickBot="1" x14ac:dyDescent="0.25">
      <c r="A6" s="62"/>
      <c r="B6" s="81" t="s">
        <v>0</v>
      </c>
      <c r="C6" s="128" t="s">
        <v>217</v>
      </c>
      <c r="D6" s="128"/>
      <c r="E6" s="128"/>
      <c r="F6" s="128"/>
      <c r="G6" s="128"/>
      <c r="H6" s="128"/>
      <c r="I6" s="128"/>
      <c r="J6" s="128"/>
      <c r="K6" s="128"/>
      <c r="L6" s="128"/>
      <c r="M6" s="128"/>
      <c r="N6" s="128"/>
      <c r="O6" s="128"/>
      <c r="P6" s="128"/>
      <c r="Q6" s="128"/>
      <c r="R6" s="128"/>
      <c r="S6" s="128"/>
      <c r="T6" s="93" t="s">
        <v>115</v>
      </c>
      <c r="U6" s="69">
        <v>2024</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thickBot="1" x14ac:dyDescent="0.25">
      <c r="B7" s="83" t="s">
        <v>1</v>
      </c>
      <c r="C7" s="128" t="s">
        <v>218</v>
      </c>
      <c r="D7" s="128"/>
      <c r="E7" s="128"/>
      <c r="F7" s="128"/>
      <c r="G7" s="128"/>
      <c r="H7" s="128"/>
      <c r="I7" s="128"/>
      <c r="J7" s="128"/>
      <c r="K7" s="128"/>
      <c r="L7" s="128"/>
      <c r="M7" s="128"/>
      <c r="N7" s="128"/>
      <c r="O7" s="128"/>
      <c r="P7" s="128"/>
      <c r="Q7" s="128"/>
      <c r="R7" s="128"/>
      <c r="S7" s="128"/>
      <c r="T7" s="94" t="s">
        <v>116</v>
      </c>
      <c r="U7" s="71" t="s">
        <v>245</v>
      </c>
    </row>
    <row r="8" spans="1:116" ht="37.5" customHeight="1" x14ac:dyDescent="0.2">
      <c r="B8" s="115" t="s">
        <v>2</v>
      </c>
      <c r="C8" s="116" t="s">
        <v>10</v>
      </c>
      <c r="D8" s="116" t="s">
        <v>25</v>
      </c>
      <c r="E8" s="116" t="s">
        <v>26</v>
      </c>
      <c r="F8" s="116" t="s">
        <v>11</v>
      </c>
      <c r="G8" s="116" t="s">
        <v>24</v>
      </c>
      <c r="H8" s="115" t="s">
        <v>5</v>
      </c>
      <c r="I8" s="116" t="s">
        <v>114</v>
      </c>
      <c r="J8" s="115" t="s">
        <v>3</v>
      </c>
      <c r="K8" s="116" t="s">
        <v>6</v>
      </c>
      <c r="L8" s="116" t="s">
        <v>4</v>
      </c>
      <c r="M8" s="116" t="s">
        <v>113</v>
      </c>
      <c r="N8" s="116" t="s">
        <v>7</v>
      </c>
      <c r="O8" s="115" t="s">
        <v>119</v>
      </c>
      <c r="P8" s="115" t="s">
        <v>17</v>
      </c>
      <c r="Q8" s="115"/>
      <c r="R8" s="115" t="s">
        <v>18</v>
      </c>
      <c r="S8" s="115"/>
      <c r="T8" s="139" t="s">
        <v>12</v>
      </c>
      <c r="U8" s="139" t="s">
        <v>13</v>
      </c>
    </row>
    <row r="9" spans="1:116" ht="33.75" customHeight="1" x14ac:dyDescent="0.2">
      <c r="B9" s="115"/>
      <c r="C9" s="116"/>
      <c r="D9" s="116"/>
      <c r="E9" s="116"/>
      <c r="F9" s="116"/>
      <c r="G9" s="116"/>
      <c r="H9" s="115"/>
      <c r="I9" s="116"/>
      <c r="J9" s="115"/>
      <c r="K9" s="116"/>
      <c r="L9" s="116"/>
      <c r="M9" s="115"/>
      <c r="N9" s="116"/>
      <c r="O9" s="115"/>
      <c r="P9" s="85" t="s">
        <v>8</v>
      </c>
      <c r="Q9" s="86" t="s">
        <v>9</v>
      </c>
      <c r="R9" s="80" t="s">
        <v>15</v>
      </c>
      <c r="S9" s="80" t="s">
        <v>16</v>
      </c>
      <c r="T9" s="139"/>
      <c r="U9" s="139"/>
    </row>
    <row r="10" spans="1:116" ht="119.25" customHeight="1" x14ac:dyDescent="0.2">
      <c r="B10" s="117" t="s">
        <v>173</v>
      </c>
      <c r="C10" s="114" t="s">
        <v>219</v>
      </c>
      <c r="D10" s="118" t="s">
        <v>174</v>
      </c>
      <c r="E10" s="141">
        <v>0.95</v>
      </c>
      <c r="F10" s="114" t="s">
        <v>233</v>
      </c>
      <c r="G10" s="117" t="s">
        <v>221</v>
      </c>
      <c r="H10" s="64" t="s">
        <v>175</v>
      </c>
      <c r="I10" s="65" t="s">
        <v>176</v>
      </c>
      <c r="J10" s="117" t="s">
        <v>177</v>
      </c>
      <c r="K10" s="118" t="s">
        <v>174</v>
      </c>
      <c r="L10" s="118" t="s">
        <v>178</v>
      </c>
      <c r="M10" s="119" t="s">
        <v>226</v>
      </c>
      <c r="N10" s="66">
        <v>1.1000000000000001</v>
      </c>
      <c r="O10" s="140" t="s">
        <v>179</v>
      </c>
      <c r="P10" s="72">
        <v>15643528596</v>
      </c>
      <c r="Q10" s="143">
        <f>+P10+P11+P12+P13+P14+P15</f>
        <v>17164024635</v>
      </c>
      <c r="R10" s="99">
        <v>14461850635.43</v>
      </c>
      <c r="S10" s="99">
        <v>14414140635.16</v>
      </c>
      <c r="T10" s="149">
        <v>0.97</v>
      </c>
      <c r="U10" s="150" t="s">
        <v>251</v>
      </c>
    </row>
    <row r="11" spans="1:116" ht="147" customHeight="1" x14ac:dyDescent="0.2">
      <c r="B11" s="117"/>
      <c r="C11" s="114"/>
      <c r="D11" s="118"/>
      <c r="E11" s="118"/>
      <c r="F11" s="114"/>
      <c r="G11" s="117"/>
      <c r="H11" s="64" t="s">
        <v>180</v>
      </c>
      <c r="I11" s="65" t="s">
        <v>181</v>
      </c>
      <c r="J11" s="117"/>
      <c r="K11" s="118"/>
      <c r="L11" s="118"/>
      <c r="M11" s="119"/>
      <c r="N11" s="66">
        <v>1.2</v>
      </c>
      <c r="O11" s="140"/>
      <c r="P11" s="61">
        <v>0</v>
      </c>
      <c r="Q11" s="144"/>
      <c r="R11" s="87"/>
      <c r="S11" s="87"/>
      <c r="T11" s="147"/>
      <c r="U11" s="151"/>
    </row>
    <row r="12" spans="1:116" ht="135.75" customHeight="1" x14ac:dyDescent="0.2">
      <c r="B12" s="117"/>
      <c r="C12" s="114"/>
      <c r="D12" s="118" t="s">
        <v>182</v>
      </c>
      <c r="E12" s="118">
        <v>1</v>
      </c>
      <c r="F12" s="114"/>
      <c r="G12" s="117"/>
      <c r="H12" s="64" t="s">
        <v>183</v>
      </c>
      <c r="I12" s="65" t="s">
        <v>184</v>
      </c>
      <c r="J12" s="117" t="s">
        <v>185</v>
      </c>
      <c r="K12" s="118" t="s">
        <v>186</v>
      </c>
      <c r="L12" s="118" t="s">
        <v>128</v>
      </c>
      <c r="M12" s="119" t="s">
        <v>231</v>
      </c>
      <c r="N12" s="66">
        <v>1.3</v>
      </c>
      <c r="O12" s="140" t="s">
        <v>187</v>
      </c>
      <c r="P12" s="61">
        <v>0</v>
      </c>
      <c r="Q12" s="144"/>
      <c r="R12" s="87"/>
      <c r="S12" s="87"/>
      <c r="T12" s="152">
        <v>0.8</v>
      </c>
      <c r="U12" s="153" t="s">
        <v>252</v>
      </c>
    </row>
    <row r="13" spans="1:116" ht="96.75" customHeight="1" x14ac:dyDescent="0.2">
      <c r="B13" s="117"/>
      <c r="C13" s="114"/>
      <c r="D13" s="118"/>
      <c r="E13" s="118"/>
      <c r="F13" s="114"/>
      <c r="G13" s="117"/>
      <c r="H13" s="64" t="s">
        <v>188</v>
      </c>
      <c r="I13" s="65" t="s">
        <v>189</v>
      </c>
      <c r="J13" s="117"/>
      <c r="K13" s="118"/>
      <c r="L13" s="118"/>
      <c r="M13" s="119"/>
      <c r="N13" s="66">
        <v>1.4</v>
      </c>
      <c r="O13" s="140"/>
      <c r="P13" s="61">
        <v>0</v>
      </c>
      <c r="Q13" s="144"/>
      <c r="R13" s="87"/>
      <c r="S13" s="87"/>
      <c r="T13" s="154"/>
      <c r="U13" s="155"/>
    </row>
    <row r="14" spans="1:116" ht="90" customHeight="1" x14ac:dyDescent="0.2">
      <c r="B14" s="117"/>
      <c r="C14" s="114"/>
      <c r="D14" s="118" t="s">
        <v>190</v>
      </c>
      <c r="E14" s="118">
        <v>1</v>
      </c>
      <c r="F14" s="114"/>
      <c r="G14" s="117"/>
      <c r="H14" s="64" t="s">
        <v>191</v>
      </c>
      <c r="I14" s="65" t="s">
        <v>224</v>
      </c>
      <c r="J14" s="117" t="s">
        <v>192</v>
      </c>
      <c r="K14" s="118" t="s">
        <v>190</v>
      </c>
      <c r="L14" s="118" t="s">
        <v>128</v>
      </c>
      <c r="M14" s="119" t="s">
        <v>227</v>
      </c>
      <c r="N14" s="66">
        <v>1.5</v>
      </c>
      <c r="O14" s="140" t="s">
        <v>193</v>
      </c>
      <c r="P14" s="72">
        <v>1520496039</v>
      </c>
      <c r="Q14" s="144"/>
      <c r="R14" s="100">
        <v>907079837.11000001</v>
      </c>
      <c r="S14" s="100">
        <v>907079837.11000001</v>
      </c>
      <c r="T14" s="156">
        <v>1</v>
      </c>
      <c r="U14" s="153" t="s">
        <v>253</v>
      </c>
    </row>
    <row r="15" spans="1:116" ht="90" customHeight="1" x14ac:dyDescent="0.2">
      <c r="B15" s="117"/>
      <c r="C15" s="114"/>
      <c r="D15" s="118"/>
      <c r="E15" s="118"/>
      <c r="F15" s="114"/>
      <c r="G15" s="117"/>
      <c r="H15" s="64" t="s">
        <v>194</v>
      </c>
      <c r="I15" s="65" t="s">
        <v>195</v>
      </c>
      <c r="J15" s="117"/>
      <c r="K15" s="118"/>
      <c r="L15" s="118"/>
      <c r="M15" s="119"/>
      <c r="N15" s="66">
        <v>1.6</v>
      </c>
      <c r="O15" s="140"/>
      <c r="P15" s="61">
        <v>0</v>
      </c>
      <c r="Q15" s="145"/>
      <c r="R15" s="88"/>
      <c r="S15" s="88"/>
      <c r="T15" s="157"/>
      <c r="U15" s="155"/>
    </row>
    <row r="16" spans="1:116" ht="37.5" customHeight="1" x14ac:dyDescent="0.2">
      <c r="B16" s="115" t="s">
        <v>117</v>
      </c>
      <c r="C16" s="116" t="s">
        <v>10</v>
      </c>
      <c r="D16" s="116" t="s">
        <v>25</v>
      </c>
      <c r="E16" s="116" t="s">
        <v>26</v>
      </c>
      <c r="F16" s="116" t="s">
        <v>11</v>
      </c>
      <c r="G16" s="116" t="s">
        <v>24</v>
      </c>
      <c r="H16" s="115" t="s">
        <v>5</v>
      </c>
      <c r="I16" s="116" t="s">
        <v>114</v>
      </c>
      <c r="J16" s="115" t="s">
        <v>3</v>
      </c>
      <c r="K16" s="116" t="s">
        <v>6</v>
      </c>
      <c r="L16" s="116" t="s">
        <v>4</v>
      </c>
      <c r="M16" s="116" t="s">
        <v>113</v>
      </c>
      <c r="N16" s="116" t="s">
        <v>7</v>
      </c>
      <c r="O16" s="115" t="s">
        <v>119</v>
      </c>
      <c r="P16" s="115" t="s">
        <v>17</v>
      </c>
      <c r="Q16" s="115"/>
      <c r="R16" s="115" t="s">
        <v>18</v>
      </c>
      <c r="S16" s="115"/>
      <c r="T16" s="139" t="s">
        <v>12</v>
      </c>
      <c r="U16" s="139" t="s">
        <v>13</v>
      </c>
    </row>
    <row r="17" spans="2:21" ht="33.75" customHeight="1" x14ac:dyDescent="0.2">
      <c r="B17" s="115"/>
      <c r="C17" s="116"/>
      <c r="D17" s="116"/>
      <c r="E17" s="116"/>
      <c r="F17" s="116"/>
      <c r="G17" s="116"/>
      <c r="H17" s="115"/>
      <c r="I17" s="116"/>
      <c r="J17" s="115"/>
      <c r="K17" s="116"/>
      <c r="L17" s="116"/>
      <c r="M17" s="115"/>
      <c r="N17" s="116"/>
      <c r="O17" s="115"/>
      <c r="P17" s="85" t="s">
        <v>8</v>
      </c>
      <c r="Q17" s="80" t="s">
        <v>9</v>
      </c>
      <c r="R17" s="80" t="s">
        <v>15</v>
      </c>
      <c r="S17" s="80" t="s">
        <v>16</v>
      </c>
      <c r="T17" s="139"/>
      <c r="U17" s="139"/>
    </row>
    <row r="18" spans="2:21" ht="94.5" customHeight="1" x14ac:dyDescent="0.2">
      <c r="B18" s="117" t="s">
        <v>196</v>
      </c>
      <c r="C18" s="107" t="s">
        <v>219</v>
      </c>
      <c r="D18" s="107" t="s">
        <v>197</v>
      </c>
      <c r="E18" s="107">
        <v>20</v>
      </c>
      <c r="F18" s="117" t="s">
        <v>233</v>
      </c>
      <c r="G18" s="117" t="s">
        <v>222</v>
      </c>
      <c r="H18" s="64" t="s">
        <v>198</v>
      </c>
      <c r="I18" s="89" t="s">
        <v>229</v>
      </c>
      <c r="J18" s="117" t="s">
        <v>199</v>
      </c>
      <c r="K18" s="107" t="s">
        <v>197</v>
      </c>
      <c r="L18" s="117" t="s">
        <v>128</v>
      </c>
      <c r="M18" s="120" t="s">
        <v>228</v>
      </c>
      <c r="N18" s="66">
        <v>2.1</v>
      </c>
      <c r="O18" s="114" t="s">
        <v>200</v>
      </c>
      <c r="P18" s="72">
        <v>6764810439</v>
      </c>
      <c r="Q18" s="143">
        <f>+P18+P19+P20+P21</f>
        <v>7406891002</v>
      </c>
      <c r="R18" s="87">
        <v>1951964126.1599998</v>
      </c>
      <c r="S18" s="87">
        <v>1939043653.8299999</v>
      </c>
      <c r="T18" s="158">
        <v>20</v>
      </c>
      <c r="U18" s="159" t="s">
        <v>254</v>
      </c>
    </row>
    <row r="19" spans="2:21" ht="103.5" customHeight="1" x14ac:dyDescent="0.2">
      <c r="B19" s="117"/>
      <c r="C19" s="107"/>
      <c r="D19" s="107"/>
      <c r="E19" s="107"/>
      <c r="F19" s="117"/>
      <c r="G19" s="117"/>
      <c r="H19" s="64" t="s">
        <v>201</v>
      </c>
      <c r="I19" s="89" t="s">
        <v>202</v>
      </c>
      <c r="J19" s="117"/>
      <c r="K19" s="107"/>
      <c r="L19" s="117"/>
      <c r="M19" s="120"/>
      <c r="N19" s="66">
        <v>2.2000000000000002</v>
      </c>
      <c r="O19" s="114"/>
      <c r="P19" s="72">
        <v>296540000</v>
      </c>
      <c r="Q19" s="144"/>
      <c r="R19" s="87">
        <v>272125506</v>
      </c>
      <c r="S19" s="87">
        <v>272125506</v>
      </c>
      <c r="T19" s="160"/>
      <c r="U19" s="161"/>
    </row>
    <row r="20" spans="2:21" ht="113.25" customHeight="1" x14ac:dyDescent="0.2">
      <c r="B20" s="117"/>
      <c r="C20" s="107"/>
      <c r="D20" s="107" t="s">
        <v>203</v>
      </c>
      <c r="E20" s="107">
        <v>1</v>
      </c>
      <c r="F20" s="117"/>
      <c r="G20" s="117"/>
      <c r="H20" s="64" t="s">
        <v>204</v>
      </c>
      <c r="I20" s="89" t="s">
        <v>205</v>
      </c>
      <c r="J20" s="117" t="s">
        <v>206</v>
      </c>
      <c r="K20" s="107" t="s">
        <v>203</v>
      </c>
      <c r="L20" s="117" t="s">
        <v>128</v>
      </c>
      <c r="M20" s="120" t="s">
        <v>207</v>
      </c>
      <c r="N20" s="66">
        <v>2.2999999999999998</v>
      </c>
      <c r="O20" s="114" t="s">
        <v>208</v>
      </c>
      <c r="P20" s="72">
        <v>78980563</v>
      </c>
      <c r="Q20" s="144"/>
      <c r="R20" s="88">
        <v>22138998</v>
      </c>
      <c r="S20" s="88">
        <v>22138998</v>
      </c>
      <c r="T20" s="158">
        <v>1</v>
      </c>
      <c r="U20" s="159" t="s">
        <v>256</v>
      </c>
    </row>
    <row r="21" spans="2:21" ht="76.5" customHeight="1" x14ac:dyDescent="0.2">
      <c r="B21" s="117"/>
      <c r="C21" s="107"/>
      <c r="D21" s="107"/>
      <c r="E21" s="107"/>
      <c r="F21" s="117"/>
      <c r="G21" s="117"/>
      <c r="H21" s="64" t="s">
        <v>209</v>
      </c>
      <c r="I21" s="89" t="s">
        <v>210</v>
      </c>
      <c r="J21" s="117"/>
      <c r="K21" s="107"/>
      <c r="L21" s="117"/>
      <c r="M21" s="120"/>
      <c r="N21" s="66">
        <v>2.4</v>
      </c>
      <c r="O21" s="114"/>
      <c r="P21" s="72">
        <v>266560000</v>
      </c>
      <c r="Q21" s="145"/>
      <c r="R21" s="88">
        <v>266560000</v>
      </c>
      <c r="S21" s="88">
        <v>266560000</v>
      </c>
      <c r="T21" s="160"/>
      <c r="U21" s="161"/>
    </row>
    <row r="22" spans="2:21" ht="37.5" customHeight="1" x14ac:dyDescent="0.2">
      <c r="B22" s="115" t="s">
        <v>118</v>
      </c>
      <c r="C22" s="116" t="s">
        <v>10</v>
      </c>
      <c r="D22" s="116" t="s">
        <v>25</v>
      </c>
      <c r="E22" s="116" t="s">
        <v>26</v>
      </c>
      <c r="F22" s="116" t="s">
        <v>11</v>
      </c>
      <c r="G22" s="116" t="s">
        <v>24</v>
      </c>
      <c r="H22" s="115" t="s">
        <v>5</v>
      </c>
      <c r="I22" s="116" t="s">
        <v>114</v>
      </c>
      <c r="J22" s="115" t="s">
        <v>3</v>
      </c>
      <c r="K22" s="116" t="s">
        <v>6</v>
      </c>
      <c r="L22" s="116" t="s">
        <v>4</v>
      </c>
      <c r="M22" s="116" t="s">
        <v>113</v>
      </c>
      <c r="N22" s="116" t="s">
        <v>7</v>
      </c>
      <c r="O22" s="115" t="s">
        <v>119</v>
      </c>
      <c r="P22" s="115" t="s">
        <v>17</v>
      </c>
      <c r="Q22" s="115"/>
      <c r="R22" s="115" t="s">
        <v>18</v>
      </c>
      <c r="S22" s="115"/>
      <c r="T22" s="139" t="s">
        <v>12</v>
      </c>
      <c r="U22" s="148" t="s">
        <v>13</v>
      </c>
    </row>
    <row r="23" spans="2:21" ht="33.75" customHeight="1" x14ac:dyDescent="0.2">
      <c r="B23" s="115"/>
      <c r="C23" s="116"/>
      <c r="D23" s="116"/>
      <c r="E23" s="116"/>
      <c r="F23" s="116"/>
      <c r="G23" s="116"/>
      <c r="H23" s="115"/>
      <c r="I23" s="116"/>
      <c r="J23" s="115"/>
      <c r="K23" s="116"/>
      <c r="L23" s="116"/>
      <c r="M23" s="115"/>
      <c r="N23" s="116"/>
      <c r="O23" s="115"/>
      <c r="P23" s="85" t="s">
        <v>8</v>
      </c>
      <c r="Q23" s="80" t="s">
        <v>9</v>
      </c>
      <c r="R23" s="80" t="s">
        <v>15</v>
      </c>
      <c r="S23" s="80" t="s">
        <v>16</v>
      </c>
      <c r="T23" s="139"/>
      <c r="U23" s="148"/>
    </row>
    <row r="24" spans="2:21" ht="117" customHeight="1" x14ac:dyDescent="0.2">
      <c r="B24" s="117" t="s">
        <v>211</v>
      </c>
      <c r="C24" s="114" t="s">
        <v>219</v>
      </c>
      <c r="D24" s="118" t="s">
        <v>212</v>
      </c>
      <c r="E24" s="118">
        <v>4</v>
      </c>
      <c r="F24" s="114" t="s">
        <v>233</v>
      </c>
      <c r="G24" s="117" t="s">
        <v>223</v>
      </c>
      <c r="H24" s="64" t="s">
        <v>213</v>
      </c>
      <c r="I24" s="89" t="s">
        <v>214</v>
      </c>
      <c r="J24" s="107" t="s">
        <v>212</v>
      </c>
      <c r="K24" s="107" t="s">
        <v>225</v>
      </c>
      <c r="L24" s="107" t="s">
        <v>128</v>
      </c>
      <c r="M24" s="106" t="s">
        <v>230</v>
      </c>
      <c r="N24" s="66">
        <v>3.1</v>
      </c>
      <c r="O24" s="107" t="s">
        <v>232</v>
      </c>
      <c r="P24" s="61">
        <v>0</v>
      </c>
      <c r="Q24" s="142" t="s">
        <v>243</v>
      </c>
      <c r="R24" s="87"/>
      <c r="S24" s="87"/>
      <c r="T24" s="146">
        <v>4</v>
      </c>
      <c r="U24" s="153" t="s">
        <v>255</v>
      </c>
    </row>
    <row r="25" spans="2:21" ht="92.25" customHeight="1" x14ac:dyDescent="0.2">
      <c r="B25" s="117"/>
      <c r="C25" s="114"/>
      <c r="D25" s="118"/>
      <c r="E25" s="118"/>
      <c r="F25" s="114"/>
      <c r="G25" s="117"/>
      <c r="H25" s="64" t="s">
        <v>215</v>
      </c>
      <c r="I25" s="89" t="s">
        <v>216</v>
      </c>
      <c r="J25" s="107"/>
      <c r="K25" s="107"/>
      <c r="L25" s="107"/>
      <c r="M25" s="106"/>
      <c r="N25" s="66">
        <v>3.2</v>
      </c>
      <c r="O25" s="107"/>
      <c r="P25" s="95">
        <v>0</v>
      </c>
      <c r="Q25" s="142"/>
      <c r="R25" s="88"/>
      <c r="S25" s="88"/>
      <c r="T25" s="147"/>
      <c r="U25" s="155"/>
    </row>
    <row r="26" spans="2:21" ht="18.95" customHeight="1" x14ac:dyDescent="0.25">
      <c r="B26" s="96" t="s">
        <v>14</v>
      </c>
      <c r="C26" s="96"/>
      <c r="D26" s="96"/>
      <c r="E26" s="96"/>
      <c r="F26" s="96"/>
      <c r="G26" s="96"/>
      <c r="H26" s="96"/>
      <c r="I26" s="96"/>
      <c r="J26" s="96"/>
      <c r="K26" s="96"/>
      <c r="L26" s="96"/>
      <c r="M26" s="97"/>
      <c r="N26" s="96"/>
      <c r="O26" s="98"/>
      <c r="P26" s="98">
        <f>SUM(P10:P25)</f>
        <v>24570915637</v>
      </c>
      <c r="Q26" s="98">
        <f t="shared" ref="P26:R26" si="0">SUM(Q10:Q25)</f>
        <v>24570915637</v>
      </c>
      <c r="R26" s="98">
        <f t="shared" si="0"/>
        <v>17881719102.700001</v>
      </c>
      <c r="S26" s="98">
        <f>SUM(S10:S25)</f>
        <v>17821088630.099998</v>
      </c>
      <c r="T26" s="8"/>
      <c r="U26" s="8"/>
    </row>
    <row r="27" spans="2:21" x14ac:dyDescent="0.2">
      <c r="O27" s="74"/>
      <c r="P27" s="75"/>
    </row>
    <row r="28" spans="2:21" ht="30" customHeight="1" x14ac:dyDescent="0.2">
      <c r="O28" s="63" t="s">
        <v>19</v>
      </c>
      <c r="P28" s="60">
        <f>+P26+P27</f>
        <v>24570915637</v>
      </c>
      <c r="Q28" s="6"/>
      <c r="R28" s="4"/>
      <c r="S28" s="4"/>
    </row>
    <row r="29" spans="2:21" ht="18.95" customHeight="1" x14ac:dyDescent="0.2">
      <c r="B29" s="2" t="s">
        <v>22</v>
      </c>
      <c r="Q29" s="6"/>
      <c r="R29" s="4"/>
      <c r="S29" s="4"/>
    </row>
    <row r="30" spans="2:21" x14ac:dyDescent="0.2">
      <c r="Q30" s="5"/>
      <c r="R30" s="5"/>
      <c r="S30" s="5"/>
    </row>
    <row r="34" spans="15:21" x14ac:dyDescent="0.2">
      <c r="O34" s="1"/>
    </row>
    <row r="35" spans="15:21" x14ac:dyDescent="0.2">
      <c r="O35" s="1"/>
    </row>
    <row r="36" spans="15:21" hidden="1" x14ac:dyDescent="0.2">
      <c r="U36" s="2" t="s">
        <v>20</v>
      </c>
    </row>
    <row r="37" spans="15:21" hidden="1" x14ac:dyDescent="0.2">
      <c r="U37" s="2" t="s">
        <v>21</v>
      </c>
    </row>
  </sheetData>
  <protectedRanges>
    <protectedRange password="C9BB" sqref="D10:D14" name="Rango1_3"/>
    <protectedRange password="C9BB" sqref="K18:K21 D18:D20" name="Rango1_3_1_3"/>
    <protectedRange password="C9BB" sqref="C18:C21" name="Rango1_3_1_1_2"/>
    <protectedRange password="C9BB" sqref="D24:D25" name="Rango1_3_2"/>
  </protectedRanges>
  <dataConsolidate/>
  <mergeCells count="132">
    <mergeCell ref="R22:S22"/>
    <mergeCell ref="T22:T23"/>
    <mergeCell ref="L20:L21"/>
    <mergeCell ref="M20:M21"/>
    <mergeCell ref="R16:S16"/>
    <mergeCell ref="T24:T25"/>
    <mergeCell ref="U24:U25"/>
    <mergeCell ref="T10:T11"/>
    <mergeCell ref="U10:U11"/>
    <mergeCell ref="T12:T13"/>
    <mergeCell ref="U12:U13"/>
    <mergeCell ref="T14:T15"/>
    <mergeCell ref="U14:U15"/>
    <mergeCell ref="T18:T19"/>
    <mergeCell ref="U18:U19"/>
    <mergeCell ref="T20:T21"/>
    <mergeCell ref="U20:U21"/>
    <mergeCell ref="U16:U17"/>
    <mergeCell ref="U22:U23"/>
    <mergeCell ref="T16:T17"/>
    <mergeCell ref="P16:Q16"/>
    <mergeCell ref="O22:O23"/>
    <mergeCell ref="Q10:Q15"/>
    <mergeCell ref="O10:O11"/>
    <mergeCell ref="B24:B25"/>
    <mergeCell ref="C24:C25"/>
    <mergeCell ref="D24:D25"/>
    <mergeCell ref="E24:E25"/>
    <mergeCell ref="F24:F25"/>
    <mergeCell ref="G24:G25"/>
    <mergeCell ref="M24:M25"/>
    <mergeCell ref="B18:B21"/>
    <mergeCell ref="C18:C21"/>
    <mergeCell ref="F18:F21"/>
    <mergeCell ref="G18:G21"/>
    <mergeCell ref="B22:B23"/>
    <mergeCell ref="C22:C23"/>
    <mergeCell ref="D22:D23"/>
    <mergeCell ref="E22:E23"/>
    <mergeCell ref="F22:F23"/>
    <mergeCell ref="G22:G23"/>
    <mergeCell ref="H22:H23"/>
    <mergeCell ref="I22:I23"/>
    <mergeCell ref="K16:K17"/>
    <mergeCell ref="L16:L17"/>
    <mergeCell ref="O24:O25"/>
    <mergeCell ref="P22:Q22"/>
    <mergeCell ref="J24:J25"/>
    <mergeCell ref="K24:K25"/>
    <mergeCell ref="L24:L25"/>
    <mergeCell ref="J22:J23"/>
    <mergeCell ref="K22:K23"/>
    <mergeCell ref="Q24:Q25"/>
    <mergeCell ref="J20:J21"/>
    <mergeCell ref="K20:K21"/>
    <mergeCell ref="O18:O19"/>
    <mergeCell ref="O20:O21"/>
    <mergeCell ref="Q18:Q21"/>
    <mergeCell ref="K18:K19"/>
    <mergeCell ref="L18:L19"/>
    <mergeCell ref="M18:M19"/>
    <mergeCell ref="M16:M17"/>
    <mergeCell ref="N16:N17"/>
    <mergeCell ref="O16:O17"/>
    <mergeCell ref="L22:L23"/>
    <mergeCell ref="M22:M23"/>
    <mergeCell ref="N22:N23"/>
    <mergeCell ref="B16:B17"/>
    <mergeCell ref="C16:C17"/>
    <mergeCell ref="D16:D17"/>
    <mergeCell ref="E16:E17"/>
    <mergeCell ref="F16:F17"/>
    <mergeCell ref="E18:E19"/>
    <mergeCell ref="J18:J19"/>
    <mergeCell ref="D20:D21"/>
    <mergeCell ref="E20:E21"/>
    <mergeCell ref="G16:G17"/>
    <mergeCell ref="H16:H17"/>
    <mergeCell ref="I16:I17"/>
    <mergeCell ref="J16:J17"/>
    <mergeCell ref="D18:D19"/>
    <mergeCell ref="O12:O13"/>
    <mergeCell ref="O14:O15"/>
    <mergeCell ref="D14:D15"/>
    <mergeCell ref="E14:E15"/>
    <mergeCell ref="D10:D11"/>
    <mergeCell ref="E10:E11"/>
    <mergeCell ref="J10:J11"/>
    <mergeCell ref="K10:K11"/>
    <mergeCell ref="L10:L11"/>
    <mergeCell ref="D12:D13"/>
    <mergeCell ref="E12:E13"/>
    <mergeCell ref="J12:J13"/>
    <mergeCell ref="K12:K13"/>
    <mergeCell ref="L12:L13"/>
    <mergeCell ref="B10:B15"/>
    <mergeCell ref="C10:C15"/>
    <mergeCell ref="F10:F15"/>
    <mergeCell ref="G10:G15"/>
    <mergeCell ref="J8:J9"/>
    <mergeCell ref="K8:K9"/>
    <mergeCell ref="L8:L9"/>
    <mergeCell ref="M14:M15"/>
    <mergeCell ref="M10:M11"/>
    <mergeCell ref="M12:M13"/>
    <mergeCell ref="J14:J15"/>
    <mergeCell ref="B8:B9"/>
    <mergeCell ref="C8:C9"/>
    <mergeCell ref="D8:D9"/>
    <mergeCell ref="E8:E9"/>
    <mergeCell ref="F8:F9"/>
    <mergeCell ref="G8:G9"/>
    <mergeCell ref="H8:H9"/>
    <mergeCell ref="M8:M9"/>
    <mergeCell ref="I8:I9"/>
    <mergeCell ref="K14:K15"/>
    <mergeCell ref="L14:L15"/>
    <mergeCell ref="R8:S8"/>
    <mergeCell ref="B3:C4"/>
    <mergeCell ref="D3:S3"/>
    <mergeCell ref="T3:U4"/>
    <mergeCell ref="D4:S4"/>
    <mergeCell ref="B5:C5"/>
    <mergeCell ref="D5:S5"/>
    <mergeCell ref="T5:U5"/>
    <mergeCell ref="C6:S6"/>
    <mergeCell ref="C7:S7"/>
    <mergeCell ref="T8:T9"/>
    <mergeCell ref="U8:U9"/>
    <mergeCell ref="P8:Q8"/>
    <mergeCell ref="N8:N9"/>
    <mergeCell ref="O8:O9"/>
  </mergeCells>
  <conditionalFormatting sqref="H18">
    <cfRule type="cellIs" dxfId="1" priority="2" operator="equal">
      <formula>0</formula>
    </cfRule>
  </conditionalFormatting>
  <conditionalFormatting sqref="I18:I21">
    <cfRule type="cellIs" dxfId="0" priority="1" operator="equal">
      <formula>0</formula>
    </cfRule>
  </conditionalFormatting>
  <dataValidations count="2">
    <dataValidation type="custom" allowBlank="1" showInputMessage="1" showErrorMessage="1" errorTitle="REVISAR VALORES" error="El valor comprometido NO puede ser mayor al valor Vigente._x000a_Si requiere puede solicitar actualización del proyecto." sqref="R10:R13 R18:R19 R24" xr:uid="{00000000-0002-0000-0300-000000000000}">
      <formula1>R10&lt;=Q10</formula1>
    </dataValidation>
    <dataValidation type="custom" allowBlank="1" showInputMessage="1" showErrorMessage="1" errorTitle="REVISAR VALORES" error="El valor Obligado NO puede ser mayor al valor Comprometido_x000a_Si requiere puede solicitar actualización del proyecto." sqref="S10:S13 S18:S19 S24" xr:uid="{00000000-0002-0000-0300-000001000000}">
      <formula1>S10&lt;=P10</formula1>
    </dataValidation>
  </dataValidations>
  <pageMargins left="0.70866141732283472" right="0.70866141732283472" top="0.74803149606299213" bottom="0.74803149606299213" header="0.31496062992125984" footer="0.31496062992125984"/>
  <pageSetup scale="49" fitToWidth="2" fitToHeight="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3.xml><?xml version="1.0" encoding="utf-8"?>
<ds:datastoreItem xmlns:ds="http://schemas.openxmlformats.org/officeDocument/2006/customXml" ds:itemID="{51B74DCB-2516-42CA-B9E0-F8044CB5377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vt:lpstr>
      <vt:lpstr>Estrategias y Metas PND </vt:lpstr>
      <vt:lpstr>MISIONAL</vt:lpstr>
      <vt:lpstr>FORTALECIMIENTO</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Wilson Orlando Camargo Magin</cp:lastModifiedBy>
  <cp:lastPrinted>2016-01-15T13:53:26Z</cp:lastPrinted>
  <dcterms:created xsi:type="dcterms:W3CDTF">2012-11-26T14:41:24Z</dcterms:created>
  <dcterms:modified xsi:type="dcterms:W3CDTF">2025-01-19T17:13:56Z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