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UARIOS\JCaicedo\Desktop\FINANCIERA PRESUPUESTO\2025\2025\5. WEB 2025\11. WEB NOVIEMBRE 2025\"/>
    </mc:Choice>
  </mc:AlternateContent>
  <xr:revisionPtr revIDLastSave="0" documentId="13_ncr:1_{F08D9979-85A6-4311-8BC7-6A7017A6B6A8}" xr6:coauthVersionLast="47" xr6:coauthVersionMax="47" xr10:uidLastSave="{00000000-0000-0000-0000-000000000000}"/>
  <bookViews>
    <workbookView xWindow="-120" yWindow="-120" windowWidth="29040" windowHeight="15720" tabRatio="641" xr2:uid="{00000000-000D-0000-FFFF-FFFF00000000}"/>
  </bookViews>
  <sheets>
    <sheet name="EP FONAM NOVIEMBRE 2025" sheetId="12" r:id="rId1"/>
    <sheet name="EP FONAM OAP" sheetId="13" r:id="rId2"/>
    <sheet name="EP MADS NOVIEMBRE 2025" sheetId="4" r:id="rId3"/>
    <sheet name="ep fonam" sheetId="10" r:id="rId4"/>
    <sheet name="ep mads" sheetId="11" r:id="rId5"/>
  </sheets>
  <definedNames>
    <definedName name="_xlnm.Print_Area" localSheetId="0">'EP FONAM NOVIEMBRE 2025'!$A$1:$M$28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3" l="1"/>
  <c r="G10" i="13"/>
  <c r="E10" i="13"/>
  <c r="D10" i="13"/>
  <c r="C10" i="13"/>
  <c r="F9" i="13"/>
  <c r="J9" i="13" s="1"/>
  <c r="F8" i="13"/>
  <c r="J8" i="13" s="1"/>
  <c r="J7" i="13"/>
  <c r="H7" i="13"/>
  <c r="F7" i="13"/>
  <c r="H8" i="13" l="1"/>
  <c r="H9" i="13"/>
  <c r="F10" i="13"/>
  <c r="H10" i="13" s="1"/>
  <c r="J10" i="13" l="1"/>
  <c r="H11" i="12" l="1"/>
  <c r="I11" i="12"/>
  <c r="J11" i="12"/>
  <c r="K11" i="12"/>
  <c r="L11" i="12"/>
  <c r="M11" i="12"/>
  <c r="G11" i="12"/>
  <c r="M10" i="12"/>
  <c r="L10" i="12"/>
  <c r="K10" i="12"/>
  <c r="J10" i="12"/>
  <c r="I10" i="12"/>
  <c r="H10" i="12"/>
  <c r="G10" i="12"/>
  <c r="F10" i="12"/>
  <c r="E10" i="12"/>
  <c r="T19" i="10"/>
  <c r="U19" i="10"/>
  <c r="V19" i="10"/>
  <c r="W19" i="10"/>
  <c r="X19" i="10"/>
  <c r="Y19" i="10"/>
  <c r="Z19" i="10"/>
  <c r="AA19" i="10"/>
  <c r="AB19" i="10"/>
  <c r="AC19" i="10"/>
  <c r="T20" i="10"/>
  <c r="U20" i="10"/>
  <c r="U21" i="10" s="1"/>
  <c r="U22" i="10" s="1"/>
  <c r="V20" i="10"/>
  <c r="V21" i="10" s="1"/>
  <c r="V22" i="10" s="1"/>
  <c r="W20" i="10"/>
  <c r="W21" i="10" s="1"/>
  <c r="W22" i="10" s="1"/>
  <c r="X20" i="10"/>
  <c r="X21" i="10" s="1"/>
  <c r="X22" i="10" s="1"/>
  <c r="Y20" i="10"/>
  <c r="Y21" i="10" s="1"/>
  <c r="Y22" i="10" s="1"/>
  <c r="Z20" i="10"/>
  <c r="AA20" i="10"/>
  <c r="AB20" i="10"/>
  <c r="AC20" i="10"/>
  <c r="T21" i="10"/>
  <c r="Z21" i="10"/>
  <c r="AA21" i="10"/>
  <c r="AA22" i="10" s="1"/>
  <c r="AB21" i="10"/>
  <c r="AB22" i="10" s="1"/>
  <c r="AC21" i="10"/>
  <c r="AC22" i="10" s="1"/>
  <c r="T22" i="10"/>
  <c r="Z22" i="10"/>
  <c r="S19" i="10"/>
  <c r="R20" i="10" l="1"/>
  <c r="T47" i="11"/>
  <c r="R19" i="10" l="1"/>
  <c r="AE18" i="10"/>
  <c r="R47" i="11"/>
  <c r="S47" i="11"/>
  <c r="U47" i="11"/>
  <c r="V47" i="11"/>
  <c r="W47" i="11"/>
  <c r="X47" i="11"/>
  <c r="Y47" i="11"/>
  <c r="Z47" i="11"/>
  <c r="AA47" i="11"/>
  <c r="AB47" i="11"/>
  <c r="Q47" i="11"/>
  <c r="Q45" i="11"/>
  <c r="Q48" i="11" l="1"/>
  <c r="R21" i="10"/>
  <c r="T45" i="11"/>
  <c r="T48" i="11" s="1"/>
  <c r="T49" i="11" s="1"/>
  <c r="G40" i="4" l="1"/>
  <c r="AD6" i="11" l="1"/>
  <c r="AD7" i="11"/>
  <c r="AD8" i="11"/>
  <c r="AD9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5" i="11"/>
  <c r="AE6" i="10" l="1"/>
  <c r="AE7" i="10"/>
  <c r="AE9" i="10"/>
  <c r="AE10" i="10"/>
  <c r="AE11" i="10"/>
  <c r="AE12" i="10"/>
  <c r="AE13" i="10"/>
  <c r="AE14" i="10"/>
  <c r="AE15" i="10"/>
  <c r="AE16" i="10"/>
  <c r="AE17" i="10"/>
  <c r="AE5" i="10"/>
  <c r="S20" i="10" l="1"/>
  <c r="A19" i="12"/>
  <c r="B19" i="12"/>
  <c r="C19" i="12"/>
  <c r="D19" i="12"/>
  <c r="E19" i="12"/>
  <c r="F19" i="12"/>
  <c r="G19" i="12"/>
  <c r="H19" i="12"/>
  <c r="I19" i="12"/>
  <c r="J19" i="12"/>
  <c r="K19" i="12"/>
  <c r="L19" i="12"/>
  <c r="M19" i="12"/>
  <c r="A20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A21" i="12"/>
  <c r="B21" i="12"/>
  <c r="C21" i="12"/>
  <c r="D21" i="12"/>
  <c r="E21" i="12"/>
  <c r="F21" i="12"/>
  <c r="G21" i="12"/>
  <c r="H21" i="12"/>
  <c r="I21" i="12"/>
  <c r="J21" i="12"/>
  <c r="K21" i="12"/>
  <c r="L21" i="12"/>
  <c r="M21" i="12"/>
  <c r="A22" i="12"/>
  <c r="B22" i="12"/>
  <c r="C22" i="12"/>
  <c r="D22" i="12"/>
  <c r="E22" i="12"/>
  <c r="F22" i="12"/>
  <c r="G22" i="12"/>
  <c r="H22" i="12"/>
  <c r="I22" i="12"/>
  <c r="J22" i="12"/>
  <c r="K22" i="12"/>
  <c r="L22" i="12"/>
  <c r="M22" i="12"/>
  <c r="A23" i="12"/>
  <c r="B23" i="12"/>
  <c r="C23" i="12"/>
  <c r="D23" i="12"/>
  <c r="E23" i="12"/>
  <c r="F23" i="12"/>
  <c r="G23" i="12"/>
  <c r="H23" i="12"/>
  <c r="I23" i="12"/>
  <c r="J23" i="12"/>
  <c r="K23" i="12"/>
  <c r="L23" i="12"/>
  <c r="M23" i="12"/>
  <c r="A24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A25" i="12"/>
  <c r="B25" i="12"/>
  <c r="C25" i="12"/>
  <c r="D25" i="12"/>
  <c r="E25" i="12"/>
  <c r="F25" i="12"/>
  <c r="G25" i="12"/>
  <c r="H25" i="12"/>
  <c r="I25" i="12"/>
  <c r="J25" i="12"/>
  <c r="K25" i="12"/>
  <c r="L25" i="12"/>
  <c r="M25" i="12"/>
  <c r="A26" i="12"/>
  <c r="B26" i="12"/>
  <c r="C26" i="12"/>
  <c r="D26" i="12"/>
  <c r="E26" i="12"/>
  <c r="F26" i="12"/>
  <c r="G26" i="12"/>
  <c r="H26" i="12"/>
  <c r="I26" i="12"/>
  <c r="J26" i="12"/>
  <c r="K26" i="12"/>
  <c r="L26" i="12"/>
  <c r="M26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A18" i="12"/>
  <c r="M9" i="12"/>
  <c r="L9" i="12"/>
  <c r="K9" i="12"/>
  <c r="J9" i="12"/>
  <c r="I9" i="12"/>
  <c r="H9" i="12"/>
  <c r="G9" i="12"/>
  <c r="F9" i="12"/>
  <c r="E9" i="12"/>
  <c r="D9" i="12"/>
  <c r="C9" i="12"/>
  <c r="B9" i="12"/>
  <c r="A9" i="12"/>
  <c r="A7" i="12"/>
  <c r="B7" i="12"/>
  <c r="C7" i="12"/>
  <c r="D7" i="12"/>
  <c r="E7" i="12"/>
  <c r="F7" i="12"/>
  <c r="G7" i="12"/>
  <c r="H7" i="12"/>
  <c r="I7" i="12"/>
  <c r="J7" i="12"/>
  <c r="K7" i="12"/>
  <c r="L7" i="12"/>
  <c r="M7" i="12"/>
  <c r="D6" i="12"/>
  <c r="C6" i="12"/>
  <c r="B6" i="12"/>
  <c r="A6" i="12"/>
  <c r="M6" i="12"/>
  <c r="L6" i="12"/>
  <c r="K6" i="12"/>
  <c r="J6" i="12"/>
  <c r="I6" i="12"/>
  <c r="H6" i="12"/>
  <c r="G6" i="12"/>
  <c r="F6" i="12"/>
  <c r="E6" i="12"/>
  <c r="K27" i="12" l="1"/>
  <c r="S21" i="10"/>
  <c r="S22" i="10" s="1"/>
  <c r="H27" i="12"/>
  <c r="L27" i="12"/>
  <c r="R22" i="10"/>
  <c r="G27" i="12"/>
  <c r="I27" i="12"/>
  <c r="M27" i="12"/>
  <c r="J27" i="12"/>
  <c r="A47" i="4"/>
  <c r="B47" i="4"/>
  <c r="C47" i="4"/>
  <c r="D47" i="4"/>
  <c r="E47" i="4"/>
  <c r="F47" i="4"/>
  <c r="G47" i="4"/>
  <c r="H47" i="4"/>
  <c r="I47" i="4"/>
  <c r="J47" i="4"/>
  <c r="K47" i="4"/>
  <c r="L47" i="4"/>
  <c r="A48" i="4"/>
  <c r="B48" i="4"/>
  <c r="C48" i="4"/>
  <c r="D48" i="4"/>
  <c r="E48" i="4"/>
  <c r="F48" i="4"/>
  <c r="G48" i="4"/>
  <c r="H48" i="4"/>
  <c r="I48" i="4"/>
  <c r="J48" i="4"/>
  <c r="K48" i="4"/>
  <c r="L48" i="4"/>
  <c r="A49" i="4"/>
  <c r="B49" i="4"/>
  <c r="C49" i="4"/>
  <c r="D49" i="4"/>
  <c r="E49" i="4"/>
  <c r="F49" i="4"/>
  <c r="G49" i="4"/>
  <c r="H49" i="4"/>
  <c r="I49" i="4"/>
  <c r="J49" i="4"/>
  <c r="K49" i="4"/>
  <c r="L49" i="4"/>
  <c r="A50" i="4"/>
  <c r="B50" i="4"/>
  <c r="C50" i="4"/>
  <c r="D50" i="4"/>
  <c r="E50" i="4"/>
  <c r="F50" i="4"/>
  <c r="G50" i="4"/>
  <c r="H50" i="4"/>
  <c r="I50" i="4"/>
  <c r="J50" i="4"/>
  <c r="K50" i="4"/>
  <c r="L50" i="4"/>
  <c r="A51" i="4"/>
  <c r="B51" i="4"/>
  <c r="C51" i="4"/>
  <c r="D51" i="4"/>
  <c r="E51" i="4"/>
  <c r="F51" i="4"/>
  <c r="G51" i="4"/>
  <c r="H51" i="4"/>
  <c r="I51" i="4"/>
  <c r="J51" i="4"/>
  <c r="K51" i="4"/>
  <c r="L51" i="4"/>
  <c r="A52" i="4"/>
  <c r="B52" i="4"/>
  <c r="C52" i="4"/>
  <c r="D52" i="4"/>
  <c r="E52" i="4"/>
  <c r="F52" i="4"/>
  <c r="G52" i="4"/>
  <c r="H52" i="4"/>
  <c r="I52" i="4"/>
  <c r="J52" i="4"/>
  <c r="K52" i="4"/>
  <c r="L52" i="4"/>
  <c r="A53" i="4"/>
  <c r="B53" i="4"/>
  <c r="C53" i="4"/>
  <c r="D53" i="4"/>
  <c r="E53" i="4"/>
  <c r="F53" i="4"/>
  <c r="G53" i="4"/>
  <c r="H53" i="4"/>
  <c r="I53" i="4"/>
  <c r="J53" i="4"/>
  <c r="K53" i="4"/>
  <c r="L53" i="4"/>
  <c r="A33" i="4"/>
  <c r="B33" i="4"/>
  <c r="C33" i="4"/>
  <c r="D33" i="4"/>
  <c r="E33" i="4"/>
  <c r="F33" i="4"/>
  <c r="G33" i="4"/>
  <c r="H33" i="4"/>
  <c r="I33" i="4"/>
  <c r="J33" i="4"/>
  <c r="K33" i="4"/>
  <c r="L33" i="4"/>
  <c r="A34" i="4"/>
  <c r="B34" i="4"/>
  <c r="C34" i="4"/>
  <c r="D34" i="4"/>
  <c r="E34" i="4"/>
  <c r="F34" i="4"/>
  <c r="G34" i="4"/>
  <c r="H34" i="4"/>
  <c r="I34" i="4"/>
  <c r="J34" i="4"/>
  <c r="K34" i="4"/>
  <c r="L34" i="4"/>
  <c r="A35" i="4"/>
  <c r="B35" i="4"/>
  <c r="C35" i="4"/>
  <c r="D35" i="4"/>
  <c r="E35" i="4"/>
  <c r="F35" i="4"/>
  <c r="G35" i="4"/>
  <c r="H35" i="4"/>
  <c r="I35" i="4"/>
  <c r="J35" i="4"/>
  <c r="K35" i="4"/>
  <c r="L35" i="4"/>
  <c r="A36" i="4"/>
  <c r="B36" i="4"/>
  <c r="C36" i="4"/>
  <c r="D36" i="4"/>
  <c r="E36" i="4"/>
  <c r="F36" i="4"/>
  <c r="G36" i="4"/>
  <c r="H36" i="4"/>
  <c r="I36" i="4"/>
  <c r="J36" i="4"/>
  <c r="K36" i="4"/>
  <c r="L36" i="4"/>
  <c r="A37" i="4"/>
  <c r="B37" i="4"/>
  <c r="C37" i="4"/>
  <c r="D37" i="4"/>
  <c r="E37" i="4"/>
  <c r="F37" i="4"/>
  <c r="G37" i="4"/>
  <c r="H37" i="4"/>
  <c r="I37" i="4"/>
  <c r="J37" i="4"/>
  <c r="K37" i="4"/>
  <c r="L37" i="4"/>
  <c r="A38" i="4"/>
  <c r="B38" i="4"/>
  <c r="C38" i="4"/>
  <c r="D38" i="4"/>
  <c r="E38" i="4"/>
  <c r="F38" i="4"/>
  <c r="G38" i="4"/>
  <c r="H38" i="4"/>
  <c r="I38" i="4"/>
  <c r="J38" i="4"/>
  <c r="K38" i="4"/>
  <c r="L38" i="4"/>
  <c r="A39" i="4"/>
  <c r="B39" i="4"/>
  <c r="C39" i="4"/>
  <c r="D39" i="4"/>
  <c r="E39" i="4"/>
  <c r="F39" i="4"/>
  <c r="G39" i="4"/>
  <c r="H39" i="4"/>
  <c r="I39" i="4"/>
  <c r="J39" i="4"/>
  <c r="K39" i="4"/>
  <c r="L39" i="4"/>
  <c r="A40" i="4"/>
  <c r="B40" i="4"/>
  <c r="C40" i="4"/>
  <c r="D40" i="4"/>
  <c r="E40" i="4"/>
  <c r="F40" i="4"/>
  <c r="H40" i="4"/>
  <c r="I40" i="4"/>
  <c r="J40" i="4"/>
  <c r="K40" i="4"/>
  <c r="L40" i="4"/>
  <c r="A41" i="4"/>
  <c r="B41" i="4"/>
  <c r="C41" i="4"/>
  <c r="D41" i="4"/>
  <c r="E41" i="4"/>
  <c r="F41" i="4"/>
  <c r="G41" i="4"/>
  <c r="H41" i="4"/>
  <c r="I41" i="4"/>
  <c r="J41" i="4"/>
  <c r="K41" i="4"/>
  <c r="L41" i="4"/>
  <c r="A42" i="4"/>
  <c r="B42" i="4"/>
  <c r="C42" i="4"/>
  <c r="D42" i="4"/>
  <c r="E42" i="4"/>
  <c r="F42" i="4"/>
  <c r="G42" i="4"/>
  <c r="H42" i="4"/>
  <c r="I42" i="4"/>
  <c r="J42" i="4"/>
  <c r="K42" i="4"/>
  <c r="L42" i="4"/>
  <c r="A43" i="4"/>
  <c r="B43" i="4"/>
  <c r="C43" i="4"/>
  <c r="D43" i="4"/>
  <c r="E43" i="4"/>
  <c r="F43" i="4"/>
  <c r="G43" i="4"/>
  <c r="H43" i="4"/>
  <c r="I43" i="4"/>
  <c r="J43" i="4"/>
  <c r="K43" i="4"/>
  <c r="L43" i="4"/>
  <c r="A44" i="4"/>
  <c r="B44" i="4"/>
  <c r="C44" i="4"/>
  <c r="D44" i="4"/>
  <c r="E44" i="4"/>
  <c r="F44" i="4"/>
  <c r="G44" i="4"/>
  <c r="H44" i="4"/>
  <c r="I44" i="4"/>
  <c r="J44" i="4"/>
  <c r="K44" i="4"/>
  <c r="L44" i="4"/>
  <c r="A45" i="4"/>
  <c r="B45" i="4"/>
  <c r="C45" i="4"/>
  <c r="D45" i="4"/>
  <c r="E45" i="4"/>
  <c r="F45" i="4"/>
  <c r="G45" i="4"/>
  <c r="H45" i="4"/>
  <c r="I45" i="4"/>
  <c r="J45" i="4"/>
  <c r="K45" i="4"/>
  <c r="L45" i="4"/>
  <c r="A46" i="4"/>
  <c r="B46" i="4"/>
  <c r="C46" i="4"/>
  <c r="D46" i="4"/>
  <c r="E46" i="4"/>
  <c r="F46" i="4"/>
  <c r="G46" i="4"/>
  <c r="H46" i="4"/>
  <c r="I46" i="4"/>
  <c r="J46" i="4"/>
  <c r="K46" i="4"/>
  <c r="L46" i="4"/>
  <c r="A32" i="4"/>
  <c r="B32" i="4"/>
  <c r="C32" i="4"/>
  <c r="D32" i="4"/>
  <c r="E32" i="4"/>
  <c r="F32" i="4"/>
  <c r="G32" i="4"/>
  <c r="H32" i="4"/>
  <c r="I32" i="4"/>
  <c r="J32" i="4"/>
  <c r="K32" i="4"/>
  <c r="L32" i="4"/>
  <c r="L31" i="4"/>
  <c r="K31" i="4"/>
  <c r="J31" i="4"/>
  <c r="I31" i="4"/>
  <c r="H31" i="4"/>
  <c r="G31" i="4"/>
  <c r="F31" i="4"/>
  <c r="E31" i="4"/>
  <c r="D31" i="4"/>
  <c r="C31" i="4"/>
  <c r="B31" i="4"/>
  <c r="A31" i="4"/>
  <c r="R45" i="11"/>
  <c r="R48" i="11" s="1"/>
  <c r="R49" i="11" s="1"/>
  <c r="S45" i="11"/>
  <c r="S48" i="11" s="1"/>
  <c r="S49" i="11" s="1"/>
  <c r="U45" i="11"/>
  <c r="U48" i="11" s="1"/>
  <c r="U49" i="11" s="1"/>
  <c r="V45" i="11"/>
  <c r="V48" i="11" s="1"/>
  <c r="V49" i="11" s="1"/>
  <c r="W45" i="11"/>
  <c r="W48" i="11" s="1"/>
  <c r="W49" i="11" s="1"/>
  <c r="X45" i="11"/>
  <c r="X48" i="11" s="1"/>
  <c r="X49" i="11" s="1"/>
  <c r="Y45" i="11"/>
  <c r="Y48" i="11" s="1"/>
  <c r="Y49" i="11" s="1"/>
  <c r="Z45" i="11"/>
  <c r="Z48" i="11" s="1"/>
  <c r="Z49" i="11" s="1"/>
  <c r="AA45" i="11"/>
  <c r="AA48" i="11" s="1"/>
  <c r="AA49" i="11" s="1"/>
  <c r="AB45" i="11"/>
  <c r="AB48" i="11" s="1"/>
  <c r="AB49" i="11" s="1"/>
  <c r="Q49" i="11"/>
  <c r="K54" i="4" l="1"/>
  <c r="F54" i="4"/>
  <c r="J54" i="4"/>
  <c r="I54" i="4"/>
  <c r="G54" i="4"/>
  <c r="H54" i="4"/>
  <c r="L54" i="4"/>
  <c r="A23" i="4" l="1"/>
  <c r="A22" i="4"/>
  <c r="A21" i="4"/>
  <c r="D21" i="4"/>
  <c r="C21" i="4"/>
  <c r="B21" i="4"/>
  <c r="A13" i="4"/>
  <c r="A14" i="4"/>
  <c r="A15" i="4"/>
  <c r="A16" i="4"/>
  <c r="A17" i="4"/>
  <c r="A18" i="4"/>
  <c r="A19" i="4"/>
  <c r="A12" i="4"/>
  <c r="A10" i="4"/>
  <c r="A7" i="4"/>
  <c r="A8" i="4"/>
  <c r="A6" i="4"/>
  <c r="F23" i="4" l="1"/>
  <c r="G23" i="4"/>
  <c r="H23" i="4"/>
  <c r="I23" i="4"/>
  <c r="J23" i="4"/>
  <c r="K23" i="4"/>
  <c r="L23" i="4"/>
  <c r="C23" i="4"/>
  <c r="D23" i="4"/>
  <c r="B23" i="4"/>
  <c r="E23" i="4"/>
  <c r="G22" i="4" l="1"/>
  <c r="H22" i="4"/>
  <c r="I22" i="4"/>
  <c r="J22" i="4"/>
  <c r="K22" i="4"/>
  <c r="L22" i="4"/>
  <c r="G21" i="4"/>
  <c r="H21" i="4"/>
  <c r="I21" i="4"/>
  <c r="J21" i="4"/>
  <c r="K21" i="4"/>
  <c r="L21" i="4"/>
  <c r="I24" i="4" l="1"/>
  <c r="J24" i="4"/>
  <c r="L24" i="4"/>
  <c r="H24" i="4"/>
  <c r="K24" i="4"/>
  <c r="G24" i="4"/>
  <c r="F13" i="4"/>
  <c r="F14" i="4"/>
  <c r="F15" i="4"/>
  <c r="F16" i="4"/>
  <c r="F17" i="4"/>
  <c r="F18" i="4"/>
  <c r="F19" i="4"/>
  <c r="F21" i="4"/>
  <c r="F22" i="4"/>
  <c r="E13" i="4"/>
  <c r="E14" i="4"/>
  <c r="E15" i="4"/>
  <c r="E16" i="4"/>
  <c r="E17" i="4"/>
  <c r="E18" i="4"/>
  <c r="E19" i="4"/>
  <c r="E21" i="4"/>
  <c r="E22" i="4"/>
  <c r="C19" i="4"/>
  <c r="D19" i="4"/>
  <c r="G19" i="4"/>
  <c r="H19" i="4"/>
  <c r="I19" i="4"/>
  <c r="J19" i="4"/>
  <c r="K19" i="4"/>
  <c r="L19" i="4"/>
  <c r="B19" i="4"/>
  <c r="F24" i="4" l="1"/>
  <c r="F6" i="4" l="1"/>
  <c r="G6" i="4"/>
  <c r="H6" i="4"/>
  <c r="I6" i="4"/>
  <c r="J6" i="4"/>
  <c r="K6" i="4"/>
  <c r="L6" i="4"/>
  <c r="F7" i="4"/>
  <c r="G7" i="4"/>
  <c r="H7" i="4"/>
  <c r="I7" i="4"/>
  <c r="J7" i="4"/>
  <c r="K7" i="4"/>
  <c r="L7" i="4"/>
  <c r="F8" i="4"/>
  <c r="G8" i="4"/>
  <c r="H8" i="4"/>
  <c r="I8" i="4"/>
  <c r="J8" i="4"/>
  <c r="K8" i="4"/>
  <c r="L8" i="4"/>
  <c r="F10" i="4"/>
  <c r="G10" i="4"/>
  <c r="H10" i="4"/>
  <c r="I10" i="4"/>
  <c r="J10" i="4"/>
  <c r="K10" i="4"/>
  <c r="L10" i="4"/>
  <c r="F12" i="4"/>
  <c r="F20" i="4" s="1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H20" i="4" l="1"/>
  <c r="I20" i="4"/>
  <c r="L20" i="4"/>
  <c r="K20" i="4"/>
  <c r="G20" i="4"/>
  <c r="J20" i="4"/>
  <c r="F9" i="4"/>
  <c r="J8" i="12" l="1"/>
  <c r="J12" i="12" s="1"/>
  <c r="L8" i="12"/>
  <c r="L12" i="12" s="1"/>
  <c r="H8" i="12"/>
  <c r="H12" i="12" s="1"/>
  <c r="M8" i="12"/>
  <c r="M12" i="12" s="1"/>
  <c r="K8" i="12"/>
  <c r="K12" i="12" s="1"/>
  <c r="K28" i="12" s="1"/>
  <c r="G8" i="12"/>
  <c r="G12" i="12" s="1"/>
  <c r="I8" i="12"/>
  <c r="I12" i="12" s="1"/>
  <c r="B13" i="4"/>
  <c r="C13" i="4"/>
  <c r="D13" i="4"/>
  <c r="B14" i="4"/>
  <c r="C14" i="4"/>
  <c r="D14" i="4"/>
  <c r="B15" i="4"/>
  <c r="C15" i="4"/>
  <c r="D15" i="4"/>
  <c r="B16" i="4"/>
  <c r="C16" i="4"/>
  <c r="D16" i="4"/>
  <c r="B17" i="4"/>
  <c r="C17" i="4"/>
  <c r="D17" i="4"/>
  <c r="B18" i="4"/>
  <c r="C18" i="4"/>
  <c r="D18" i="4"/>
  <c r="B22" i="4"/>
  <c r="C22" i="4"/>
  <c r="D22" i="4"/>
  <c r="E12" i="4"/>
  <c r="D12" i="4"/>
  <c r="C12" i="4"/>
  <c r="B12" i="4"/>
  <c r="E10" i="4"/>
  <c r="D10" i="4"/>
  <c r="C10" i="4"/>
  <c r="B10" i="4"/>
  <c r="B7" i="4"/>
  <c r="C7" i="4"/>
  <c r="D7" i="4"/>
  <c r="E7" i="4"/>
  <c r="B8" i="4"/>
  <c r="C8" i="4"/>
  <c r="D8" i="4"/>
  <c r="E8" i="4"/>
  <c r="E6" i="4"/>
  <c r="D6" i="4"/>
  <c r="C6" i="4"/>
  <c r="B6" i="4"/>
  <c r="M28" i="12" l="1"/>
  <c r="J28" i="12"/>
  <c r="L28" i="12"/>
  <c r="H28" i="12"/>
  <c r="I28" i="12"/>
  <c r="G28" i="12"/>
  <c r="G9" i="4"/>
  <c r="I9" i="4"/>
  <c r="J9" i="4"/>
  <c r="K9" i="4"/>
  <c r="L9" i="4"/>
  <c r="G11" i="4"/>
  <c r="I11" i="4"/>
  <c r="J11" i="4"/>
  <c r="K11" i="4"/>
  <c r="L11" i="4"/>
  <c r="F11" i="4"/>
  <c r="F25" i="4" s="1"/>
  <c r="F55" i="4" s="1"/>
  <c r="H11" i="4"/>
  <c r="L25" i="4" l="1"/>
  <c r="L55" i="4" s="1"/>
  <c r="G25" i="4"/>
  <c r="G55" i="4" s="1"/>
  <c r="I25" i="4"/>
  <c r="I55" i="4" s="1"/>
  <c r="K25" i="4"/>
  <c r="K55" i="4" s="1"/>
  <c r="J25" i="4"/>
  <c r="J55" i="4" s="1"/>
  <c r="H9" i="4"/>
  <c r="H25" i="4" s="1"/>
  <c r="H55" i="4" s="1"/>
</calcChain>
</file>

<file path=xl/sharedStrings.xml><?xml version="1.0" encoding="utf-8"?>
<sst xmlns="http://schemas.openxmlformats.org/spreadsheetml/2006/main" count="948" uniqueCount="200">
  <si>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</si>
  <si>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</si>
  <si>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</si>
  <si>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</si>
  <si>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</si>
  <si>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</si>
  <si>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</si>
  <si>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</si>
  <si>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</si>
  <si>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</si>
  <si>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</si>
  <si>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</si>
  <si>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</si>
  <si>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</si>
  <si>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</si>
  <si>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</si>
  <si>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</si>
  <si>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</si>
  <si>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</si>
  <si>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</si>
  <si>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</si>
  <si>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</si>
  <si>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</si>
  <si>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</si>
  <si>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</si>
  <si>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</si>
  <si>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</si>
  <si>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</si>
  <si>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</si>
  <si>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</si>
  <si>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</si>
  <si>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</si>
  <si>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32-04-01</t>
  </si>
  <si>
    <t>A-03-03-01-010</t>
  </si>
  <si>
    <t>A</t>
  </si>
  <si>
    <t>03</t>
  </si>
  <si>
    <t>01</t>
  </si>
  <si>
    <t>010</t>
  </si>
  <si>
    <t>Propios</t>
  </si>
  <si>
    <t>20</t>
  </si>
  <si>
    <t>CSF</t>
  </si>
  <si>
    <t>21</t>
  </si>
  <si>
    <t>10</t>
  </si>
  <si>
    <t>001</t>
  </si>
  <si>
    <t>A-08-04-01</t>
  </si>
  <si>
    <t>08</t>
  </si>
  <si>
    <t>04</t>
  </si>
  <si>
    <t>CUOTA DE FISCALIZACIÓN Y AUDITAJE</t>
  </si>
  <si>
    <t>C</t>
  </si>
  <si>
    <t>3201</t>
  </si>
  <si>
    <t>0900</t>
  </si>
  <si>
    <t>Nación</t>
  </si>
  <si>
    <t>11</t>
  </si>
  <si>
    <t>3202</t>
  </si>
  <si>
    <t>6</t>
  </si>
  <si>
    <t>7</t>
  </si>
  <si>
    <t>8</t>
  </si>
  <si>
    <t>3299</t>
  </si>
  <si>
    <t>3</t>
  </si>
  <si>
    <t>5</t>
  </si>
  <si>
    <t>15</t>
  </si>
  <si>
    <t>16</t>
  </si>
  <si>
    <t>SSF</t>
  </si>
  <si>
    <t>IMPUESTOS</t>
  </si>
  <si>
    <t>A-08-01</t>
  </si>
  <si>
    <t>INCAPACIDADES Y LICENCIAS DE MATERNIDAD Y PATERNIDAD (NO DE PENSIONES)</t>
  </si>
  <si>
    <t>A-03-04-02-012</t>
  </si>
  <si>
    <t>BONOS PENSIONALES (DE PENSIONES)</t>
  </si>
  <si>
    <t>A-03-04-02-004</t>
  </si>
  <si>
    <t>CUOTAS PARTES PENSIONALES (DE PENSIONES)</t>
  </si>
  <si>
    <t>A-03-04-02-002</t>
  </si>
  <si>
    <t>MESADAS PENSIONALES (DE PENSIONES)</t>
  </si>
  <si>
    <t>A-03-04-02-001</t>
  </si>
  <si>
    <t>A INSTITUTOS DE INVESTIGACIÓN LEY 99 DE 1993</t>
  </si>
  <si>
    <t>A-03-03-04-016</t>
  </si>
  <si>
    <t>FORTALECIMIENTO A LA CONSULTA PREVIA. CONVENIO 169 OIT, LEY 21 DE 1991, LEY 70 DE 1993</t>
  </si>
  <si>
    <t>A-03-03-01-034</t>
  </si>
  <si>
    <t>A-03-03-01-021</t>
  </si>
  <si>
    <t>REMUNERACIONES NO CONSTITUTIVAS DE FACTOR SALARIAL</t>
  </si>
  <si>
    <t>A-01-01-03</t>
  </si>
  <si>
    <t>CONTRIBUCIONES INHERENTES A LA NÓMINA</t>
  </si>
  <si>
    <t>A-01-01-02</t>
  </si>
  <si>
    <t>SALARIO</t>
  </si>
  <si>
    <t>A-01-01-01</t>
  </si>
  <si>
    <t>APR FINAL</t>
  </si>
  <si>
    <t>TOTAL GASTOS DE PERSONAL</t>
  </si>
  <si>
    <t>TOTAL ADQUISICIÓN DE BIENES Y SERVICIOS</t>
  </si>
  <si>
    <t>TOTAL TRANSFERENCIAS CORRIENTES</t>
  </si>
  <si>
    <t>TOTAL GASTOS POR TRIBUTOS, MULTAS, SANCIONES E INTERESES DE MORA</t>
  </si>
  <si>
    <t>TOTAL FUNCIONAMIENTO</t>
  </si>
  <si>
    <t>TOTAL INVERSIÓN</t>
  </si>
  <si>
    <t xml:space="preserve">PRESUPUESTO FUNCIONAMIENTO </t>
  </si>
  <si>
    <t>PRESUPUESTO INVERSIÓN</t>
  </si>
  <si>
    <t>FONDO DE COMPENSACIÓN AMBIENTAL DISTRIBUCIÓN COMITÉ FONDO-MINISTERIO DEL MEDIO AMBIENTE ARTÍCULO 24 LEY 344 DE 1996.</t>
  </si>
  <si>
    <t>A-02</t>
  </si>
  <si>
    <t>ADQUISICIÓN DE BIENES  Y SERVICIOS</t>
  </si>
  <si>
    <t>A-03-10</t>
  </si>
  <si>
    <t>SENTENCIAS Y CONCILIACIONES</t>
  </si>
  <si>
    <t>13</t>
  </si>
  <si>
    <t>TOTAL FUNCIONAMIENTO + SERVICIO A LA DEUDA + INVERSIÓN MADS</t>
  </si>
  <si>
    <t>TRANSFERIR A LA AUTORIDAD NACIONAL DE LICENCIAS AMBIENTALES ANLA. ARTÍCULO 96 LEY 633 DE 2000</t>
  </si>
  <si>
    <t>32-01-01</t>
  </si>
  <si>
    <t>14</t>
  </si>
  <si>
    <t>12</t>
  </si>
  <si>
    <t>3208</t>
  </si>
  <si>
    <t>3206</t>
  </si>
  <si>
    <t>3205</t>
  </si>
  <si>
    <t>3204</t>
  </si>
  <si>
    <t>012</t>
  </si>
  <si>
    <t>02</t>
  </si>
  <si>
    <t>004</t>
  </si>
  <si>
    <t>002</t>
  </si>
  <si>
    <t>016</t>
  </si>
  <si>
    <t>034</t>
  </si>
  <si>
    <t>021</t>
  </si>
  <si>
    <t>UNIDAD A CARGO</t>
  </si>
  <si>
    <t>Ministerio de Ambiente y Desarrollo Sostenible</t>
  </si>
  <si>
    <t>TOTAL FUNCIONAMIENTO + INVERSIÓN FONAM</t>
  </si>
  <si>
    <t>OFICINA ASESORA DE PLANEACIÓN</t>
  </si>
  <si>
    <t>INVERSION</t>
  </si>
  <si>
    <t>Entidad</t>
  </si>
  <si>
    <t>Apropiación Inicial</t>
  </si>
  <si>
    <t>Apropiación Vigente</t>
  </si>
  <si>
    <t>COMPROMISOS</t>
  </si>
  <si>
    <t>OBLIGACIONES</t>
  </si>
  <si>
    <t>Avance</t>
  </si>
  <si>
    <t>%</t>
  </si>
  <si>
    <t>Total</t>
  </si>
  <si>
    <t>18</t>
  </si>
  <si>
    <t>AUTORIDAD NACIONAL DE LICENCIAS AMBIENTALES - ANLA</t>
  </si>
  <si>
    <t>UNIDAD DE PARQUES NACIONALES NATURALES - PNN</t>
  </si>
  <si>
    <t>MINISTERIO DE AMBIENTE Y DESARROLLO SOSTENIBLE</t>
  </si>
  <si>
    <t>A-08-05</t>
  </si>
  <si>
    <t>05</t>
  </si>
  <si>
    <t>MULTAS, SANCIONES E INTERESES DE MORA</t>
  </si>
  <si>
    <t>MINISTERIO DE AMBIENTE Y DESARROLLO SOSTENIBLE - GESTION GENERAL</t>
  </si>
  <si>
    <t>Apropiación adicionada</t>
  </si>
  <si>
    <t>40101B</t>
  </si>
  <si>
    <t>4. TRANSFORMACIÓN PRODUCTIVA, INTERNACIONALIZACIÓN Y ACCIÓN CLÍMATICA / B. RESTAURACIÓN PARTICIPATIVA DE ECOSISTEMAS, ÁREAS PROTEGIDAS Y OTRAS ÁREAS AMBIENTALMENTE ESTRATÉGICAS</t>
  </si>
  <si>
    <t>C-3201-0900-7-10101D</t>
  </si>
  <si>
    <t>10101D</t>
  </si>
  <si>
    <t>1. ORDENAMIENTO DEL TERRITORIO ALREDEDOR DEL AGUA Y JUSTICIA AMBIENTAL / D. INSTRUMENTOS DE CONTROL Y VIGILANCIA AMBIENTAL PARA LA RESILIENCIA</t>
  </si>
  <si>
    <t>C-3201-0900-8-40101B</t>
  </si>
  <si>
    <t>C-3201-0900-10-10102A</t>
  </si>
  <si>
    <t>10102A</t>
  </si>
  <si>
    <t>1. ORDENAMIENTO DEL TERRITORIO ALREDEDOR DEL AGUA Y JUSTICIA AMBIENTAL / A. CICLO DEL AGUA COMO BASE DEL ORDENAMIENTO TERRITORIAL</t>
  </si>
  <si>
    <t>C-3201-0900-10-40101A</t>
  </si>
  <si>
    <t>40101A</t>
  </si>
  <si>
    <t>4. TRANSFORMACIÓN PRODUCTIVA, INTERNACIONALIZACIÓN Y ACCIÓN CLÍMATICA / A. FRENO DE LA DEFORESTACIÓN, RESTAURACIÓN Y CONSERVACIÓN DE LA AMAZONÍA</t>
  </si>
  <si>
    <t>C-3201-0900-10-40101B</t>
  </si>
  <si>
    <t>C-3204-0900-12-10101B</t>
  </si>
  <si>
    <t>10101B</t>
  </si>
  <si>
    <t>1. ORDENAMIENTO DEL TERRITORIO ALREDEDOR DEL AGUA Y JUSTICIA AMBIENTAL / B. DEMOCRATIZACIÓN DEL CONOCIMIENTO, LA INFORMACIÓN AMBIENTAL Y DE RIESGO DE DESASTRES</t>
  </si>
  <si>
    <t>C-3204-0900-13-10101B</t>
  </si>
  <si>
    <t>C-3204-0900-14-10101B</t>
  </si>
  <si>
    <t>C-3204-0900-15-10101B</t>
  </si>
  <si>
    <t>C-3204-0900-16-10101B</t>
  </si>
  <si>
    <t>C-3206-0900-5-40404A</t>
  </si>
  <si>
    <t>40404A</t>
  </si>
  <si>
    <t>4. TRANSFORMACIÓN PRODUCTIVA, INTERNACIONALIZACIÓN Y ACCIÓN CLÍMATICA / A. FINANCIAMIENTO CLIMÁTICO NETO COMO MOTOR PARA EL DESARROLLO SOSTENIBLE</t>
  </si>
  <si>
    <t>10101A</t>
  </si>
  <si>
    <t>1. ORDENAMIENTO DEL TERRITORIO ALREDEDOR DEL AGUA Y JUSTICIA AMBIENTAL / A. IMPLEMENTACIÓN DEL ACUERDO DE ESCAZÚ</t>
  </si>
  <si>
    <t>10101C</t>
  </si>
  <si>
    <t>1. ORDENAMIENTO DEL TERRITORIO ALREDEDOR DEL AGUA Y JUSTICIA AMBIENTAL / C. MODERNIZACIÓN DE LA INSTITUCIONALIDAD AMBIENTAL Y DE GESTIÓN DEL RIESGO DE DESASTRES</t>
  </si>
  <si>
    <t>C-3299-0900-18-10101C</t>
  </si>
  <si>
    <t>19</t>
  </si>
  <si>
    <t>C-3299-0900-21-10101C</t>
  </si>
  <si>
    <t>C-3299-0900-23-10101C</t>
  </si>
  <si>
    <t>23</t>
  </si>
  <si>
    <t>C-3299-0900-24-10101C</t>
  </si>
  <si>
    <t>24</t>
  </si>
  <si>
    <t>Enero</t>
  </si>
  <si>
    <t>FONDO NACIONAL AMBIENTAL - GESTION GENERAL</t>
  </si>
  <si>
    <t>C-3201-0900-3-10101D</t>
  </si>
  <si>
    <t>C-3202-0900-10-40101B</t>
  </si>
  <si>
    <t>C-3202-0900-11-40101B</t>
  </si>
  <si>
    <t>C-3202-0900-15-40101B</t>
  </si>
  <si>
    <t>C-3299-0900-6-10101C</t>
  </si>
  <si>
    <t>C-3299-0900-7-10101C</t>
  </si>
  <si>
    <t>Autoridad Nacional de Licencias Ambientales</t>
  </si>
  <si>
    <t>Parques Nacionales Naturales de Colombia</t>
  </si>
  <si>
    <t>Apropiación reducida</t>
  </si>
  <si>
    <t>C-3201-0900-11-40101B</t>
  </si>
  <si>
    <t>4. TRANSFORMACIÓN PRODUCTIVA, INTERNACIONALIZACIÓN Y ACCIÓN CLÍMATICA / B. RESTAURACIÓN PARTICIPATIVA DE ECOSISTEMAS, ÁREAS PROTEGIDAS Y OTRAS ÁREAS AMBIENTALMENTE ESTRATÉGICAS - [DISTRIBUCIÓN PREVIO CONCEPTO  DNP]</t>
  </si>
  <si>
    <t>C-3202-0900-19-40101B</t>
  </si>
  <si>
    <t>C-3202-0900-20-40101A</t>
  </si>
  <si>
    <t>4. TRANSFORMACIÓN PRODUCTIVA, INTERNACIONALIZACIÓN Y ACCIÓN CLÍMATICA / A. FRENO DE LA DEFORESTACIÓN</t>
  </si>
  <si>
    <t>C-3202-0900-21-40101B</t>
  </si>
  <si>
    <t>C-3205-0900-5-10102A</t>
  </si>
  <si>
    <t>C-3208-0900-6-10101A</t>
  </si>
  <si>
    <t>C-3299-0900-27-10101C</t>
  </si>
  <si>
    <t>27</t>
  </si>
  <si>
    <t>C-3299-0900-28-10101C</t>
  </si>
  <si>
    <t>28</t>
  </si>
  <si>
    <t>ENTIDAD EJECUTORA</t>
  </si>
  <si>
    <t>FONDO NACIONAL AMBIENTAL - FONAM
EJECUCION PRESUPUESTAL CON CORTE AL 30 DE NOVIEMBRE DE 2025</t>
  </si>
  <si>
    <t>FONDO NACIONAL AMBIENTAL - FONAM
EJECUCIÓN PRESUPUESTAL CON CORTE AL 30 DE NOVIEMBRE DE 2025</t>
  </si>
  <si>
    <t>MINISTERIO DE AMBIENTE Y DESARROLLO SOSTENIBLE
EJECUCION PRESUPUESTAL CON CORTE AL 30 DE NOVIEMBRE DE 2025</t>
  </si>
  <si>
    <t>MINISTERIO DE AMBIENTE Y DESARROLLO SONTENIBLE
EJECUCION PRESUPUESTAL CON CORTE AL 30 DE NOVIEMBRE DE 2025</t>
  </si>
  <si>
    <t>EJECUCIÓN PRESUPUESTAL DEL FONDO NACIONAL AMBIENTAL - FONAM -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</si>
</sst>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_(* #,##0_);_(* \(#,##0\);_(* &quot;-&quot;_);_(@_)"/>
    <numFmt numFmtId="168" formatCode="0.0%"/>
    <numFmt numFmtId="169" formatCode="[$-1240A]&quot;$&quot;\ #,##0.00;\-&quot;$&quot;\ #,##0.00"/>
  </numFmts>
  <fonts count="2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Malgun Gothic"/>
      <family val="2"/>
    </font>
    <font>
      <b/>
      <sz val="10"/>
      <color theme="0"/>
      <name val="Malgun Gothic"/>
      <family val="2"/>
    </font>
    <font>
      <sz val="10"/>
      <name val="Malgun Gothic"/>
      <family val="2"/>
    </font>
    <font>
      <b/>
      <sz val="11"/>
      <color theme="0"/>
      <name val="Malgun Gothic"/>
      <family val="2"/>
    </font>
    <font>
      <sz val="11"/>
      <name val="Calibri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2"/>
      <color rgb="FF000000"/>
      <name val="Malgun Gothic"/>
      <family val="2"/>
    </font>
    <font>
      <b/>
      <sz val="13"/>
      <color theme="0"/>
      <name val="Malgun Gothic"/>
      <family val="2"/>
    </font>
    <font>
      <sz val="13"/>
      <name val="Malgun Gothic"/>
      <family val="2"/>
    </font>
    <font>
      <b/>
      <sz val="12"/>
      <color theme="0"/>
      <name val="Malgun Gothic"/>
      <family val="2"/>
    </font>
    <font>
      <sz val="12"/>
      <name val="Malgun Gothic"/>
      <family val="2"/>
    </font>
    <font>
      <sz val="11"/>
      <color rgb="FF000000"/>
      <name val="Malgun Gothic"/>
      <family val="2"/>
    </font>
    <font>
      <b/>
      <sz val="10"/>
      <color rgb="FF000000"/>
      <name val="Malgun Gothic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sz val="8"/>
      <color rgb="FF000000"/>
      <name val="Times New Roman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35">
    <xf numFmtId="0" fontId="0" fillId="0" borderId="0" xfId="0"/>
    <xf numFmtId="0" fontId="6" fillId="0" borderId="0" xfId="0" applyFont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horizontal="left" vertical="center" readingOrder="1"/>
    </xf>
    <xf numFmtId="0" fontId="10" fillId="0" borderId="1" xfId="0" applyFont="1" applyBorder="1" applyAlignment="1">
      <alignment horizontal="center" vertical="center" readingOrder="1"/>
    </xf>
    <xf numFmtId="0" fontId="10" fillId="0" borderId="1" xfId="0" applyFont="1" applyBorder="1" applyAlignment="1">
      <alignment vertical="center" readingOrder="1"/>
    </xf>
    <xf numFmtId="0" fontId="11" fillId="0" borderId="1" xfId="0" applyFont="1" applyBorder="1" applyAlignment="1">
      <alignment horizontal="left" vertical="center" readingOrder="1"/>
    </xf>
    <xf numFmtId="0" fontId="11" fillId="0" borderId="1" xfId="0" applyFont="1" applyBorder="1" applyAlignment="1">
      <alignment horizontal="center" vertical="center" readingOrder="1"/>
    </xf>
    <xf numFmtId="0" fontId="11" fillId="0" borderId="0" xfId="0" applyFont="1" applyAlignment="1">
      <alignment horizontal="center" vertical="center" readingOrder="1"/>
    </xf>
    <xf numFmtId="0" fontId="4" fillId="0" borderId="0" xfId="6" applyFont="1"/>
    <xf numFmtId="0" fontId="14" fillId="0" borderId="0" xfId="6" applyFont="1"/>
    <xf numFmtId="0" fontId="15" fillId="3" borderId="2" xfId="6" applyFont="1" applyFill="1" applyBorder="1" applyAlignment="1">
      <alignment horizontal="center" vertical="center" readingOrder="1"/>
    </xf>
    <xf numFmtId="164" fontId="15" fillId="3" borderId="2" xfId="7" applyFont="1" applyFill="1" applyBorder="1" applyAlignment="1">
      <alignment horizontal="center" vertical="center" readingOrder="1"/>
    </xf>
    <xf numFmtId="0" fontId="16" fillId="0" borderId="0" xfId="6" applyFont="1"/>
    <xf numFmtId="165" fontId="17" fillId="0" borderId="2" xfId="7" applyNumberFormat="1" applyFont="1" applyBorder="1" applyAlignment="1">
      <alignment vertical="center" readingOrder="1"/>
    </xf>
    <xf numFmtId="165" fontId="17" fillId="0" borderId="2" xfId="7" applyNumberFormat="1" applyFont="1" applyBorder="1" applyAlignment="1">
      <alignment horizontal="center" vertical="center" readingOrder="1"/>
    </xf>
    <xf numFmtId="165" fontId="17" fillId="0" borderId="2" xfId="7" applyNumberFormat="1" applyFont="1" applyFill="1" applyBorder="1" applyAlignment="1">
      <alignment horizontal="center" vertical="center" wrapText="1" readingOrder="1"/>
    </xf>
    <xf numFmtId="165" fontId="17" fillId="0" borderId="2" xfId="7" applyNumberFormat="1" applyFont="1" applyBorder="1" applyAlignment="1">
      <alignment horizontal="left" vertical="center" readingOrder="1"/>
    </xf>
    <xf numFmtId="165" fontId="17" fillId="0" borderId="2" xfId="7" applyNumberFormat="1" applyFont="1" applyBorder="1" applyAlignment="1">
      <alignment horizontal="right" vertical="center" readingOrder="1"/>
    </xf>
    <xf numFmtId="165" fontId="12" fillId="4" borderId="19" xfId="7" applyNumberFormat="1" applyFont="1" applyFill="1" applyBorder="1" applyAlignment="1">
      <alignment horizontal="right" vertical="center" wrapText="1" readingOrder="1"/>
    </xf>
    <xf numFmtId="165" fontId="4" fillId="0" borderId="2" xfId="7" applyNumberFormat="1" applyFont="1" applyFill="1" applyBorder="1" applyAlignment="1"/>
    <xf numFmtId="165" fontId="12" fillId="4" borderId="3" xfId="7" applyNumberFormat="1" applyFont="1" applyFill="1" applyBorder="1" applyAlignment="1">
      <alignment horizontal="right" vertical="center" readingOrder="1"/>
    </xf>
    <xf numFmtId="165" fontId="15" fillId="3" borderId="2" xfId="7" applyNumberFormat="1" applyFont="1" applyFill="1" applyBorder="1" applyAlignment="1">
      <alignment horizontal="right" vertical="center" readingOrder="1"/>
    </xf>
    <xf numFmtId="164" fontId="13" fillId="5" borderId="2" xfId="7" applyFont="1" applyFill="1" applyBorder="1" applyAlignment="1">
      <alignment horizontal="left" vertical="center" readingOrder="1"/>
    </xf>
    <xf numFmtId="0" fontId="7" fillId="3" borderId="2" xfId="6" applyFont="1" applyFill="1" applyBorder="1" applyAlignment="1">
      <alignment horizontal="center" vertical="center" readingOrder="1"/>
    </xf>
    <xf numFmtId="164" fontId="7" fillId="3" borderId="2" xfId="7" applyFont="1" applyFill="1" applyBorder="1" applyAlignment="1">
      <alignment horizontal="center" vertical="center" readingOrder="1"/>
    </xf>
    <xf numFmtId="0" fontId="4" fillId="0" borderId="0" xfId="6" applyFont="1" applyAlignment="1">
      <alignment wrapText="1"/>
    </xf>
    <xf numFmtId="165" fontId="13" fillId="2" borderId="2" xfId="7" applyNumberFormat="1" applyFont="1" applyFill="1" applyBorder="1" applyAlignment="1">
      <alignment horizontal="right" vertical="center" readingOrder="1"/>
    </xf>
    <xf numFmtId="165" fontId="13" fillId="2" borderId="2" xfId="7" applyNumberFormat="1" applyFont="1" applyFill="1" applyBorder="1" applyAlignment="1">
      <alignment horizontal="center" vertical="center" readingOrder="1"/>
    </xf>
    <xf numFmtId="164" fontId="4" fillId="0" borderId="0" xfId="7" applyFont="1" applyFill="1" applyBorder="1" applyAlignment="1"/>
    <xf numFmtId="168" fontId="0" fillId="0" borderId="0" xfId="0" applyNumberFormat="1"/>
    <xf numFmtId="0" fontId="5" fillId="3" borderId="2" xfId="0" applyFont="1" applyFill="1" applyBorder="1" applyAlignment="1">
      <alignment horizontal="center" vertical="center" wrapText="1" readingOrder="1"/>
    </xf>
    <xf numFmtId="164" fontId="5" fillId="3" borderId="2" xfId="1" applyFont="1" applyFill="1" applyBorder="1" applyAlignment="1">
      <alignment horizontal="center" vertical="center" wrapText="1" readingOrder="1"/>
    </xf>
    <xf numFmtId="164" fontId="19" fillId="0" borderId="2" xfId="1" applyFont="1" applyBorder="1" applyAlignment="1">
      <alignment horizontal="center" vertical="center" wrapText="1" readingOrder="1"/>
    </xf>
    <xf numFmtId="164" fontId="19" fillId="0" borderId="2" xfId="1" applyFont="1" applyBorder="1" applyAlignment="1">
      <alignment horizontal="left" vertical="center" wrapText="1" readingOrder="1"/>
    </xf>
    <xf numFmtId="165" fontId="19" fillId="0" borderId="2" xfId="1" applyNumberFormat="1" applyFont="1" applyBorder="1" applyAlignment="1">
      <alignment horizontal="right" vertical="center" wrapText="1" readingOrder="1"/>
    </xf>
    <xf numFmtId="0" fontId="20" fillId="0" borderId="0" xfId="0" applyFont="1" applyAlignment="1">
      <alignment wrapText="1" readingOrder="1"/>
    </xf>
    <xf numFmtId="165" fontId="18" fillId="4" borderId="15" xfId="1" applyNumberFormat="1" applyFont="1" applyFill="1" applyBorder="1" applyAlignment="1">
      <alignment horizontal="right" vertical="center" wrapText="1" readingOrder="1"/>
    </xf>
    <xf numFmtId="164" fontId="6" fillId="0" borderId="0" xfId="0" applyNumberFormat="1" applyFont="1" applyAlignment="1">
      <alignment wrapText="1"/>
    </xf>
    <xf numFmtId="165" fontId="18" fillId="4" borderId="3" xfId="1" applyNumberFormat="1" applyFont="1" applyFill="1" applyBorder="1" applyAlignment="1">
      <alignment horizontal="right" vertical="center" wrapText="1" readingOrder="1"/>
    </xf>
    <xf numFmtId="165" fontId="18" fillId="4" borderId="2" xfId="1" applyNumberFormat="1" applyFont="1" applyFill="1" applyBorder="1" applyAlignment="1">
      <alignment horizontal="right" vertical="center" wrapText="1" readingOrder="1"/>
    </xf>
    <xf numFmtId="164" fontId="20" fillId="0" borderId="0" xfId="1" applyFont="1" applyFill="1" applyBorder="1" applyAlignment="1">
      <alignment wrapText="1" readingOrder="1"/>
    </xf>
    <xf numFmtId="165" fontId="5" fillId="3" borderId="2" xfId="1" applyNumberFormat="1" applyFont="1" applyFill="1" applyBorder="1" applyAlignment="1">
      <alignment horizontal="right" vertical="center" wrapText="1" readingOrder="1"/>
    </xf>
    <xf numFmtId="164" fontId="6" fillId="0" borderId="0" xfId="1" applyFont="1" applyFill="1" applyBorder="1" applyAlignment="1">
      <alignment wrapText="1"/>
    </xf>
    <xf numFmtId="166" fontId="19" fillId="0" borderId="2" xfId="5" applyNumberFormat="1" applyFont="1" applyFill="1" applyBorder="1" applyAlignment="1">
      <alignment horizontal="right" vertical="center" readingOrder="1"/>
    </xf>
    <xf numFmtId="165" fontId="5" fillId="2" borderId="2" xfId="1" applyNumberFormat="1" applyFont="1" applyFill="1" applyBorder="1" applyAlignment="1">
      <alignment horizontal="right" vertical="center" wrapText="1" readingOrder="1"/>
    </xf>
    <xf numFmtId="165" fontId="6" fillId="0" borderId="0" xfId="1" applyNumberFormat="1" applyFont="1" applyFill="1" applyBorder="1" applyAlignment="1">
      <alignment vertical="center" wrapText="1"/>
    </xf>
    <xf numFmtId="164" fontId="6" fillId="0" borderId="0" xfId="1" applyFont="1" applyFill="1" applyBorder="1" applyAlignment="1">
      <alignment vertical="center" wrapText="1"/>
    </xf>
    <xf numFmtId="41" fontId="8" fillId="0" borderId="0" xfId="8" applyFont="1" applyFill="1" applyBorder="1" applyAlignment="1"/>
    <xf numFmtId="41" fontId="11" fillId="0" borderId="0" xfId="8" applyFont="1" applyFill="1" applyBorder="1" applyAlignment="1">
      <alignment horizontal="center" vertical="center" readingOrder="1"/>
    </xf>
    <xf numFmtId="41" fontId="9" fillId="0" borderId="1" xfId="8" applyFont="1" applyFill="1" applyBorder="1" applyAlignment="1">
      <alignment horizontal="right" vertical="center" readingOrder="1"/>
    </xf>
    <xf numFmtId="164" fontId="19" fillId="0" borderId="3" xfId="1" applyFont="1" applyBorder="1" applyAlignment="1">
      <alignment vertical="center" wrapText="1" readingOrder="1"/>
    </xf>
    <xf numFmtId="164" fontId="19" fillId="0" borderId="3" xfId="1" applyFont="1" applyBorder="1" applyAlignment="1">
      <alignment horizontal="left" vertical="center" wrapText="1" readingOrder="1"/>
    </xf>
    <xf numFmtId="0" fontId="3" fillId="0" borderId="0" xfId="0" applyFont="1" applyAlignment="1">
      <alignment vertical="center"/>
    </xf>
    <xf numFmtId="167" fontId="21" fillId="0" borderId="20" xfId="0" applyNumberFormat="1" applyFont="1" applyBorder="1" applyAlignment="1">
      <alignment vertical="center"/>
    </xf>
    <xf numFmtId="167" fontId="3" fillId="0" borderId="20" xfId="0" applyNumberFormat="1" applyFont="1" applyBorder="1" applyAlignment="1">
      <alignment vertical="center"/>
    </xf>
    <xf numFmtId="0" fontId="22" fillId="0" borderId="0" xfId="0" applyFont="1"/>
    <xf numFmtId="41" fontId="3" fillId="0" borderId="2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168" fontId="3" fillId="0" borderId="2" xfId="3" applyNumberFormat="1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38" fontId="21" fillId="6" borderId="2" xfId="0" applyNumberFormat="1" applyFont="1" applyFill="1" applyBorder="1" applyAlignment="1">
      <alignment vertical="center"/>
    </xf>
    <xf numFmtId="168" fontId="21" fillId="6" borderId="2" xfId="3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1" fillId="6" borderId="2" xfId="0" applyFont="1" applyFill="1" applyBorder="1" applyAlignment="1">
      <alignment horizontal="center" vertical="center" wrapText="1"/>
    </xf>
    <xf numFmtId="0" fontId="11" fillId="7" borderId="2" xfId="4" applyFont="1" applyFill="1" applyBorder="1" applyAlignment="1">
      <alignment horizontal="center" vertical="center" readingOrder="1"/>
    </xf>
    <xf numFmtId="164" fontId="11" fillId="7" borderId="2" xfId="1" applyFont="1" applyFill="1" applyBorder="1" applyAlignment="1">
      <alignment horizontal="center" vertical="center" readingOrder="1"/>
    </xf>
    <xf numFmtId="0" fontId="10" fillId="0" borderId="2" xfId="4" applyFont="1" applyBorder="1" applyAlignment="1">
      <alignment horizontal="center" vertical="center" readingOrder="1"/>
    </xf>
    <xf numFmtId="0" fontId="10" fillId="0" borderId="2" xfId="4" applyFont="1" applyBorder="1" applyAlignment="1">
      <alignment horizontal="left" vertical="center" readingOrder="1"/>
    </xf>
    <xf numFmtId="0" fontId="10" fillId="0" borderId="2" xfId="4" applyFont="1" applyBorder="1" applyAlignment="1">
      <alignment vertical="center" readingOrder="1"/>
    </xf>
    <xf numFmtId="43" fontId="10" fillId="0" borderId="1" xfId="5" applyFont="1" applyBorder="1" applyAlignment="1">
      <alignment horizontal="right" vertical="center" readingOrder="1"/>
    </xf>
    <xf numFmtId="0" fontId="3" fillId="0" borderId="2" xfId="0" applyFont="1" applyBorder="1" applyAlignment="1">
      <alignment vertical="center"/>
    </xf>
    <xf numFmtId="38" fontId="3" fillId="0" borderId="19" xfId="0" applyNumberFormat="1" applyFont="1" applyBorder="1" applyAlignment="1">
      <alignment vertical="center"/>
    </xf>
    <xf numFmtId="43" fontId="8" fillId="0" borderId="0" xfId="0" applyNumberFormat="1" applyFont="1"/>
    <xf numFmtId="164" fontId="8" fillId="0" borderId="0" xfId="1" applyFont="1"/>
    <xf numFmtId="0" fontId="11" fillId="0" borderId="1" xfId="4" applyFont="1" applyBorder="1" applyAlignment="1">
      <alignment horizontal="center" vertical="center" readingOrder="1"/>
    </xf>
    <xf numFmtId="0" fontId="11" fillId="0" borderId="0" xfId="4" applyFont="1" applyAlignment="1">
      <alignment horizontal="center" vertical="center" readingOrder="1"/>
    </xf>
    <xf numFmtId="0" fontId="11" fillId="0" borderId="21" xfId="4" applyFont="1" applyBorder="1" applyAlignment="1">
      <alignment horizontal="center" vertical="center" readingOrder="1"/>
    </xf>
    <xf numFmtId="0" fontId="11" fillId="8" borderId="2" xfId="4" applyFont="1" applyFill="1" applyBorder="1" applyAlignment="1">
      <alignment horizontal="center" vertical="center" readingOrder="1"/>
    </xf>
    <xf numFmtId="169" fontId="10" fillId="0" borderId="2" xfId="4" applyNumberFormat="1" applyFont="1" applyBorder="1" applyAlignment="1">
      <alignment horizontal="right" vertical="center" readingOrder="1"/>
    </xf>
    <xf numFmtId="169" fontId="8" fillId="0" borderId="0" xfId="8" applyNumberFormat="1" applyFont="1" applyFill="1" applyBorder="1" applyAlignment="1"/>
    <xf numFmtId="43" fontId="10" fillId="0" borderId="0" xfId="5" applyFont="1" applyBorder="1" applyAlignment="1">
      <alignment horizontal="right" vertical="center" readingOrder="1"/>
    </xf>
    <xf numFmtId="41" fontId="9" fillId="0" borderId="22" xfId="8" applyFont="1" applyFill="1" applyBorder="1" applyAlignment="1">
      <alignment horizontal="right" vertical="center" readingOrder="1"/>
    </xf>
    <xf numFmtId="164" fontId="10" fillId="0" borderId="2" xfId="1" applyFont="1" applyBorder="1" applyAlignment="1">
      <alignment horizontal="left" vertical="center" readingOrder="1"/>
    </xf>
    <xf numFmtId="165" fontId="17" fillId="0" borderId="2" xfId="7" applyNumberFormat="1" applyFont="1" applyBorder="1" applyAlignment="1">
      <alignment horizontal="left" vertical="center" wrapText="1" readingOrder="1"/>
    </xf>
    <xf numFmtId="41" fontId="8" fillId="9" borderId="0" xfId="8" applyFont="1" applyFill="1" applyBorder="1" applyAlignment="1"/>
    <xf numFmtId="0" fontId="13" fillId="2" borderId="16" xfId="6" applyFont="1" applyFill="1" applyBorder="1" applyAlignment="1">
      <alignment horizontal="left" vertical="center" readingOrder="1"/>
    </xf>
    <xf numFmtId="0" fontId="13" fillId="2" borderId="17" xfId="6" applyFont="1" applyFill="1" applyBorder="1" applyAlignment="1">
      <alignment horizontal="left" vertical="center" readingOrder="1"/>
    </xf>
    <xf numFmtId="0" fontId="13" fillId="2" borderId="18" xfId="6" applyFont="1" applyFill="1" applyBorder="1" applyAlignment="1">
      <alignment horizontal="left" vertical="center" readingOrder="1"/>
    </xf>
    <xf numFmtId="0" fontId="15" fillId="3" borderId="16" xfId="6" applyFont="1" applyFill="1" applyBorder="1" applyAlignment="1">
      <alignment horizontal="left" vertical="center" readingOrder="1"/>
    </xf>
    <xf numFmtId="0" fontId="15" fillId="3" borderId="17" xfId="6" applyFont="1" applyFill="1" applyBorder="1" applyAlignment="1">
      <alignment horizontal="left" vertical="center" readingOrder="1"/>
    </xf>
    <xf numFmtId="0" fontId="15" fillId="3" borderId="18" xfId="6" applyFont="1" applyFill="1" applyBorder="1" applyAlignment="1">
      <alignment horizontal="left" vertical="center" readingOrder="1"/>
    </xf>
    <xf numFmtId="0" fontId="13" fillId="2" borderId="2" xfId="6" applyFont="1" applyFill="1" applyBorder="1" applyAlignment="1">
      <alignment horizontal="left" vertical="center" wrapText="1" readingOrder="1"/>
    </xf>
    <xf numFmtId="0" fontId="12" fillId="0" borderId="2" xfId="6" applyFont="1" applyBorder="1" applyAlignment="1">
      <alignment horizontal="center" vertical="center" wrapText="1" readingOrder="1"/>
    </xf>
    <xf numFmtId="0" fontId="12" fillId="4" borderId="19" xfId="6" applyFont="1" applyFill="1" applyBorder="1" applyAlignment="1">
      <alignment horizontal="left" vertical="center" wrapText="1" readingOrder="1"/>
    </xf>
    <xf numFmtId="0" fontId="12" fillId="4" borderId="3" xfId="6" applyFont="1" applyFill="1" applyBorder="1" applyAlignment="1">
      <alignment horizontal="left" vertical="center" readingOrder="1"/>
    </xf>
    <xf numFmtId="0" fontId="15" fillId="3" borderId="2" xfId="6" applyFont="1" applyFill="1" applyBorder="1" applyAlignment="1">
      <alignment horizontal="left" vertical="center" readingOrder="1"/>
    </xf>
    <xf numFmtId="0" fontId="21" fillId="6" borderId="16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 vertical="center" wrapText="1" readingOrder="1"/>
    </xf>
    <xf numFmtId="0" fontId="5" fillId="3" borderId="17" xfId="0" applyFont="1" applyFill="1" applyBorder="1" applyAlignment="1">
      <alignment horizontal="left" vertical="center" wrapText="1" readingOrder="1"/>
    </xf>
    <xf numFmtId="0" fontId="5" fillId="3" borderId="18" xfId="0" applyFont="1" applyFill="1" applyBorder="1" applyAlignment="1">
      <alignment horizontal="left" vertical="center" wrapText="1" readingOrder="1"/>
    </xf>
    <xf numFmtId="0" fontId="5" fillId="2" borderId="16" xfId="0" applyFont="1" applyFill="1" applyBorder="1" applyAlignment="1">
      <alignment horizontal="left" vertical="center" wrapText="1" readingOrder="1"/>
    </xf>
    <xf numFmtId="0" fontId="5" fillId="2" borderId="17" xfId="0" applyFont="1" applyFill="1" applyBorder="1" applyAlignment="1">
      <alignment horizontal="left" vertical="center" wrapText="1" readingOrder="1"/>
    </xf>
    <xf numFmtId="0" fontId="5" fillId="2" borderId="18" xfId="0" applyFont="1" applyFill="1" applyBorder="1" applyAlignment="1">
      <alignment horizontal="left" vertical="center" wrapText="1" readingOrder="1"/>
    </xf>
    <xf numFmtId="0" fontId="5" fillId="2" borderId="3" xfId="0" applyFont="1" applyFill="1" applyBorder="1" applyAlignment="1">
      <alignment horizontal="left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 readingOrder="1"/>
    </xf>
    <xf numFmtId="0" fontId="18" fillId="0" borderId="5" xfId="0" applyFont="1" applyBorder="1" applyAlignment="1">
      <alignment horizontal="center" vertical="center" wrapText="1" readingOrder="1"/>
    </xf>
    <xf numFmtId="0" fontId="18" fillId="0" borderId="6" xfId="0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8" xfId="0" applyFont="1" applyBorder="1" applyAlignment="1">
      <alignment horizontal="center" vertical="center" wrapText="1" readingOrder="1"/>
    </xf>
    <xf numFmtId="0" fontId="18" fillId="0" borderId="9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18" fillId="0" borderId="11" xfId="0" applyFont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left" vertical="center" wrapText="1" readingOrder="1"/>
    </xf>
    <xf numFmtId="0" fontId="18" fillId="4" borderId="12" xfId="0" applyFont="1" applyFill="1" applyBorder="1" applyAlignment="1">
      <alignment horizontal="center" vertical="center" wrapText="1" readingOrder="1"/>
    </xf>
    <xf numFmtId="0" fontId="18" fillId="4" borderId="13" xfId="0" applyFont="1" applyFill="1" applyBorder="1" applyAlignment="1">
      <alignment horizontal="center" vertical="center" wrapText="1" readingOrder="1"/>
    </xf>
    <xf numFmtId="0" fontId="18" fillId="4" borderId="14" xfId="0" applyFont="1" applyFill="1" applyBorder="1" applyAlignment="1">
      <alignment horizontal="center" vertical="center" wrapText="1" readingOrder="1"/>
    </xf>
    <xf numFmtId="0" fontId="18" fillId="4" borderId="3" xfId="0" applyFont="1" applyFill="1" applyBorder="1" applyAlignment="1">
      <alignment horizontal="left" vertical="center" wrapText="1" readingOrder="1"/>
    </xf>
    <xf numFmtId="0" fontId="18" fillId="4" borderId="2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readingOrder="1"/>
    </xf>
    <xf numFmtId="0" fontId="25" fillId="0" borderId="1" xfId="0" applyFont="1" applyBorder="1" applyAlignment="1">
      <alignment horizontal="left" vertical="center" readingOrder="1"/>
    </xf>
    <xf numFmtId="0" fontId="25" fillId="0" borderId="1" xfId="0" applyFont="1" applyBorder="1" applyAlignment="1">
      <alignment vertical="center" readingOrder="1"/>
    </xf>
    <xf numFmtId="166" fontId="25" fillId="0" borderId="1" xfId="5" applyNumberFormat="1" applyFont="1" applyBorder="1" applyAlignment="1">
      <alignment horizontal="right" vertical="center" readingOrder="1"/>
    </xf>
    <xf numFmtId="0" fontId="26" fillId="0" borderId="0" xfId="0" applyFont="1"/>
    <xf numFmtId="165" fontId="17" fillId="0" borderId="3" xfId="7" applyNumberFormat="1" applyFont="1" applyBorder="1" applyAlignment="1">
      <alignment vertical="center" readingOrder="1"/>
    </xf>
    <xf numFmtId="165" fontId="17" fillId="0" borderId="3" xfId="7" applyNumberFormat="1" applyFont="1" applyBorder="1" applyAlignment="1">
      <alignment horizontal="center" vertical="center" readingOrder="1"/>
    </xf>
    <xf numFmtId="165" fontId="4" fillId="0" borderId="0" xfId="7" applyNumberFormat="1" applyFont="1" applyFill="1" applyBorder="1" applyAlignment="1"/>
  </cellXfs>
  <cellStyles count="9">
    <cellStyle name="Millares" xfId="1" builtinId="3"/>
    <cellStyle name="Millares [0]" xfId="8" builtinId="6"/>
    <cellStyle name="Millares [0] 2" xfId="2" xr:uid="{00000000-0005-0000-0000-000002000000}"/>
    <cellStyle name="Millares 2" xfId="5" xr:uid="{00000000-0005-0000-0000-000003000000}"/>
    <cellStyle name="Millares 3" xfId="7" xr:uid="{00000000-0005-0000-0000-000004000000}"/>
    <cellStyle name="Normal" xfId="0" builtinId="0"/>
    <cellStyle name="Normal 2" xfId="4" xr:uid="{00000000-0005-0000-0000-000006000000}"/>
    <cellStyle name="Normal 3" xfId="6" xr:uid="{00000000-0005-0000-0000-000007000000}"/>
    <cellStyle name="Porcentual 2" xfId="3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28"/>
  <sheetViews>
    <sheetView tabSelected="1" view="pageBreakPreview" zoomScale="60" zoomScaleNormal="70" workbookViewId="0">
      <pane ySplit="5" topLeftCell="A8" activePane="bottomLeft" state="frozen"/>
      <selection activeCell="P24" sqref="P24"/>
      <selection pane="bottomLeft" activeCell="P24" sqref="P24"/>
    </sheetView>
  </sheetViews>
  <sheetFormatPr baseColWidth="10" defaultRowHeight="16.5" x14ac:dyDescent="0.3"/>
  <cols>
    <col min="1" max="1" width="27.42578125" style="9" customWidth="1"/>
    <col min="2" max="2" width="10.28515625" style="9" customWidth="1"/>
    <col min="3" max="3" width="6.5703125" style="9" customWidth="1"/>
    <col min="4" max="4" width="6.140625" style="9" customWidth="1"/>
    <col min="5" max="5" width="41.42578125" style="9" customWidth="1"/>
    <col min="6" max="6" width="75" style="26" customWidth="1"/>
    <col min="7" max="7" width="27.42578125" style="29" customWidth="1"/>
    <col min="8" max="8" width="26.28515625" style="29" customWidth="1"/>
    <col min="9" max="9" width="27.28515625" style="29" customWidth="1"/>
    <col min="10" max="10" width="27.7109375" style="29" customWidth="1"/>
    <col min="11" max="11" width="26.85546875" style="29" bestFit="1" customWidth="1"/>
    <col min="12" max="12" width="26.42578125" style="29" customWidth="1"/>
    <col min="13" max="13" width="27.42578125" style="29" customWidth="1"/>
    <col min="14" max="16384" width="11.42578125" style="9"/>
  </cols>
  <sheetData>
    <row r="1" spans="1:22" x14ac:dyDescent="0.3">
      <c r="A1" s="95" t="s">
        <v>195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22" x14ac:dyDescent="0.3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22" x14ac:dyDescent="0.3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22" s="10" customFormat="1" ht="24" customHeight="1" x14ac:dyDescent="0.35">
      <c r="A4" s="94" t="s">
        <v>91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22" s="13" customFormat="1" ht="24" customHeight="1" x14ac:dyDescent="0.3">
      <c r="A5" s="11" t="s">
        <v>7</v>
      </c>
      <c r="B5" s="11" t="s">
        <v>17</v>
      </c>
      <c r="C5" s="11" t="s">
        <v>18</v>
      </c>
      <c r="D5" s="11" t="s">
        <v>19</v>
      </c>
      <c r="E5" s="11" t="s">
        <v>115</v>
      </c>
      <c r="F5" s="11" t="s">
        <v>20</v>
      </c>
      <c r="G5" s="11" t="s">
        <v>24</v>
      </c>
      <c r="H5" s="11" t="s">
        <v>25</v>
      </c>
      <c r="I5" s="11" t="s">
        <v>84</v>
      </c>
      <c r="J5" s="11" t="s">
        <v>26</v>
      </c>
      <c r="K5" s="11" t="s">
        <v>28</v>
      </c>
      <c r="L5" s="12" t="s">
        <v>29</v>
      </c>
      <c r="M5" s="12" t="s">
        <v>31</v>
      </c>
    </row>
    <row r="6" spans="1:22" ht="63" customHeight="1" x14ac:dyDescent="0.3">
      <c r="A6" s="14" t="str">
        <f>+'ep fonam'!C5</f>
        <v>A-03-03-01-010</v>
      </c>
      <c r="B6" s="15" t="str">
        <f>+'ep fonam'!M5</f>
        <v>Propios</v>
      </c>
      <c r="C6" s="15" t="str">
        <f>+'ep fonam'!N5</f>
        <v>20</v>
      </c>
      <c r="D6" s="15" t="str">
        <f>+'ep fonam'!O5</f>
        <v>CSF</v>
      </c>
      <c r="E6" s="16" t="str">
        <f>+'ep fonam'!Q5</f>
        <v>Autoridad Nacional de Licencias Ambientales</v>
      </c>
      <c r="F6" s="17" t="str">
        <f>+'ep fonam'!P5</f>
        <v>TRANSFERIR A LA AUTORIDAD NACIONAL DE LICENCIAS AMBIENTALES ANLA. ARTÍCULO 96 LEY 633 DE 2000</v>
      </c>
      <c r="G6" s="18">
        <f>+'ep fonam'!U5</f>
        <v>96344800000</v>
      </c>
      <c r="H6" s="18">
        <f>+'ep fonam'!V5</f>
        <v>0</v>
      </c>
      <c r="I6" s="18">
        <f>+'ep fonam'!W5</f>
        <v>96344800000</v>
      </c>
      <c r="J6" s="18">
        <f>+'ep fonam'!X5</f>
        <v>96344800000</v>
      </c>
      <c r="K6" s="18">
        <f>+'ep fonam'!Y5</f>
        <v>96344800000</v>
      </c>
      <c r="L6" s="18">
        <f>+'ep fonam'!Z5</f>
        <v>96344800000</v>
      </c>
      <c r="M6" s="18">
        <f>+'ep fonam'!AA5</f>
        <v>96344800000</v>
      </c>
    </row>
    <row r="7" spans="1:22" ht="63" customHeight="1" x14ac:dyDescent="0.3">
      <c r="A7" s="14" t="str">
        <f>+'ep fonam'!C6</f>
        <v>A-03-10</v>
      </c>
      <c r="B7" s="15" t="str">
        <f>+'ep fonam'!M6</f>
        <v>Propios</v>
      </c>
      <c r="C7" s="15" t="str">
        <f>+'ep fonam'!N6</f>
        <v>20</v>
      </c>
      <c r="D7" s="15" t="str">
        <f>+'ep fonam'!O6</f>
        <v>CSF</v>
      </c>
      <c r="E7" s="16" t="str">
        <f>+'ep fonam'!Q6</f>
        <v>Ministerio de Ambiente y Desarrollo Sostenible</v>
      </c>
      <c r="F7" s="17" t="str">
        <f>+'ep fonam'!P6</f>
        <v>SENTENCIAS Y CONCILIACIONES</v>
      </c>
      <c r="G7" s="18">
        <f>+'ep fonam'!U6</f>
        <v>256800000</v>
      </c>
      <c r="H7" s="18">
        <f>+'ep fonam'!V6</f>
        <v>0</v>
      </c>
      <c r="I7" s="18">
        <f>+'ep fonam'!W6</f>
        <v>256800000</v>
      </c>
      <c r="J7" s="18">
        <f>+'ep fonam'!X6</f>
        <v>0</v>
      </c>
      <c r="K7" s="18">
        <f>+'ep fonam'!Y6</f>
        <v>0</v>
      </c>
      <c r="L7" s="18">
        <f>+'ep fonam'!Z6</f>
        <v>0</v>
      </c>
      <c r="M7" s="18">
        <f>+'ep fonam'!AA6</f>
        <v>0</v>
      </c>
    </row>
    <row r="8" spans="1:22" s="13" customFormat="1" ht="26.25" customHeight="1" x14ac:dyDescent="0.35">
      <c r="A8" s="96" t="s">
        <v>87</v>
      </c>
      <c r="B8" s="96"/>
      <c r="C8" s="96"/>
      <c r="D8" s="96"/>
      <c r="E8" s="96"/>
      <c r="F8" s="96"/>
      <c r="G8" s="19">
        <f t="shared" ref="G8:M8" si="0">SUM(G6:G7)</f>
        <v>96601600000</v>
      </c>
      <c r="H8" s="19">
        <f t="shared" si="0"/>
        <v>0</v>
      </c>
      <c r="I8" s="19">
        <f t="shared" si="0"/>
        <v>96601600000</v>
      </c>
      <c r="J8" s="19">
        <f t="shared" si="0"/>
        <v>96344800000</v>
      </c>
      <c r="K8" s="19">
        <f t="shared" si="0"/>
        <v>96344800000</v>
      </c>
      <c r="L8" s="19">
        <f t="shared" si="0"/>
        <v>96344800000</v>
      </c>
      <c r="M8" s="19">
        <f t="shared" si="0"/>
        <v>96344800000</v>
      </c>
      <c r="N8" s="9"/>
      <c r="O8" s="9"/>
      <c r="P8" s="9"/>
      <c r="Q8" s="9"/>
      <c r="R8" s="9"/>
      <c r="S8" s="9"/>
      <c r="T8" s="10"/>
      <c r="U8" s="10"/>
      <c r="V8" s="10"/>
    </row>
    <row r="9" spans="1:22" s="20" customFormat="1" ht="42" customHeight="1" x14ac:dyDescent="0.3">
      <c r="A9" s="14" t="str">
        <f>+'ep fonam'!C7</f>
        <v>A-08-04-01</v>
      </c>
      <c r="B9" s="15" t="str">
        <f>+'ep fonam'!M7</f>
        <v>Propios</v>
      </c>
      <c r="C9" s="15" t="str">
        <f>+'ep fonam'!N7</f>
        <v>20</v>
      </c>
      <c r="D9" s="15" t="str">
        <f>+'ep fonam'!O7</f>
        <v>CSF</v>
      </c>
      <c r="E9" s="16" t="str">
        <f>+'ep fonam'!Q7</f>
        <v>Ministerio de Ambiente y Desarrollo Sostenible</v>
      </c>
      <c r="F9" s="17" t="str">
        <f>+'ep fonam'!P7</f>
        <v>CUOTA DE FISCALIZACIÓN Y AUDITAJE</v>
      </c>
      <c r="G9" s="18">
        <f>+'ep fonam'!U7</f>
        <v>1552299394</v>
      </c>
      <c r="H9" s="18">
        <f>+'ep fonam'!V7</f>
        <v>0</v>
      </c>
      <c r="I9" s="18">
        <f>+'ep fonam'!W7</f>
        <v>1552299394</v>
      </c>
      <c r="J9" s="18">
        <f>+'ep fonam'!X7</f>
        <v>517354833</v>
      </c>
      <c r="K9" s="18">
        <f>+'ep fonam'!Y7</f>
        <v>517354833</v>
      </c>
      <c r="L9" s="18">
        <f>+'ep fonam'!Z7</f>
        <v>517354833</v>
      </c>
      <c r="M9" s="18">
        <f>+'ep fonam'!AA7</f>
        <v>517354833</v>
      </c>
      <c r="N9" s="9"/>
      <c r="O9" s="9"/>
      <c r="P9" s="9"/>
      <c r="Q9" s="9"/>
      <c r="R9" s="9"/>
      <c r="S9" s="9"/>
      <c r="T9" s="9"/>
      <c r="U9" s="9"/>
      <c r="V9" s="9"/>
    </row>
    <row r="10" spans="1:22" s="134" customFormat="1" ht="42" customHeight="1" x14ac:dyDescent="0.3">
      <c r="A10" s="132" t="s">
        <v>132</v>
      </c>
      <c r="B10" s="133" t="s">
        <v>38</v>
      </c>
      <c r="C10" s="133" t="s">
        <v>39</v>
      </c>
      <c r="D10" s="133" t="s">
        <v>40</v>
      </c>
      <c r="E10" s="16" t="str">
        <f>+'ep fonam'!Q8</f>
        <v>Ministerio de Ambiente y Desarrollo Sostenible</v>
      </c>
      <c r="F10" s="17" t="str">
        <f>+'ep fonam'!P8</f>
        <v>MULTAS, SANCIONES E INTERESES DE MORA</v>
      </c>
      <c r="G10" s="18">
        <f>+'ep fonam'!U8</f>
        <v>16400606</v>
      </c>
      <c r="H10" s="18">
        <f>+'ep fonam'!V8</f>
        <v>0</v>
      </c>
      <c r="I10" s="18">
        <f>+'ep fonam'!W8</f>
        <v>16400606</v>
      </c>
      <c r="J10" s="18">
        <f>+'ep fonam'!X8</f>
        <v>16400606</v>
      </c>
      <c r="K10" s="18">
        <f>+'ep fonam'!Y8</f>
        <v>0</v>
      </c>
      <c r="L10" s="18">
        <f>+'ep fonam'!Z8</f>
        <v>0</v>
      </c>
      <c r="M10" s="18">
        <f>+'ep fonam'!AA8</f>
        <v>0</v>
      </c>
      <c r="N10" s="9"/>
      <c r="O10" s="9"/>
      <c r="P10" s="9"/>
      <c r="Q10" s="9"/>
      <c r="R10" s="9"/>
      <c r="S10" s="9"/>
      <c r="T10" s="9"/>
      <c r="U10" s="9"/>
      <c r="V10" s="9"/>
    </row>
    <row r="11" spans="1:22" s="13" customFormat="1" ht="24" customHeight="1" x14ac:dyDescent="0.3">
      <c r="A11" s="97" t="s">
        <v>88</v>
      </c>
      <c r="B11" s="97"/>
      <c r="C11" s="97"/>
      <c r="D11" s="97"/>
      <c r="E11" s="97"/>
      <c r="F11" s="97"/>
      <c r="G11" s="21">
        <f>G9+G10</f>
        <v>1568700000</v>
      </c>
      <c r="H11" s="21">
        <f t="shared" ref="H11:M11" si="1">H9+H10</f>
        <v>0</v>
      </c>
      <c r="I11" s="21">
        <f t="shared" si="1"/>
        <v>1568700000</v>
      </c>
      <c r="J11" s="21">
        <f t="shared" si="1"/>
        <v>533755439</v>
      </c>
      <c r="K11" s="21">
        <f t="shared" si="1"/>
        <v>517354833</v>
      </c>
      <c r="L11" s="21">
        <f t="shared" si="1"/>
        <v>517354833</v>
      </c>
      <c r="M11" s="21">
        <f t="shared" si="1"/>
        <v>517354833</v>
      </c>
      <c r="N11" s="9"/>
      <c r="O11" s="9"/>
      <c r="P11" s="9"/>
      <c r="Q11" s="9"/>
      <c r="R11" s="9"/>
      <c r="S11" s="9"/>
      <c r="T11" s="9"/>
      <c r="U11" s="9"/>
      <c r="V11" s="9"/>
    </row>
    <row r="12" spans="1:22" s="13" customFormat="1" ht="24" customHeight="1" x14ac:dyDescent="0.35">
      <c r="A12" s="98" t="s">
        <v>89</v>
      </c>
      <c r="B12" s="98"/>
      <c r="C12" s="98"/>
      <c r="D12" s="98"/>
      <c r="E12" s="98"/>
      <c r="F12" s="98"/>
      <c r="G12" s="22">
        <f>+G8+G11</f>
        <v>98170300000</v>
      </c>
      <c r="H12" s="22">
        <f t="shared" ref="H12:M12" si="2">+H8+H11</f>
        <v>0</v>
      </c>
      <c r="I12" s="22">
        <f t="shared" si="2"/>
        <v>98170300000</v>
      </c>
      <c r="J12" s="22">
        <f t="shared" si="2"/>
        <v>96878555439</v>
      </c>
      <c r="K12" s="22">
        <f t="shared" si="2"/>
        <v>96862154833</v>
      </c>
      <c r="L12" s="22">
        <f t="shared" si="2"/>
        <v>96862154833</v>
      </c>
      <c r="M12" s="22">
        <f t="shared" si="2"/>
        <v>96862154833</v>
      </c>
      <c r="N12" s="10"/>
      <c r="O12" s="10"/>
      <c r="P12" s="10"/>
      <c r="Q12" s="10"/>
      <c r="R12" s="10"/>
      <c r="S12" s="10"/>
      <c r="T12" s="9"/>
      <c r="U12" s="9"/>
      <c r="V12" s="9"/>
    </row>
    <row r="13" spans="1:22" ht="19.5" x14ac:dyDescent="0.35">
      <c r="A13" s="95" t="s">
        <v>196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T13" s="10"/>
      <c r="U13" s="10"/>
      <c r="V13" s="10"/>
    </row>
    <row r="14" spans="1:22" x14ac:dyDescent="0.3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</row>
    <row r="15" spans="1:22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</row>
    <row r="16" spans="1:22" s="10" customFormat="1" ht="23.25" customHeight="1" x14ac:dyDescent="0.35">
      <c r="A16" s="94" t="s">
        <v>92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23"/>
    </row>
    <row r="17" spans="1:13" ht="29.25" customHeight="1" x14ac:dyDescent="0.3">
      <c r="A17" s="24" t="s">
        <v>7</v>
      </c>
      <c r="B17" s="24" t="s">
        <v>17</v>
      </c>
      <c r="C17" s="24" t="s">
        <v>18</v>
      </c>
      <c r="D17" s="24" t="s">
        <v>19</v>
      </c>
      <c r="E17" s="24" t="s">
        <v>115</v>
      </c>
      <c r="F17" s="24" t="s">
        <v>20</v>
      </c>
      <c r="G17" s="24" t="s">
        <v>24</v>
      </c>
      <c r="H17" s="24" t="s">
        <v>25</v>
      </c>
      <c r="I17" s="24" t="s">
        <v>84</v>
      </c>
      <c r="J17" s="24" t="s">
        <v>26</v>
      </c>
      <c r="K17" s="24" t="s">
        <v>28</v>
      </c>
      <c r="L17" s="25" t="s">
        <v>29</v>
      </c>
      <c r="M17" s="25" t="s">
        <v>31</v>
      </c>
    </row>
    <row r="18" spans="1:13" s="26" customFormat="1" ht="67.5" customHeight="1" x14ac:dyDescent="0.3">
      <c r="A18" s="14" t="str">
        <f>+'ep fonam'!C9</f>
        <v>C-3201-0900-3-10101D</v>
      </c>
      <c r="B18" s="15" t="str">
        <f>+'ep fonam'!M9</f>
        <v>Propios</v>
      </c>
      <c r="C18" s="15" t="str">
        <f>+'ep fonam'!N9</f>
        <v>20</v>
      </c>
      <c r="D18" s="15" t="str">
        <f>+'ep fonam'!O9</f>
        <v>CSF</v>
      </c>
      <c r="E18" s="16" t="str">
        <f>+'ep fonam'!Q9</f>
        <v>Autoridad Nacional de Licencias Ambientales</v>
      </c>
      <c r="F18" s="86" t="str">
        <f>+'ep fonam'!P9</f>
        <v>1. ORDENAMIENTO DEL TERRITORIO ALREDEDOR DEL AGUA Y JUSTICIA AMBIENTAL / D. INSTRUMENTOS DE CONTROL Y VIGILANCIA AMBIENTAL PARA LA RESILIENCIA</v>
      </c>
      <c r="G18" s="18">
        <f>+'ep fonam'!U9</f>
        <v>40998376186</v>
      </c>
      <c r="H18" s="18">
        <f>+'ep fonam'!V9</f>
        <v>0</v>
      </c>
      <c r="I18" s="18">
        <f>+'ep fonam'!W9</f>
        <v>40998376186</v>
      </c>
      <c r="J18" s="18">
        <f>+'ep fonam'!X9</f>
        <v>38220688926.010002</v>
      </c>
      <c r="K18" s="18">
        <f>+'ep fonam'!Y9</f>
        <v>37824110123</v>
      </c>
      <c r="L18" s="18">
        <f>+'ep fonam'!Z9</f>
        <v>31433242915.189999</v>
      </c>
      <c r="M18" s="18">
        <f>+'ep fonam'!AA9</f>
        <v>31428572950.189999</v>
      </c>
    </row>
    <row r="19" spans="1:13" s="26" customFormat="1" ht="67.5" customHeight="1" x14ac:dyDescent="0.3">
      <c r="A19" s="14" t="str">
        <f>+'ep fonam'!C10</f>
        <v>C-3201-0900-3-10101D</v>
      </c>
      <c r="B19" s="15" t="str">
        <f>+'ep fonam'!M10</f>
        <v>Propios</v>
      </c>
      <c r="C19" s="15" t="str">
        <f>+'ep fonam'!N10</f>
        <v>21</v>
      </c>
      <c r="D19" s="15" t="str">
        <f>+'ep fonam'!O10</f>
        <v>CSF</v>
      </c>
      <c r="E19" s="16" t="str">
        <f>+'ep fonam'!Q10</f>
        <v>Autoridad Nacional de Licencias Ambientales</v>
      </c>
      <c r="F19" s="86" t="str">
        <f>+'ep fonam'!P10</f>
        <v>1. ORDENAMIENTO DEL TERRITORIO ALREDEDOR DEL AGUA Y JUSTICIA AMBIENTAL / D. INSTRUMENTOS DE CONTROL Y VIGILANCIA AMBIENTAL PARA LA RESILIENCIA</v>
      </c>
      <c r="G19" s="18">
        <f>+'ep fonam'!U10</f>
        <v>33871268431</v>
      </c>
      <c r="H19" s="18">
        <f>+'ep fonam'!V10</f>
        <v>0</v>
      </c>
      <c r="I19" s="18">
        <f>+'ep fonam'!W10</f>
        <v>33871268431</v>
      </c>
      <c r="J19" s="18">
        <f>+'ep fonam'!X10</f>
        <v>31039279080</v>
      </c>
      <c r="K19" s="18">
        <f>+'ep fonam'!Y10</f>
        <v>30962262086</v>
      </c>
      <c r="L19" s="18">
        <f>+'ep fonam'!Z10</f>
        <v>24866783087.689999</v>
      </c>
      <c r="M19" s="18">
        <f>+'ep fonam'!AA10</f>
        <v>24866783087.689999</v>
      </c>
    </row>
    <row r="20" spans="1:13" s="26" customFormat="1" ht="67.5" customHeight="1" x14ac:dyDescent="0.3">
      <c r="A20" s="14" t="str">
        <f>+'ep fonam'!C11</f>
        <v>C-3202-0900-10-40101B</v>
      </c>
      <c r="B20" s="15" t="str">
        <f>+'ep fonam'!M11</f>
        <v>Propios</v>
      </c>
      <c r="C20" s="15" t="str">
        <f>+'ep fonam'!N11</f>
        <v>21</v>
      </c>
      <c r="D20" s="15" t="str">
        <f>+'ep fonam'!O11</f>
        <v>CSF</v>
      </c>
      <c r="E20" s="16" t="str">
        <f>+'ep fonam'!Q11</f>
        <v>Ministerio de Ambiente y Desarrollo Sostenible</v>
      </c>
      <c r="F20" s="86" t="str">
        <f>+'ep fonam'!P11</f>
        <v>4. TRANSFORMACIÓN PRODUCTIVA, INTERNACIONALIZACIÓN Y ACCIÓN CLÍMATICA / B. RESTAURACIÓN PARTICIPATIVA DE ECOSISTEMAS, ÁREAS PROTEGIDAS Y OTRAS ÁREAS AMBIENTALMENTE ESTRATÉGICAS</v>
      </c>
      <c r="G20" s="18">
        <f>+'ep fonam'!U11</f>
        <v>1128390000</v>
      </c>
      <c r="H20" s="18">
        <f>+'ep fonam'!V11</f>
        <v>0</v>
      </c>
      <c r="I20" s="18">
        <f>+'ep fonam'!W11</f>
        <v>1128390000</v>
      </c>
      <c r="J20" s="18">
        <f>+'ep fonam'!X11</f>
        <v>1128390000</v>
      </c>
      <c r="K20" s="18">
        <f>+'ep fonam'!Y11</f>
        <v>1125189999</v>
      </c>
      <c r="L20" s="18">
        <f>+'ep fonam'!Z11</f>
        <v>224799999</v>
      </c>
      <c r="M20" s="18">
        <f>+'ep fonam'!AA11</f>
        <v>224799999</v>
      </c>
    </row>
    <row r="21" spans="1:13" s="26" customFormat="1" ht="67.5" customHeight="1" x14ac:dyDescent="0.3">
      <c r="A21" s="14" t="str">
        <f>+'ep fonam'!C12</f>
        <v>C-3202-0900-11-40101B</v>
      </c>
      <c r="B21" s="15" t="str">
        <f>+'ep fonam'!M12</f>
        <v>Propios</v>
      </c>
      <c r="C21" s="15" t="str">
        <f>+'ep fonam'!N12</f>
        <v>20</v>
      </c>
      <c r="D21" s="15" t="str">
        <f>+'ep fonam'!O12</f>
        <v>CSF</v>
      </c>
      <c r="E21" s="16" t="str">
        <f>+'ep fonam'!Q12</f>
        <v>Ministerio de Ambiente y Desarrollo Sostenible</v>
      </c>
      <c r="F21" s="86" t="str">
        <f>+'ep fonam'!P12</f>
        <v>4. TRANSFORMACIÓN PRODUCTIVA, INTERNACIONALIZACIÓN Y ACCIÓN CLÍMATICA / B. RESTAURACIÓN PARTICIPATIVA DE ECOSISTEMAS, ÁREAS PROTEGIDAS Y OTRAS ÁREAS AMBIENTALMENTE ESTRATÉGICAS</v>
      </c>
      <c r="G21" s="18">
        <f>+'ep fonam'!U12</f>
        <v>160000000</v>
      </c>
      <c r="H21" s="18">
        <f>+'ep fonam'!V12</f>
        <v>0</v>
      </c>
      <c r="I21" s="18">
        <f>+'ep fonam'!W12</f>
        <v>160000000</v>
      </c>
      <c r="J21" s="18">
        <f>+'ep fonam'!X12</f>
        <v>155177100</v>
      </c>
      <c r="K21" s="18">
        <f>+'ep fonam'!Y12</f>
        <v>152533433</v>
      </c>
      <c r="L21" s="18">
        <f>+'ep fonam'!Z12</f>
        <v>129839100</v>
      </c>
      <c r="M21" s="18">
        <f>+'ep fonam'!AA12</f>
        <v>129839100</v>
      </c>
    </row>
    <row r="22" spans="1:13" s="26" customFormat="1" ht="67.5" customHeight="1" x14ac:dyDescent="0.3">
      <c r="A22" s="14" t="str">
        <f>+'ep fonam'!C13</f>
        <v>C-3202-0900-15-40101B</v>
      </c>
      <c r="B22" s="15" t="str">
        <f>+'ep fonam'!M13</f>
        <v>Propios</v>
      </c>
      <c r="C22" s="15" t="str">
        <f>+'ep fonam'!N13</f>
        <v>20</v>
      </c>
      <c r="D22" s="15" t="str">
        <f>+'ep fonam'!O13</f>
        <v>CSF</v>
      </c>
      <c r="E22" s="16" t="str">
        <f>+'ep fonam'!Q13</f>
        <v>Parques Nacionales Naturales de Colombia</v>
      </c>
      <c r="F22" s="86" t="str">
        <f>+'ep fonam'!P13</f>
        <v>4. TRANSFORMACIÓN PRODUCTIVA, INTERNACIONALIZACIÓN Y ACCIÓN CLÍMATICA / B. RESTAURACIÓN PARTICIPATIVA DE ECOSISTEMAS, ÁREAS PROTEGIDAS Y OTRAS ÁREAS AMBIENTALMENTE ESTRATÉGICAS</v>
      </c>
      <c r="G22" s="18">
        <f>+'ep fonam'!U13</f>
        <v>43641167948</v>
      </c>
      <c r="H22" s="18">
        <f>+'ep fonam'!V13</f>
        <v>0</v>
      </c>
      <c r="I22" s="18">
        <f>+'ep fonam'!W13</f>
        <v>43641167948</v>
      </c>
      <c r="J22" s="18">
        <f>+'ep fonam'!X13</f>
        <v>37093398400.519997</v>
      </c>
      <c r="K22" s="18">
        <f>+'ep fonam'!Y13</f>
        <v>30674174613.759998</v>
      </c>
      <c r="L22" s="18">
        <f>+'ep fonam'!Z13</f>
        <v>14707259479.33</v>
      </c>
      <c r="M22" s="18">
        <f>+'ep fonam'!AA13</f>
        <v>14650215004.33</v>
      </c>
    </row>
    <row r="23" spans="1:13" s="26" customFormat="1" ht="67.5" customHeight="1" x14ac:dyDescent="0.3">
      <c r="A23" s="14" t="str">
        <f>+'ep fonam'!C14</f>
        <v>C-3202-0900-15-40101B</v>
      </c>
      <c r="B23" s="15" t="str">
        <f>+'ep fonam'!M14</f>
        <v>Propios</v>
      </c>
      <c r="C23" s="15" t="str">
        <f>+'ep fonam'!N14</f>
        <v>21</v>
      </c>
      <c r="D23" s="15" t="str">
        <f>+'ep fonam'!O14</f>
        <v>CSF</v>
      </c>
      <c r="E23" s="16" t="str">
        <f>+'ep fonam'!Q14</f>
        <v>Parques Nacionales Naturales de Colombia</v>
      </c>
      <c r="F23" s="86" t="str">
        <f>+'ep fonam'!P14</f>
        <v>4. TRANSFORMACIÓN PRODUCTIVA, INTERNACIONALIZACIÓN Y ACCIÓN CLÍMATICA / B. RESTAURACIÓN PARTICIPATIVA DE ECOSISTEMAS, ÁREAS PROTEGIDAS Y OTRAS ÁREAS AMBIENTALMENTE ESTRATÉGICAS</v>
      </c>
      <c r="G23" s="18">
        <f>+'ep fonam'!U14</f>
        <v>26369564568</v>
      </c>
      <c r="H23" s="18">
        <f>+'ep fonam'!V14</f>
        <v>0</v>
      </c>
      <c r="I23" s="18">
        <f>+'ep fonam'!W14</f>
        <v>26369564568</v>
      </c>
      <c r="J23" s="18">
        <f>+'ep fonam'!X14</f>
        <v>25112964250</v>
      </c>
      <c r="K23" s="18">
        <f>+'ep fonam'!Y14</f>
        <v>23381722589.439999</v>
      </c>
      <c r="L23" s="18">
        <f>+'ep fonam'!Z14</f>
        <v>16816715267.950001</v>
      </c>
      <c r="M23" s="18">
        <f>+'ep fonam'!AA14</f>
        <v>16808998578.52</v>
      </c>
    </row>
    <row r="24" spans="1:13" s="26" customFormat="1" ht="67.5" customHeight="1" x14ac:dyDescent="0.3">
      <c r="A24" s="14" t="str">
        <f>+'ep fonam'!C15</f>
        <v>C-3299-0900-6-10101C</v>
      </c>
      <c r="B24" s="15" t="str">
        <f>+'ep fonam'!M15</f>
        <v>Propios</v>
      </c>
      <c r="C24" s="15" t="str">
        <f>+'ep fonam'!N15</f>
        <v>20</v>
      </c>
      <c r="D24" s="15" t="str">
        <f>+'ep fonam'!O15</f>
        <v>CSF</v>
      </c>
      <c r="E24" s="16" t="str">
        <f>+'ep fonam'!Q15</f>
        <v>Autoridad Nacional de Licencias Ambientales</v>
      </c>
      <c r="F24" s="86" t="str">
        <f>+'ep fonam'!P15</f>
        <v>1. ORDENAMIENTO DEL TERRITORIO ALREDEDOR DEL AGUA Y JUSTICIA AMBIENTAL / C. MODERNIZACIÓN DE LA INSTITUCIONALIDAD AMBIENTAL Y DE GESTIÓN DEL RIESGO DE DESASTRES</v>
      </c>
      <c r="G24" s="18">
        <f>+'ep fonam'!U15</f>
        <v>20743475383</v>
      </c>
      <c r="H24" s="18">
        <f>+'ep fonam'!V15</f>
        <v>0</v>
      </c>
      <c r="I24" s="18">
        <f>+'ep fonam'!W15</f>
        <v>20743475383</v>
      </c>
      <c r="J24" s="18">
        <f>+'ep fonam'!X15</f>
        <v>20282310350.849998</v>
      </c>
      <c r="K24" s="18">
        <f>+'ep fonam'!Y15</f>
        <v>17592900283.18</v>
      </c>
      <c r="L24" s="18">
        <f>+'ep fonam'!Z15</f>
        <v>12718393808.25</v>
      </c>
      <c r="M24" s="18">
        <f>+'ep fonam'!AA15</f>
        <v>12718393808.25</v>
      </c>
    </row>
    <row r="25" spans="1:13" s="26" customFormat="1" ht="67.5" customHeight="1" x14ac:dyDescent="0.3">
      <c r="A25" s="14" t="str">
        <f>+'ep fonam'!C16</f>
        <v>C-3299-0900-7-10101C</v>
      </c>
      <c r="B25" s="15" t="str">
        <f>+'ep fonam'!M16</f>
        <v>Propios</v>
      </c>
      <c r="C25" s="15" t="str">
        <f>+'ep fonam'!N16</f>
        <v>20</v>
      </c>
      <c r="D25" s="15" t="str">
        <f>+'ep fonam'!O16</f>
        <v>CSF</v>
      </c>
      <c r="E25" s="16" t="str">
        <f>+'ep fonam'!Q16</f>
        <v>Parques Nacionales Naturales de Colombia</v>
      </c>
      <c r="F25" s="86" t="str">
        <f>+'ep fonam'!P16</f>
        <v>1. ORDENAMIENTO DEL TERRITORIO ALREDEDOR DEL AGUA Y JUSTICIA AMBIENTAL / C. MODERNIZACIÓN DE LA INSTITUCIONALIDAD AMBIENTAL Y DE GESTIÓN DEL RIESGO DE DESASTRES</v>
      </c>
      <c r="G25" s="18">
        <f>+'ep fonam'!U16</f>
        <v>7087431993</v>
      </c>
      <c r="H25" s="18">
        <f>+'ep fonam'!V16</f>
        <v>0</v>
      </c>
      <c r="I25" s="18">
        <f>+'ep fonam'!W16</f>
        <v>7087431993</v>
      </c>
      <c r="J25" s="18">
        <f>+'ep fonam'!X16</f>
        <v>6648522739.9399996</v>
      </c>
      <c r="K25" s="18">
        <f>+'ep fonam'!Y16</f>
        <v>5886465770.9399996</v>
      </c>
      <c r="L25" s="18">
        <f>+'ep fonam'!Z16</f>
        <v>2677536884.9499998</v>
      </c>
      <c r="M25" s="18">
        <f>+'ep fonam'!AA16</f>
        <v>2329228031.71</v>
      </c>
    </row>
    <row r="26" spans="1:13" s="26" customFormat="1" ht="67.5" customHeight="1" x14ac:dyDescent="0.3">
      <c r="A26" s="14" t="str">
        <f>+'ep fonam'!C17</f>
        <v>C-3299-0900-7-10101C</v>
      </c>
      <c r="B26" s="15" t="str">
        <f>+'ep fonam'!M17</f>
        <v>Propios</v>
      </c>
      <c r="C26" s="15" t="str">
        <f>+'ep fonam'!N17</f>
        <v>21</v>
      </c>
      <c r="D26" s="15" t="str">
        <f>+'ep fonam'!O17</f>
        <v>CSF</v>
      </c>
      <c r="E26" s="16" t="str">
        <f>+'ep fonam'!Q17</f>
        <v>Parques Nacionales Naturales de Colombia</v>
      </c>
      <c r="F26" s="86" t="str">
        <f>+'ep fonam'!P17</f>
        <v>1. ORDENAMIENTO DEL TERRITORIO ALREDEDOR DEL AGUA Y JUSTICIA AMBIENTAL / C. MODERNIZACIÓN DE LA INSTITUCIONALIDAD AMBIENTAL Y DE GESTIÓN DEL RIESGO DE DESASTRES</v>
      </c>
      <c r="G26" s="18">
        <f>+'ep fonam'!U17</f>
        <v>1098731857</v>
      </c>
      <c r="H26" s="18">
        <f>+'ep fonam'!V17</f>
        <v>0</v>
      </c>
      <c r="I26" s="18">
        <f>+'ep fonam'!W17</f>
        <v>1098731857</v>
      </c>
      <c r="J26" s="18">
        <f>+'ep fonam'!X17</f>
        <v>1085722113</v>
      </c>
      <c r="K26" s="18">
        <f>+'ep fonam'!Y17</f>
        <v>1084786855</v>
      </c>
      <c r="L26" s="18">
        <f>+'ep fonam'!Z17</f>
        <v>750163784.00999999</v>
      </c>
      <c r="M26" s="18">
        <f>+'ep fonam'!AA17</f>
        <v>750163784.00999999</v>
      </c>
    </row>
    <row r="27" spans="1:13" s="13" customFormat="1" ht="22.5" customHeight="1" x14ac:dyDescent="0.3">
      <c r="A27" s="91" t="s">
        <v>90</v>
      </c>
      <c r="B27" s="92"/>
      <c r="C27" s="92"/>
      <c r="D27" s="92"/>
      <c r="E27" s="92"/>
      <c r="F27" s="93"/>
      <c r="G27" s="22">
        <f t="shared" ref="G27:M27" si="3">SUM(G18:G26)</f>
        <v>175098406366</v>
      </c>
      <c r="H27" s="22">
        <f t="shared" si="3"/>
        <v>0</v>
      </c>
      <c r="I27" s="22">
        <f t="shared" si="3"/>
        <v>175098406366</v>
      </c>
      <c r="J27" s="22">
        <f t="shared" si="3"/>
        <v>160766452960.32001</v>
      </c>
      <c r="K27" s="22">
        <f t="shared" si="3"/>
        <v>148684145753.32001</v>
      </c>
      <c r="L27" s="22">
        <f t="shared" si="3"/>
        <v>104324734326.36998</v>
      </c>
      <c r="M27" s="22">
        <f t="shared" si="3"/>
        <v>103906994343.7</v>
      </c>
    </row>
    <row r="28" spans="1:13" s="10" customFormat="1" ht="22.5" customHeight="1" x14ac:dyDescent="0.35">
      <c r="A28" s="88" t="s">
        <v>117</v>
      </c>
      <c r="B28" s="89"/>
      <c r="C28" s="89"/>
      <c r="D28" s="89"/>
      <c r="E28" s="89"/>
      <c r="F28" s="90"/>
      <c r="G28" s="27">
        <f t="shared" ref="G28:M28" si="4">+G12+G27</f>
        <v>273268706366</v>
      </c>
      <c r="H28" s="27">
        <f t="shared" si="4"/>
        <v>0</v>
      </c>
      <c r="I28" s="27">
        <f t="shared" si="4"/>
        <v>273268706366</v>
      </c>
      <c r="J28" s="27">
        <f t="shared" si="4"/>
        <v>257645008399.32001</v>
      </c>
      <c r="K28" s="27">
        <f t="shared" si="4"/>
        <v>245546300586.32001</v>
      </c>
      <c r="L28" s="27">
        <f t="shared" si="4"/>
        <v>201186889159.37</v>
      </c>
      <c r="M28" s="28">
        <f t="shared" si="4"/>
        <v>200769149176.70001</v>
      </c>
    </row>
  </sheetData>
  <mergeCells count="9">
    <mergeCell ref="A28:F28"/>
    <mergeCell ref="A27:F27"/>
    <mergeCell ref="A16:L16"/>
    <mergeCell ref="A1:M3"/>
    <mergeCell ref="A4:M4"/>
    <mergeCell ref="A8:F8"/>
    <mergeCell ref="A11:F11"/>
    <mergeCell ref="A12:F12"/>
    <mergeCell ref="A13:M15"/>
  </mergeCells>
  <phoneticPr fontId="24" type="noConversion"/>
  <pageMargins left="0.7" right="0.7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1:J12"/>
  <sheetViews>
    <sheetView tabSelected="1" view="pageBreakPreview" zoomScale="60" zoomScaleNormal="100" workbookViewId="0">
      <selection activeCell="P24" sqref="P24"/>
    </sheetView>
  </sheetViews>
  <sheetFormatPr baseColWidth="10" defaultRowHeight="15" x14ac:dyDescent="0.25"/>
  <cols>
    <col min="1" max="1" width="4.7109375" customWidth="1"/>
    <col min="2" max="2" width="55" customWidth="1"/>
    <col min="3" max="3" width="23.42578125" bestFit="1" customWidth="1"/>
    <col min="4" max="4" width="22" customWidth="1"/>
    <col min="5" max="5" width="24.42578125" bestFit="1" customWidth="1"/>
    <col min="6" max="6" width="22" bestFit="1" customWidth="1"/>
    <col min="7" max="7" width="21.42578125" customWidth="1"/>
    <col min="8" max="8" width="20.5703125" bestFit="1" customWidth="1"/>
    <col min="9" max="9" width="20.42578125" customWidth="1"/>
  </cols>
  <sheetData>
    <row r="1" spans="2:10" ht="18" customHeight="1" x14ac:dyDescent="0.25">
      <c r="B1" s="63" t="s">
        <v>118</v>
      </c>
      <c r="C1" s="63"/>
      <c r="D1" s="63"/>
      <c r="E1" s="63"/>
      <c r="F1" s="63"/>
      <c r="G1" s="64"/>
      <c r="H1" s="64"/>
      <c r="I1" s="53"/>
    </row>
    <row r="2" spans="2:10" ht="15" customHeight="1" x14ac:dyDescent="0.25">
      <c r="B2" s="63" t="s">
        <v>199</v>
      </c>
      <c r="C2" s="63"/>
      <c r="D2" s="63"/>
      <c r="E2" s="63"/>
      <c r="F2" s="63"/>
      <c r="G2" s="63"/>
      <c r="H2" s="63"/>
      <c r="I2" s="53"/>
    </row>
    <row r="3" spans="2:10" ht="15" customHeight="1" x14ac:dyDescent="0.25">
      <c r="B3" s="65"/>
      <c r="C3" s="63"/>
      <c r="D3" s="63"/>
      <c r="E3" s="63"/>
      <c r="F3" s="63"/>
      <c r="G3" s="63"/>
      <c r="H3" s="63"/>
      <c r="I3" s="53"/>
    </row>
    <row r="4" spans="2:10" ht="21" customHeight="1" x14ac:dyDescent="0.25">
      <c r="B4" s="54" t="s">
        <v>119</v>
      </c>
      <c r="C4" s="55"/>
      <c r="D4" s="56"/>
      <c r="E4" s="56"/>
      <c r="F4" s="56"/>
    </row>
    <row r="5" spans="2:10" ht="21.95" customHeight="1" x14ac:dyDescent="0.25">
      <c r="B5" s="101" t="s">
        <v>120</v>
      </c>
      <c r="C5" s="101" t="s">
        <v>121</v>
      </c>
      <c r="D5" s="102" t="s">
        <v>136</v>
      </c>
      <c r="E5" s="102" t="s">
        <v>181</v>
      </c>
      <c r="F5" s="102" t="s">
        <v>122</v>
      </c>
      <c r="G5" s="99" t="s">
        <v>123</v>
      </c>
      <c r="H5" s="100"/>
      <c r="I5" s="99" t="s">
        <v>124</v>
      </c>
      <c r="J5" s="100"/>
    </row>
    <row r="6" spans="2:10" ht="21.95" customHeight="1" x14ac:dyDescent="0.25">
      <c r="B6" s="101"/>
      <c r="C6" s="101"/>
      <c r="D6" s="103"/>
      <c r="E6" s="103"/>
      <c r="F6" s="103"/>
      <c r="G6" s="66" t="s">
        <v>125</v>
      </c>
      <c r="H6" s="66" t="s">
        <v>126</v>
      </c>
      <c r="I6" s="66" t="s">
        <v>125</v>
      </c>
      <c r="J6" s="66" t="s">
        <v>126</v>
      </c>
    </row>
    <row r="7" spans="2:10" ht="32.25" customHeight="1" x14ac:dyDescent="0.25">
      <c r="B7" s="73" t="s">
        <v>129</v>
      </c>
      <c r="C7" s="57">
        <v>95613120000</v>
      </c>
      <c r="D7" s="58">
        <v>0</v>
      </c>
      <c r="E7" s="58">
        <v>0</v>
      </c>
      <c r="F7" s="58">
        <f>C7+D7</f>
        <v>95613120000</v>
      </c>
      <c r="G7" s="58">
        <v>86379272492.179993</v>
      </c>
      <c r="H7" s="59">
        <f>G7/F7</f>
        <v>0.90342489077001142</v>
      </c>
      <c r="I7" s="58">
        <v>69018419811.130005</v>
      </c>
      <c r="J7" s="59">
        <f>I7/F7</f>
        <v>0.72185093228973185</v>
      </c>
    </row>
    <row r="8" spans="2:10" ht="32.25" customHeight="1" x14ac:dyDescent="0.25">
      <c r="B8" s="73" t="s">
        <v>130</v>
      </c>
      <c r="C8" s="58">
        <v>78196896366</v>
      </c>
      <c r="D8" s="58">
        <v>0</v>
      </c>
      <c r="E8" s="58">
        <v>0</v>
      </c>
      <c r="F8" s="58">
        <f>C8+D8</f>
        <v>78196896366</v>
      </c>
      <c r="G8" s="58">
        <v>61027149829.139999</v>
      </c>
      <c r="H8" s="59">
        <f>G8/F8</f>
        <v>0.78042930941277866</v>
      </c>
      <c r="I8" s="58">
        <v>34951675416.239998</v>
      </c>
      <c r="J8" s="59">
        <f>I8/F8</f>
        <v>0.44697011058660102</v>
      </c>
    </row>
    <row r="9" spans="2:10" ht="32.25" customHeight="1" x14ac:dyDescent="0.25">
      <c r="B9" s="73" t="s">
        <v>131</v>
      </c>
      <c r="C9" s="58">
        <v>1288390000</v>
      </c>
      <c r="D9" s="58">
        <v>0</v>
      </c>
      <c r="E9" s="58">
        <v>0</v>
      </c>
      <c r="F9" s="58">
        <f>C9+D9</f>
        <v>1288390000</v>
      </c>
      <c r="G9" s="58">
        <v>1277723432</v>
      </c>
      <c r="H9" s="59">
        <f>G9/F9</f>
        <v>0.99172100994264156</v>
      </c>
      <c r="I9" s="74">
        <v>354639099</v>
      </c>
      <c r="J9" s="59">
        <f>I9/F9</f>
        <v>0.2752575687485932</v>
      </c>
    </row>
    <row r="10" spans="2:10" ht="21" customHeight="1" x14ac:dyDescent="0.25">
      <c r="B10" s="60" t="s">
        <v>127</v>
      </c>
      <c r="C10" s="61">
        <f>SUM(C7:C9)</f>
        <v>175098406366</v>
      </c>
      <c r="D10" s="61">
        <f>SUM(D7:D9)</f>
        <v>0</v>
      </c>
      <c r="E10" s="61">
        <f>SUM(E7:E9)</f>
        <v>0</v>
      </c>
      <c r="F10" s="61">
        <f>SUM(F7:F9)</f>
        <v>175098406366</v>
      </c>
      <c r="G10" s="61">
        <f>SUM(G7:G9)</f>
        <v>148684145753.32001</v>
      </c>
      <c r="H10" s="62">
        <f>G10/F10</f>
        <v>0.84914619635390909</v>
      </c>
      <c r="I10" s="61">
        <f>SUM(I7:I9)</f>
        <v>104324734326.37</v>
      </c>
      <c r="J10" s="62">
        <f>I10/F10</f>
        <v>0.59580630396089895</v>
      </c>
    </row>
    <row r="12" spans="2:10" x14ac:dyDescent="0.25">
      <c r="F12" s="30"/>
    </row>
  </sheetData>
  <mergeCells count="7">
    <mergeCell ref="I5:J5"/>
    <mergeCell ref="G5:H5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S57"/>
  <sheetViews>
    <sheetView showGridLines="0" view="pageBreakPreview" zoomScaleNormal="80" zoomScaleSheetLayoutView="100" workbookViewId="0">
      <pane ySplit="5" topLeftCell="A44" activePane="bottomLeft" state="frozen"/>
      <selection activeCell="G17" sqref="G17"/>
      <selection pane="bottomLeft" activeCell="J57" sqref="J57"/>
    </sheetView>
  </sheetViews>
  <sheetFormatPr baseColWidth="10" defaultColWidth="15" defaultRowHeight="13.5" x14ac:dyDescent="0.25"/>
  <cols>
    <col min="1" max="1" width="16.42578125" style="1" customWidth="1"/>
    <col min="2" max="2" width="10.5703125" style="1" customWidth="1"/>
    <col min="3" max="3" width="6.28515625" style="1" customWidth="1"/>
    <col min="4" max="4" width="5.42578125" style="1" customWidth="1"/>
    <col min="5" max="5" width="59.85546875" style="1" customWidth="1"/>
    <col min="6" max="12" width="23.28515625" style="47" customWidth="1"/>
    <col min="13" max="13" width="22.5703125" style="1" bestFit="1" customWidth="1"/>
    <col min="14" max="14" width="19.85546875" style="1" customWidth="1"/>
    <col min="15" max="16" width="18" style="1" bestFit="1" customWidth="1"/>
    <col min="17" max="19" width="17" style="1" bestFit="1" customWidth="1"/>
    <col min="20" max="16384" width="15" style="1"/>
  </cols>
  <sheetData>
    <row r="1" spans="1:13" x14ac:dyDescent="0.25">
      <c r="A1" s="112" t="s">
        <v>197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/>
    </row>
    <row r="2" spans="1:13" x14ac:dyDescent="0.25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/>
    </row>
    <row r="3" spans="1:13" ht="14.25" thickBot="1" x14ac:dyDescent="0.3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20"/>
    </row>
    <row r="4" spans="1:13" x14ac:dyDescent="0.25">
      <c r="A4" s="110" t="s">
        <v>91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3" ht="25.5" customHeight="1" x14ac:dyDescent="0.25">
      <c r="A5" s="31" t="s">
        <v>7</v>
      </c>
      <c r="B5" s="31" t="s">
        <v>17</v>
      </c>
      <c r="C5" s="31" t="s">
        <v>18</v>
      </c>
      <c r="D5" s="31" t="s">
        <v>19</v>
      </c>
      <c r="E5" s="31" t="s">
        <v>20</v>
      </c>
      <c r="F5" s="32" t="s">
        <v>24</v>
      </c>
      <c r="G5" s="32" t="s">
        <v>25</v>
      </c>
      <c r="H5" s="32" t="s">
        <v>84</v>
      </c>
      <c r="I5" s="32" t="s">
        <v>26</v>
      </c>
      <c r="J5" s="32" t="s">
        <v>28</v>
      </c>
      <c r="K5" s="32" t="s">
        <v>29</v>
      </c>
      <c r="L5" s="32" t="s">
        <v>31</v>
      </c>
    </row>
    <row r="6" spans="1:13" s="36" customFormat="1" ht="51.75" customHeight="1" x14ac:dyDescent="0.2">
      <c r="A6" s="33" t="str">
        <f>+'ep mads'!C5</f>
        <v>A-01-01-01</v>
      </c>
      <c r="B6" s="33" t="str">
        <f>+'ep mads'!M5</f>
        <v>Nación</v>
      </c>
      <c r="C6" s="33" t="str">
        <f>+'ep mads'!N5</f>
        <v>10</v>
      </c>
      <c r="D6" s="33" t="str">
        <f>+'ep mads'!O5</f>
        <v>CSF</v>
      </c>
      <c r="E6" s="34" t="str">
        <f>+'ep mads'!P5</f>
        <v>SALARIO</v>
      </c>
      <c r="F6" s="35">
        <f>+'ep mads'!T5</f>
        <v>37819783000</v>
      </c>
      <c r="G6" s="35">
        <f>+'ep mads'!U5</f>
        <v>0</v>
      </c>
      <c r="H6" s="35">
        <f>+'ep mads'!V5</f>
        <v>37819783000</v>
      </c>
      <c r="I6" s="35">
        <f>+'ep mads'!W5</f>
        <v>37819783000</v>
      </c>
      <c r="J6" s="35">
        <f>+'ep mads'!X5</f>
        <v>30247208971</v>
      </c>
      <c r="K6" s="35">
        <f>+'ep mads'!Y5</f>
        <v>30216437745</v>
      </c>
      <c r="L6" s="35">
        <f>+'ep mads'!Z5</f>
        <v>30163478772</v>
      </c>
    </row>
    <row r="7" spans="1:13" s="36" customFormat="1" ht="51.75" customHeight="1" x14ac:dyDescent="0.2">
      <c r="A7" s="33" t="str">
        <f>+'ep mads'!C6</f>
        <v>A-01-01-02</v>
      </c>
      <c r="B7" s="33" t="str">
        <f>+'ep mads'!M6</f>
        <v>Nación</v>
      </c>
      <c r="C7" s="33" t="str">
        <f>+'ep mads'!N6</f>
        <v>10</v>
      </c>
      <c r="D7" s="33" t="str">
        <f>+'ep mads'!O6</f>
        <v>CSF</v>
      </c>
      <c r="E7" s="34" t="str">
        <f>+'ep mads'!P6</f>
        <v>CONTRIBUCIONES INHERENTES A LA NÓMINA</v>
      </c>
      <c r="F7" s="35">
        <f>+'ep mads'!T6</f>
        <v>13514020000</v>
      </c>
      <c r="G7" s="35">
        <f>+'ep mads'!U6</f>
        <v>0</v>
      </c>
      <c r="H7" s="35">
        <f>+'ep mads'!V6</f>
        <v>13514020000</v>
      </c>
      <c r="I7" s="35">
        <f>+'ep mads'!W6</f>
        <v>13514020000</v>
      </c>
      <c r="J7" s="35">
        <f>+'ep mads'!X6</f>
        <v>10248596910</v>
      </c>
      <c r="K7" s="35">
        <f>+'ep mads'!Y6</f>
        <v>10248596910</v>
      </c>
      <c r="L7" s="35">
        <f>+'ep mads'!Z6</f>
        <v>10248596910</v>
      </c>
    </row>
    <row r="8" spans="1:13" s="36" customFormat="1" ht="51.75" customHeight="1" x14ac:dyDescent="0.2">
      <c r="A8" s="33" t="str">
        <f>+'ep mads'!C7</f>
        <v>A-01-01-03</v>
      </c>
      <c r="B8" s="33" t="str">
        <f>+'ep mads'!M7</f>
        <v>Nación</v>
      </c>
      <c r="C8" s="33" t="str">
        <f>+'ep mads'!N7</f>
        <v>10</v>
      </c>
      <c r="D8" s="33" t="str">
        <f>+'ep mads'!O7</f>
        <v>CSF</v>
      </c>
      <c r="E8" s="34" t="str">
        <f>+'ep mads'!P7</f>
        <v>REMUNERACIONES NO CONSTITUTIVAS DE FACTOR SALARIAL</v>
      </c>
      <c r="F8" s="35">
        <f>+'ep mads'!T7</f>
        <v>4899868000</v>
      </c>
      <c r="G8" s="35">
        <f>+'ep mads'!U7</f>
        <v>0</v>
      </c>
      <c r="H8" s="35">
        <f>+'ep mads'!V7</f>
        <v>4899868000</v>
      </c>
      <c r="I8" s="35">
        <f>+'ep mads'!W7</f>
        <v>4899868000</v>
      </c>
      <c r="J8" s="35">
        <f>+'ep mads'!X7</f>
        <v>3810226899</v>
      </c>
      <c r="K8" s="35">
        <f>+'ep mads'!Y7</f>
        <v>3790553013</v>
      </c>
      <c r="L8" s="35">
        <f>+'ep mads'!Z7</f>
        <v>3736618002</v>
      </c>
    </row>
    <row r="9" spans="1:13" ht="25.5" customHeight="1" x14ac:dyDescent="0.25">
      <c r="A9" s="122" t="s">
        <v>85</v>
      </c>
      <c r="B9" s="123"/>
      <c r="C9" s="123"/>
      <c r="D9" s="123"/>
      <c r="E9" s="124"/>
      <c r="F9" s="37">
        <f>SUM(F6:F8)</f>
        <v>56233671000</v>
      </c>
      <c r="G9" s="37">
        <f t="shared" ref="G9:L9" si="0">SUM(G6:G8)</f>
        <v>0</v>
      </c>
      <c r="H9" s="37">
        <f t="shared" si="0"/>
        <v>56233671000</v>
      </c>
      <c r="I9" s="37">
        <f t="shared" si="0"/>
        <v>56233671000</v>
      </c>
      <c r="J9" s="37">
        <f t="shared" si="0"/>
        <v>44306032780</v>
      </c>
      <c r="K9" s="37">
        <f t="shared" si="0"/>
        <v>44255587668</v>
      </c>
      <c r="L9" s="37">
        <f t="shared" si="0"/>
        <v>44148693684</v>
      </c>
      <c r="M9" s="38"/>
    </row>
    <row r="10" spans="1:13" ht="51.75" customHeight="1" x14ac:dyDescent="0.25">
      <c r="A10" s="33" t="str">
        <f>+'ep mads'!C8</f>
        <v>A-02</v>
      </c>
      <c r="B10" s="33" t="str">
        <f>+'ep mads'!M8</f>
        <v>Nación</v>
      </c>
      <c r="C10" s="33" t="str">
        <f>+'ep mads'!N8</f>
        <v>10</v>
      </c>
      <c r="D10" s="33" t="str">
        <f>+'ep mads'!O8</f>
        <v>CSF</v>
      </c>
      <c r="E10" s="34" t="str">
        <f>+'ep mads'!P8</f>
        <v>ADQUISICIÓN DE BIENES  Y SERVICIOS</v>
      </c>
      <c r="F10" s="35">
        <f>+'ep mads'!T8</f>
        <v>7378064000</v>
      </c>
      <c r="G10" s="35">
        <f>+'ep mads'!U8</f>
        <v>0</v>
      </c>
      <c r="H10" s="35">
        <f>+'ep mads'!V8</f>
        <v>7378064000</v>
      </c>
      <c r="I10" s="35">
        <f>+'ep mads'!W8</f>
        <v>7321931081.6099997</v>
      </c>
      <c r="J10" s="35">
        <f>+'ep mads'!X8</f>
        <v>6953970059</v>
      </c>
      <c r="K10" s="35">
        <f>+'ep mads'!Y8</f>
        <v>5572313540.8999996</v>
      </c>
      <c r="L10" s="35">
        <f>+'ep mads'!Z8</f>
        <v>5572313540.8999996</v>
      </c>
      <c r="M10" s="38"/>
    </row>
    <row r="11" spans="1:13" ht="25.5" customHeight="1" x14ac:dyDescent="0.25">
      <c r="A11" s="125" t="s">
        <v>86</v>
      </c>
      <c r="B11" s="125"/>
      <c r="C11" s="125"/>
      <c r="D11" s="125"/>
      <c r="E11" s="125"/>
      <c r="F11" s="39">
        <f>SUM(F10:F10)</f>
        <v>7378064000</v>
      </c>
      <c r="G11" s="39">
        <f t="shared" ref="G11:L11" si="1">SUM(G10:G10)</f>
        <v>0</v>
      </c>
      <c r="H11" s="39">
        <f t="shared" si="1"/>
        <v>7378064000</v>
      </c>
      <c r="I11" s="39">
        <f t="shared" si="1"/>
        <v>7321931081.6099997</v>
      </c>
      <c r="J11" s="39">
        <f t="shared" si="1"/>
        <v>6953970059</v>
      </c>
      <c r="K11" s="39">
        <f t="shared" si="1"/>
        <v>5572313540.8999996</v>
      </c>
      <c r="L11" s="39">
        <f t="shared" si="1"/>
        <v>5572313540.8999996</v>
      </c>
    </row>
    <row r="12" spans="1:13" s="36" customFormat="1" ht="51.75" customHeight="1" x14ac:dyDescent="0.2">
      <c r="A12" s="33" t="str">
        <f>+'ep mads'!C9</f>
        <v>A-03-03-01-021</v>
      </c>
      <c r="B12" s="33" t="str">
        <f>+'ep mads'!M9</f>
        <v>Nación</v>
      </c>
      <c r="C12" s="33" t="str">
        <f>+'ep mads'!N9</f>
        <v>16</v>
      </c>
      <c r="D12" s="33" t="str">
        <f>+'ep mads'!O9</f>
        <v>SSF</v>
      </c>
      <c r="E12" s="34" t="str">
        <f>+'ep mads'!P9</f>
        <v>FONDO DE COMPENSACIÓN AMBIENTAL DISTRIBUCIÓN COMITÉ FONDO-MINISTERIO DEL MEDIO AMBIENTE ARTÍCULO 24 LEY 344 DE 1996.</v>
      </c>
      <c r="F12" s="35">
        <f>+'ep mads'!T9</f>
        <v>0</v>
      </c>
      <c r="G12" s="35">
        <f>+'ep mads'!U9</f>
        <v>0</v>
      </c>
      <c r="H12" s="35">
        <f>+'ep mads'!V9</f>
        <v>0</v>
      </c>
      <c r="I12" s="35">
        <f>+'ep mads'!W9</f>
        <v>0</v>
      </c>
      <c r="J12" s="35">
        <f>+'ep mads'!X9</f>
        <v>0</v>
      </c>
      <c r="K12" s="35">
        <f>+'ep mads'!Y9</f>
        <v>0</v>
      </c>
      <c r="L12" s="35">
        <f>+'ep mads'!Z9</f>
        <v>0</v>
      </c>
    </row>
    <row r="13" spans="1:13" s="36" customFormat="1" ht="51.75" customHeight="1" x14ac:dyDescent="0.2">
      <c r="A13" s="33" t="str">
        <f>+'ep mads'!C10</f>
        <v>A-03-03-01-034</v>
      </c>
      <c r="B13" s="33" t="str">
        <f>+'ep mads'!M10</f>
        <v>Nación</v>
      </c>
      <c r="C13" s="33" t="str">
        <f>+'ep mads'!N10</f>
        <v>10</v>
      </c>
      <c r="D13" s="33" t="str">
        <f>+'ep mads'!O10</f>
        <v>CSF</v>
      </c>
      <c r="E13" s="34" t="str">
        <f>+'ep mads'!P10</f>
        <v>FORTALECIMIENTO A LA CONSULTA PREVIA. CONVENIO 169 OIT, LEY 21 DE 1991, LEY 70 DE 1993</v>
      </c>
      <c r="F13" s="35">
        <f>+'ep mads'!T10</f>
        <v>1200000000</v>
      </c>
      <c r="G13" s="35">
        <f>+'ep mads'!U10</f>
        <v>1200000000</v>
      </c>
      <c r="H13" s="35">
        <f>+'ep mads'!V10</f>
        <v>0</v>
      </c>
      <c r="I13" s="35">
        <f>+'ep mads'!W10</f>
        <v>0</v>
      </c>
      <c r="J13" s="35">
        <f>+'ep mads'!X10</f>
        <v>0</v>
      </c>
      <c r="K13" s="35">
        <f>+'ep mads'!Y10</f>
        <v>0</v>
      </c>
      <c r="L13" s="35">
        <f>+'ep mads'!Z10</f>
        <v>0</v>
      </c>
    </row>
    <row r="14" spans="1:13" s="36" customFormat="1" ht="51.75" customHeight="1" x14ac:dyDescent="0.2">
      <c r="A14" s="33" t="str">
        <f>+'ep mads'!C11</f>
        <v>A-03-03-04-016</v>
      </c>
      <c r="B14" s="33" t="str">
        <f>+'ep mads'!M11</f>
        <v>Nación</v>
      </c>
      <c r="C14" s="33" t="str">
        <f>+'ep mads'!N11</f>
        <v>10</v>
      </c>
      <c r="D14" s="33" t="str">
        <f>+'ep mads'!O11</f>
        <v>CSF</v>
      </c>
      <c r="E14" s="34" t="str">
        <f>+'ep mads'!P11</f>
        <v>A INSTITUTOS DE INVESTIGACIÓN LEY 99 DE 1993</v>
      </c>
      <c r="F14" s="35">
        <f>+'ep mads'!T11</f>
        <v>60192410000</v>
      </c>
      <c r="G14" s="35">
        <f>+'ep mads'!U11</f>
        <v>0</v>
      </c>
      <c r="H14" s="35">
        <f>+'ep mads'!V11</f>
        <v>60192410000</v>
      </c>
      <c r="I14" s="35">
        <f>+'ep mads'!W11</f>
        <v>60192410000</v>
      </c>
      <c r="J14" s="35">
        <f>+'ep mads'!X11</f>
        <v>60192410000</v>
      </c>
      <c r="K14" s="35">
        <f>+'ep mads'!Y11</f>
        <v>57123299117</v>
      </c>
      <c r="L14" s="35">
        <f>+'ep mads'!Z11</f>
        <v>57123299117</v>
      </c>
    </row>
    <row r="15" spans="1:13" s="36" customFormat="1" ht="51.75" customHeight="1" x14ac:dyDescent="0.2">
      <c r="A15" s="33" t="str">
        <f>+'ep mads'!C12</f>
        <v>A-03-04-02-001</v>
      </c>
      <c r="B15" s="33" t="str">
        <f>+'ep mads'!M12</f>
        <v>Nación</v>
      </c>
      <c r="C15" s="33" t="str">
        <f>+'ep mads'!N12</f>
        <v>10</v>
      </c>
      <c r="D15" s="33" t="str">
        <f>+'ep mads'!O12</f>
        <v>CSF</v>
      </c>
      <c r="E15" s="34" t="str">
        <f>+'ep mads'!P12</f>
        <v>MESADAS PENSIONALES (DE PENSIONES)</v>
      </c>
      <c r="F15" s="35">
        <f>+'ep mads'!T12</f>
        <v>24685000</v>
      </c>
      <c r="G15" s="35">
        <f>+'ep mads'!U12</f>
        <v>0</v>
      </c>
      <c r="H15" s="35">
        <f>+'ep mads'!V12</f>
        <v>24685000</v>
      </c>
      <c r="I15" s="35">
        <f>+'ep mads'!W12</f>
        <v>24685000</v>
      </c>
      <c r="J15" s="35">
        <f>+'ep mads'!X12</f>
        <v>21157860</v>
      </c>
      <c r="K15" s="35">
        <f>+'ep mads'!Y12</f>
        <v>21157860</v>
      </c>
      <c r="L15" s="35">
        <f>+'ep mads'!Z12</f>
        <v>21157860</v>
      </c>
    </row>
    <row r="16" spans="1:13" s="36" customFormat="1" ht="51.75" customHeight="1" x14ac:dyDescent="0.2">
      <c r="A16" s="33" t="str">
        <f>+'ep mads'!C13</f>
        <v>A-03-04-02-002</v>
      </c>
      <c r="B16" s="33" t="str">
        <f>+'ep mads'!M13</f>
        <v>Nación</v>
      </c>
      <c r="C16" s="33" t="str">
        <f>+'ep mads'!N13</f>
        <v>10</v>
      </c>
      <c r="D16" s="33" t="str">
        <f>+'ep mads'!O13</f>
        <v>CSF</v>
      </c>
      <c r="E16" s="34" t="str">
        <f>+'ep mads'!P13</f>
        <v>CUOTAS PARTES PENSIONALES (DE PENSIONES)</v>
      </c>
      <c r="F16" s="35">
        <f>+'ep mads'!T13</f>
        <v>510206000</v>
      </c>
      <c r="G16" s="35">
        <f>+'ep mads'!U13</f>
        <v>0</v>
      </c>
      <c r="H16" s="35">
        <f>+'ep mads'!V13</f>
        <v>510206000</v>
      </c>
      <c r="I16" s="35">
        <f>+'ep mads'!W13</f>
        <v>510206000</v>
      </c>
      <c r="J16" s="35">
        <f>+'ep mads'!X13</f>
        <v>480773562</v>
      </c>
      <c r="K16" s="35">
        <f>+'ep mads'!Y13</f>
        <v>480773562</v>
      </c>
      <c r="L16" s="35">
        <f>+'ep mads'!Z13</f>
        <v>480773562</v>
      </c>
    </row>
    <row r="17" spans="1:19" s="36" customFormat="1" ht="51.75" customHeight="1" x14ac:dyDescent="0.2">
      <c r="A17" s="33" t="str">
        <f>+'ep mads'!C14</f>
        <v>A-03-04-02-004</v>
      </c>
      <c r="B17" s="33" t="str">
        <f>+'ep mads'!M14</f>
        <v>Nación</v>
      </c>
      <c r="C17" s="33" t="str">
        <f>+'ep mads'!N14</f>
        <v>10</v>
      </c>
      <c r="D17" s="33" t="str">
        <f>+'ep mads'!O14</f>
        <v>CSF</v>
      </c>
      <c r="E17" s="34" t="str">
        <f>+'ep mads'!P14</f>
        <v>BONOS PENSIONALES (DE PENSIONES)</v>
      </c>
      <c r="F17" s="35">
        <f>+'ep mads'!T14</f>
        <v>7300000000</v>
      </c>
      <c r="G17" s="35">
        <f>+'ep mads'!U14</f>
        <v>0</v>
      </c>
      <c r="H17" s="35">
        <f>+'ep mads'!V14</f>
        <v>7300000000</v>
      </c>
      <c r="I17" s="35">
        <f>+'ep mads'!W14</f>
        <v>7300000000</v>
      </c>
      <c r="J17" s="35">
        <f>+'ep mads'!X14</f>
        <v>7092072529</v>
      </c>
      <c r="K17" s="35">
        <f>+'ep mads'!Y14</f>
        <v>7092072529</v>
      </c>
      <c r="L17" s="35">
        <f>+'ep mads'!Z14</f>
        <v>7092072529</v>
      </c>
    </row>
    <row r="18" spans="1:19" s="36" customFormat="1" ht="51.75" customHeight="1" x14ac:dyDescent="0.2">
      <c r="A18" s="33" t="str">
        <f>+'ep mads'!C15</f>
        <v>A-03-04-02-012</v>
      </c>
      <c r="B18" s="33" t="str">
        <f>+'ep mads'!M15</f>
        <v>Nación</v>
      </c>
      <c r="C18" s="33" t="str">
        <f>+'ep mads'!N15</f>
        <v>10</v>
      </c>
      <c r="D18" s="33" t="str">
        <f>+'ep mads'!O15</f>
        <v>CSF</v>
      </c>
      <c r="E18" s="34" t="str">
        <f>+'ep mads'!P15</f>
        <v>INCAPACIDADES Y LICENCIAS DE MATERNIDAD Y PATERNIDAD (NO DE PENSIONES)</v>
      </c>
      <c r="F18" s="35">
        <f>+'ep mads'!T15</f>
        <v>126613000</v>
      </c>
      <c r="G18" s="35">
        <f>+'ep mads'!U15</f>
        <v>0</v>
      </c>
      <c r="H18" s="35">
        <f>+'ep mads'!V15</f>
        <v>126613000</v>
      </c>
      <c r="I18" s="35">
        <f>+'ep mads'!W15</f>
        <v>126613000</v>
      </c>
      <c r="J18" s="35">
        <f>+'ep mads'!X15</f>
        <v>70695254</v>
      </c>
      <c r="K18" s="35">
        <f>+'ep mads'!Y15</f>
        <v>69287425</v>
      </c>
      <c r="L18" s="35">
        <f>+'ep mads'!Z15</f>
        <v>69287425</v>
      </c>
    </row>
    <row r="19" spans="1:19" s="36" customFormat="1" ht="51.75" customHeight="1" x14ac:dyDescent="0.2">
      <c r="A19" s="33" t="str">
        <f>+'ep mads'!C16</f>
        <v>A-03-10</v>
      </c>
      <c r="B19" s="33" t="str">
        <f>+'ep mads'!M16</f>
        <v>Nación</v>
      </c>
      <c r="C19" s="33" t="str">
        <f>+'ep mads'!N16</f>
        <v>10</v>
      </c>
      <c r="D19" s="33" t="str">
        <f>+'ep mads'!O16</f>
        <v>CSF</v>
      </c>
      <c r="E19" s="34" t="str">
        <f>+'ep mads'!P16</f>
        <v>SENTENCIAS Y CONCILIACIONES</v>
      </c>
      <c r="F19" s="35">
        <f>+'ep mads'!T16</f>
        <v>97589418417</v>
      </c>
      <c r="G19" s="35">
        <f>+'ep mads'!U16</f>
        <v>0</v>
      </c>
      <c r="H19" s="35">
        <f>+'ep mads'!V16</f>
        <v>97589418417</v>
      </c>
      <c r="I19" s="35">
        <f>+'ep mads'!W16</f>
        <v>97589418417</v>
      </c>
      <c r="J19" s="35">
        <f>+'ep mads'!X16</f>
        <v>96846000000</v>
      </c>
      <c r="K19" s="35">
        <f>+'ep mads'!Y16</f>
        <v>96846000000</v>
      </c>
      <c r="L19" s="35">
        <f>+'ep mads'!Z16</f>
        <v>96846000000</v>
      </c>
    </row>
    <row r="20" spans="1:19" ht="25.5" customHeight="1" x14ac:dyDescent="0.25">
      <c r="A20" s="126" t="s">
        <v>87</v>
      </c>
      <c r="B20" s="126"/>
      <c r="C20" s="126"/>
      <c r="D20" s="126"/>
      <c r="E20" s="126"/>
      <c r="F20" s="40">
        <f>SUM(F12:F19)</f>
        <v>166943332417</v>
      </c>
      <c r="G20" s="40">
        <f t="shared" ref="G20:L20" si="2">SUM(G12:G19)</f>
        <v>1200000000</v>
      </c>
      <c r="H20" s="40">
        <f>SUM(H12:H19)</f>
        <v>165743332417</v>
      </c>
      <c r="I20" s="40">
        <f t="shared" si="2"/>
        <v>165743332417</v>
      </c>
      <c r="J20" s="40">
        <f t="shared" si="2"/>
        <v>164703109205</v>
      </c>
      <c r="K20" s="40">
        <f t="shared" si="2"/>
        <v>161632590493</v>
      </c>
      <c r="L20" s="40">
        <f t="shared" si="2"/>
        <v>161632590493</v>
      </c>
      <c r="M20" s="38"/>
    </row>
    <row r="21" spans="1:19" s="36" customFormat="1" ht="51.75" customHeight="1" x14ac:dyDescent="0.2">
      <c r="A21" s="33" t="str">
        <f>+'ep mads'!C17</f>
        <v>A-08-01</v>
      </c>
      <c r="B21" s="33" t="str">
        <f>+'ep mads'!M17</f>
        <v>Nación</v>
      </c>
      <c r="C21" s="33" t="str">
        <f>+'ep mads'!N17</f>
        <v>10</v>
      </c>
      <c r="D21" s="33" t="str">
        <f>+'ep mads'!O17</f>
        <v>CSF</v>
      </c>
      <c r="E21" s="34" t="str">
        <f>+'ep mads'!P17</f>
        <v>IMPUESTOS</v>
      </c>
      <c r="F21" s="35">
        <f>+'ep mads'!T17</f>
        <v>187422000</v>
      </c>
      <c r="G21" s="35">
        <f>+'ep mads'!U17</f>
        <v>0</v>
      </c>
      <c r="H21" s="35">
        <f>+'ep mads'!V17</f>
        <v>187422000</v>
      </c>
      <c r="I21" s="35">
        <f>+'ep mads'!W17</f>
        <v>187422000</v>
      </c>
      <c r="J21" s="35">
        <f>+'ep mads'!X17</f>
        <v>187413800</v>
      </c>
      <c r="K21" s="35">
        <f>+'ep mads'!Y17</f>
        <v>187413800</v>
      </c>
      <c r="L21" s="35">
        <f>+'ep mads'!Z17</f>
        <v>187413800</v>
      </c>
    </row>
    <row r="22" spans="1:19" s="36" customFormat="1" ht="51.75" customHeight="1" x14ac:dyDescent="0.2">
      <c r="A22" s="33" t="str">
        <f>+'ep mads'!C18</f>
        <v>A-08-04-01</v>
      </c>
      <c r="B22" s="33" t="str">
        <f>+'ep mads'!M16</f>
        <v>Nación</v>
      </c>
      <c r="C22" s="33" t="str">
        <f>+'ep mads'!N16</f>
        <v>10</v>
      </c>
      <c r="D22" s="33" t="str">
        <f>+'ep mads'!O16</f>
        <v>CSF</v>
      </c>
      <c r="E22" s="34" t="str">
        <f>+'ep mads'!P18</f>
        <v>CUOTA DE FISCALIZACIÓN Y AUDITAJE</v>
      </c>
      <c r="F22" s="35">
        <f>+'ep mads'!T18</f>
        <v>1051661000</v>
      </c>
      <c r="G22" s="35">
        <f>+'ep mads'!U18</f>
        <v>0</v>
      </c>
      <c r="H22" s="35">
        <f>+'ep mads'!V18</f>
        <v>1051661000</v>
      </c>
      <c r="I22" s="35">
        <f>+'ep mads'!W18</f>
        <v>1051661000</v>
      </c>
      <c r="J22" s="35">
        <f>+'ep mads'!X18</f>
        <v>1051661000</v>
      </c>
      <c r="K22" s="35">
        <f>+'ep mads'!Y18</f>
        <v>1051661000</v>
      </c>
      <c r="L22" s="35">
        <f>+'ep mads'!Z18</f>
        <v>1051661000</v>
      </c>
    </row>
    <row r="23" spans="1:19" s="36" customFormat="1" ht="51.75" customHeight="1" x14ac:dyDescent="0.2">
      <c r="A23" s="33" t="str">
        <f>+'ep mads'!C19</f>
        <v>A-08-05</v>
      </c>
      <c r="B23" s="33" t="str">
        <f>+'ep mads'!M17</f>
        <v>Nación</v>
      </c>
      <c r="C23" s="33" t="str">
        <f>+'ep mads'!N17</f>
        <v>10</v>
      </c>
      <c r="D23" s="33" t="str">
        <f>+'ep mads'!O17</f>
        <v>CSF</v>
      </c>
      <c r="E23" s="34" t="str">
        <f>+'ep mads'!P19</f>
        <v>MULTAS, SANCIONES E INTERESES DE MORA</v>
      </c>
      <c r="F23" s="35">
        <f>+'ep mads'!T19</f>
        <v>5000000</v>
      </c>
      <c r="G23" s="35">
        <f>+'ep mads'!U19</f>
        <v>0</v>
      </c>
      <c r="H23" s="35">
        <f>+'ep mads'!V19</f>
        <v>5000000</v>
      </c>
      <c r="I23" s="35">
        <f>+'ep mads'!W19</f>
        <v>2241462.65</v>
      </c>
      <c r="J23" s="35">
        <f>+'ep mads'!X19</f>
        <v>2241462.65</v>
      </c>
      <c r="K23" s="35">
        <f>+'ep mads'!Y19</f>
        <v>0</v>
      </c>
      <c r="L23" s="35">
        <f>+'ep mads'!Z19</f>
        <v>0</v>
      </c>
    </row>
    <row r="24" spans="1:19" ht="25.5" customHeight="1" x14ac:dyDescent="0.25">
      <c r="A24" s="126" t="s">
        <v>88</v>
      </c>
      <c r="B24" s="126"/>
      <c r="C24" s="126"/>
      <c r="D24" s="126"/>
      <c r="E24" s="126"/>
      <c r="F24" s="40">
        <f>SUM(F21:F23)</f>
        <v>1244083000</v>
      </c>
      <c r="G24" s="40">
        <f t="shared" ref="G24:L24" si="3">SUM(G21:G23)</f>
        <v>0</v>
      </c>
      <c r="H24" s="40">
        <f t="shared" si="3"/>
        <v>1244083000</v>
      </c>
      <c r="I24" s="40">
        <f t="shared" si="3"/>
        <v>1241324462.6500001</v>
      </c>
      <c r="J24" s="40">
        <f t="shared" si="3"/>
        <v>1241316262.6500001</v>
      </c>
      <c r="K24" s="40">
        <f t="shared" si="3"/>
        <v>1239074800</v>
      </c>
      <c r="L24" s="40">
        <f t="shared" si="3"/>
        <v>1239074800</v>
      </c>
      <c r="M24" s="38"/>
    </row>
    <row r="25" spans="1:19" ht="25.5" customHeight="1" thickBot="1" x14ac:dyDescent="0.3">
      <c r="A25" s="111" t="s">
        <v>89</v>
      </c>
      <c r="B25" s="111"/>
      <c r="C25" s="111"/>
      <c r="D25" s="111"/>
      <c r="E25" s="111"/>
      <c r="F25" s="42">
        <f>+F24+F20+F11+F9</f>
        <v>231799150417</v>
      </c>
      <c r="G25" s="42">
        <f t="shared" ref="G25:L25" si="4">+G24+G20+G11+G9</f>
        <v>1200000000</v>
      </c>
      <c r="H25" s="42">
        <f t="shared" si="4"/>
        <v>230599150417</v>
      </c>
      <c r="I25" s="42">
        <f t="shared" si="4"/>
        <v>230540258961.25998</v>
      </c>
      <c r="J25" s="42">
        <f t="shared" si="4"/>
        <v>217204428306.64999</v>
      </c>
      <c r="K25" s="42">
        <f t="shared" si="4"/>
        <v>212699566501.89999</v>
      </c>
      <c r="L25" s="42">
        <f t="shared" si="4"/>
        <v>212592672517.89999</v>
      </c>
      <c r="M25" s="43"/>
      <c r="N25" s="43"/>
      <c r="O25" s="43"/>
      <c r="P25" s="43"/>
      <c r="Q25" s="43"/>
      <c r="R25" s="43"/>
      <c r="S25" s="43"/>
    </row>
    <row r="26" spans="1:19" x14ac:dyDescent="0.25">
      <c r="A26" s="112" t="s">
        <v>198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4"/>
    </row>
    <row r="27" spans="1:19" x14ac:dyDescent="0.25">
      <c r="A27" s="115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7"/>
    </row>
    <row r="28" spans="1:19" ht="14.25" thickBot="1" x14ac:dyDescent="0.3">
      <c r="A28" s="118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20"/>
    </row>
    <row r="29" spans="1:19" x14ac:dyDescent="0.25">
      <c r="A29" s="121" t="s">
        <v>92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</row>
    <row r="30" spans="1:19" x14ac:dyDescent="0.25">
      <c r="A30" s="31" t="s">
        <v>7</v>
      </c>
      <c r="B30" s="31" t="s">
        <v>17</v>
      </c>
      <c r="C30" s="31" t="s">
        <v>18</v>
      </c>
      <c r="D30" s="31" t="s">
        <v>19</v>
      </c>
      <c r="E30" s="31" t="s">
        <v>20</v>
      </c>
      <c r="F30" s="32" t="s">
        <v>24</v>
      </c>
      <c r="G30" s="32" t="s">
        <v>25</v>
      </c>
      <c r="H30" s="32" t="s">
        <v>84</v>
      </c>
      <c r="I30" s="32" t="s">
        <v>26</v>
      </c>
      <c r="J30" s="32" t="s">
        <v>28</v>
      </c>
      <c r="K30" s="32" t="s">
        <v>29</v>
      </c>
      <c r="L30" s="32" t="s">
        <v>31</v>
      </c>
    </row>
    <row r="31" spans="1:19" s="41" customFormat="1" ht="51.75" customHeight="1" x14ac:dyDescent="0.2">
      <c r="A31" s="51" t="str">
        <f>+'ep mads'!C20</f>
        <v>C-3201-0900-7-10101D</v>
      </c>
      <c r="B31" s="33" t="str">
        <f>+'ep mads'!M20</f>
        <v>Nación</v>
      </c>
      <c r="C31" s="33" t="str">
        <f>+'ep mads'!N20</f>
        <v>10</v>
      </c>
      <c r="D31" s="33" t="str">
        <f>+'ep mads'!O20</f>
        <v>CSF</v>
      </c>
      <c r="E31" s="52" t="str">
        <f>+'ep mads'!P20</f>
        <v>1. ORDENAMIENTO DEL TERRITORIO ALREDEDOR DEL AGUA Y JUSTICIA AMBIENTAL / D. INSTRUMENTOS DE CONTROL Y VIGILANCIA AMBIENTAL PARA LA RESILIENCIA</v>
      </c>
      <c r="F31" s="44">
        <f>+'ep mads'!T20</f>
        <v>7500000000</v>
      </c>
      <c r="G31" s="44">
        <f>+'ep mads'!U20</f>
        <v>0</v>
      </c>
      <c r="H31" s="44">
        <f>+'ep mads'!V20</f>
        <v>7500000000</v>
      </c>
      <c r="I31" s="44">
        <f>+'ep mads'!W20</f>
        <v>7500000000</v>
      </c>
      <c r="J31" s="44">
        <f>+'ep mads'!X20</f>
        <v>7395217284</v>
      </c>
      <c r="K31" s="44">
        <f>+'ep mads'!Y20</f>
        <v>6049872269.6999998</v>
      </c>
      <c r="L31" s="44">
        <f>+'ep mads'!Z20</f>
        <v>6049181153.6999998</v>
      </c>
    </row>
    <row r="32" spans="1:19" s="41" customFormat="1" ht="51.75" customHeight="1" x14ac:dyDescent="0.2">
      <c r="A32" s="51" t="str">
        <f>+'ep mads'!C21</f>
        <v>C-3201-0900-8-40101B</v>
      </c>
      <c r="B32" s="33" t="str">
        <f>+'ep mads'!M21</f>
        <v>Nación</v>
      </c>
      <c r="C32" s="33" t="str">
        <f>+'ep mads'!N21</f>
        <v>10</v>
      </c>
      <c r="D32" s="33" t="str">
        <f>+'ep mads'!O21</f>
        <v>CSF</v>
      </c>
      <c r="E32" s="52" t="str">
        <f>+'ep mads'!P21</f>
        <v>4. TRANSFORMACIÓN PRODUCTIVA, INTERNACIONALIZACIÓN Y ACCIÓN CLÍMATICA / B. RESTAURACIÓN PARTICIPATIVA DE ECOSISTEMAS, ÁREAS PROTEGIDAS Y OTRAS ÁREAS AMBIENTALMENTE ESTRATÉGICAS</v>
      </c>
      <c r="F32" s="44">
        <f>+'ep mads'!T21</f>
        <v>4630000000</v>
      </c>
      <c r="G32" s="44">
        <f>+'ep mads'!U21</f>
        <v>0</v>
      </c>
      <c r="H32" s="44">
        <f>+'ep mads'!V21</f>
        <v>4630000000</v>
      </c>
      <c r="I32" s="44">
        <f>+'ep mads'!W21</f>
        <v>4630000000</v>
      </c>
      <c r="J32" s="44">
        <f>+'ep mads'!X21</f>
        <v>4508642859</v>
      </c>
      <c r="K32" s="44">
        <f>+'ep mads'!Y21</f>
        <v>3316315992</v>
      </c>
      <c r="L32" s="44">
        <f>+'ep mads'!Z21</f>
        <v>3314684435</v>
      </c>
    </row>
    <row r="33" spans="1:12" s="41" customFormat="1" ht="51.75" customHeight="1" x14ac:dyDescent="0.2">
      <c r="A33" s="51" t="str">
        <f>+'ep mads'!C22</f>
        <v>C-3201-0900-10-10102A</v>
      </c>
      <c r="B33" s="33" t="str">
        <f>+'ep mads'!M22</f>
        <v>Nación</v>
      </c>
      <c r="C33" s="33" t="str">
        <f>+'ep mads'!N22</f>
        <v>10</v>
      </c>
      <c r="D33" s="33" t="str">
        <f>+'ep mads'!O22</f>
        <v>CSF</v>
      </c>
      <c r="E33" s="52" t="str">
        <f>+'ep mads'!P22</f>
        <v>1. ORDENAMIENTO DEL TERRITORIO ALREDEDOR DEL AGUA Y JUSTICIA AMBIENTAL / A. CICLO DEL AGUA COMO BASE DEL ORDENAMIENTO TERRITORIAL</v>
      </c>
      <c r="F33" s="44">
        <f>+'ep mads'!T22</f>
        <v>114490843385</v>
      </c>
      <c r="G33" s="44">
        <f>+'ep mads'!U22</f>
        <v>0</v>
      </c>
      <c r="H33" s="44">
        <f>+'ep mads'!V22</f>
        <v>114490843385</v>
      </c>
      <c r="I33" s="44">
        <f>+'ep mads'!W22</f>
        <v>89145515244</v>
      </c>
      <c r="J33" s="44">
        <f>+'ep mads'!X22</f>
        <v>59246638244</v>
      </c>
      <c r="K33" s="44">
        <f>+'ep mads'!Y22</f>
        <v>15726438815.5</v>
      </c>
      <c r="L33" s="44">
        <f>+'ep mads'!Z22</f>
        <v>15726438815.5</v>
      </c>
    </row>
    <row r="34" spans="1:12" s="41" customFormat="1" ht="51.75" customHeight="1" x14ac:dyDescent="0.2">
      <c r="A34" s="51" t="str">
        <f>+'ep mads'!C23</f>
        <v>C-3201-0900-10-40101A</v>
      </c>
      <c r="B34" s="33" t="str">
        <f>+'ep mads'!M23</f>
        <v>Nación</v>
      </c>
      <c r="C34" s="33" t="str">
        <f>+'ep mads'!N23</f>
        <v>10</v>
      </c>
      <c r="D34" s="33" t="str">
        <f>+'ep mads'!O23</f>
        <v>CSF</v>
      </c>
      <c r="E34" s="52" t="str">
        <f>+'ep mads'!P23</f>
        <v>4. TRANSFORMACIÓN PRODUCTIVA, INTERNACIONALIZACIÓN Y ACCIÓN CLÍMATICA / A. FRENO DE LA DEFORESTACIÓN, RESTAURACIÓN Y CONSERVACIÓN DE LA AMAZONÍA</v>
      </c>
      <c r="F34" s="44">
        <f>+'ep mads'!T23</f>
        <v>212020080343</v>
      </c>
      <c r="G34" s="44">
        <f>+'ep mads'!U23</f>
        <v>0</v>
      </c>
      <c r="H34" s="44">
        <f>+'ep mads'!V23</f>
        <v>212020080343</v>
      </c>
      <c r="I34" s="44">
        <f>+'ep mads'!W23</f>
        <v>129232281771</v>
      </c>
      <c r="J34" s="44">
        <f>+'ep mads'!X23</f>
        <v>76875893043</v>
      </c>
      <c r="K34" s="44">
        <f>+'ep mads'!Y23</f>
        <v>75875893043</v>
      </c>
      <c r="L34" s="44">
        <f>+'ep mads'!Z23</f>
        <v>75875893043</v>
      </c>
    </row>
    <row r="35" spans="1:12" s="41" customFormat="1" ht="51.75" customHeight="1" x14ac:dyDescent="0.2">
      <c r="A35" s="51" t="str">
        <f>+'ep mads'!C24</f>
        <v>C-3201-0900-10-40101B</v>
      </c>
      <c r="B35" s="33" t="str">
        <f>+'ep mads'!M24</f>
        <v>Nación</v>
      </c>
      <c r="C35" s="33" t="str">
        <f>+'ep mads'!N24</f>
        <v>10</v>
      </c>
      <c r="D35" s="33" t="str">
        <f>+'ep mads'!O24</f>
        <v>CSF</v>
      </c>
      <c r="E35" s="52" t="str">
        <f>+'ep mads'!P24</f>
        <v>4. TRANSFORMACIÓN PRODUCTIVA, INTERNACIONALIZACIÓN Y ACCIÓN CLÍMATICA / B. RESTAURACIÓN PARTICIPATIVA DE ECOSISTEMAS, ÁREAS PROTEGIDAS Y OTRAS ÁREAS AMBIENTALMENTE ESTRATÉGICAS</v>
      </c>
      <c r="F35" s="44">
        <f>+'ep mads'!T24</f>
        <v>97529236958</v>
      </c>
      <c r="G35" s="44">
        <f>+'ep mads'!U24</f>
        <v>0</v>
      </c>
      <c r="H35" s="44">
        <f>+'ep mads'!V24</f>
        <v>97529236958</v>
      </c>
      <c r="I35" s="44">
        <f>+'ep mads'!W24</f>
        <v>88928714339.970001</v>
      </c>
      <c r="J35" s="44">
        <f>+'ep mads'!X24</f>
        <v>50310119004.970001</v>
      </c>
      <c r="K35" s="44">
        <f>+'ep mads'!Y24</f>
        <v>0</v>
      </c>
      <c r="L35" s="44">
        <f>+'ep mads'!Z24</f>
        <v>0</v>
      </c>
    </row>
    <row r="36" spans="1:12" s="41" customFormat="1" ht="51.75" customHeight="1" x14ac:dyDescent="0.2">
      <c r="A36" s="51" t="str">
        <f>+'ep mads'!C25</f>
        <v>C-3201-0900-11-40101B</v>
      </c>
      <c r="B36" s="33" t="str">
        <f>+'ep mads'!M25</f>
        <v>Nación</v>
      </c>
      <c r="C36" s="33" t="str">
        <f>+'ep mads'!N25</f>
        <v>16</v>
      </c>
      <c r="D36" s="33" t="str">
        <f>+'ep mads'!O25</f>
        <v>SSF</v>
      </c>
      <c r="E36" s="52" t="str">
        <f>+'ep mads'!P25</f>
        <v>4. TRANSFORMACIÓN PRODUCTIVA, INTERNACIONALIZACIÓN Y ACCIÓN CLÍMATICA / B. RESTAURACIÓN PARTICIPATIVA DE ECOSISTEMAS, ÁREAS PROTEGIDAS Y OTRAS ÁREAS AMBIENTALMENTE ESTRATÉGICAS - [DISTRIBUCIÓN PREVIO CONCEPTO  DNP]</v>
      </c>
      <c r="F36" s="44">
        <f>+'ep mads'!T25</f>
        <v>8898360907</v>
      </c>
      <c r="G36" s="44">
        <f>+'ep mads'!U25</f>
        <v>8898360907</v>
      </c>
      <c r="H36" s="44">
        <f>+'ep mads'!V25</f>
        <v>0</v>
      </c>
      <c r="I36" s="44">
        <f>+'ep mads'!W25</f>
        <v>0</v>
      </c>
      <c r="J36" s="44">
        <f>+'ep mads'!X25</f>
        <v>0</v>
      </c>
      <c r="K36" s="44">
        <f>+'ep mads'!Y25</f>
        <v>0</v>
      </c>
      <c r="L36" s="44">
        <f>+'ep mads'!Z25</f>
        <v>0</v>
      </c>
    </row>
    <row r="37" spans="1:12" s="41" customFormat="1" ht="51.75" customHeight="1" x14ac:dyDescent="0.2">
      <c r="A37" s="51" t="str">
        <f>+'ep mads'!C26</f>
        <v>C-3202-0900-19-40101B</v>
      </c>
      <c r="B37" s="33" t="str">
        <f>+'ep mads'!M26</f>
        <v>Nación</v>
      </c>
      <c r="C37" s="33" t="str">
        <f>+'ep mads'!N26</f>
        <v>10</v>
      </c>
      <c r="D37" s="33" t="str">
        <f>+'ep mads'!O26</f>
        <v>CSF</v>
      </c>
      <c r="E37" s="52" t="str">
        <f>+'ep mads'!P26</f>
        <v>4. TRANSFORMACIÓN PRODUCTIVA, INTERNACIONALIZACIÓN Y ACCIÓN CLÍMATICA / B. RESTAURACIÓN PARTICIPATIVA DE ECOSISTEMAS, ÁREAS PROTEGIDAS Y OTRAS ÁREAS AMBIENTALMENTE ESTRATÉGICAS</v>
      </c>
      <c r="F37" s="44">
        <f>+'ep mads'!T26</f>
        <v>6300000000</v>
      </c>
      <c r="G37" s="44">
        <f>+'ep mads'!U26</f>
        <v>0</v>
      </c>
      <c r="H37" s="44">
        <f>+'ep mads'!V26</f>
        <v>6300000000</v>
      </c>
      <c r="I37" s="44">
        <f>+'ep mads'!W26</f>
        <v>6298266667</v>
      </c>
      <c r="J37" s="44">
        <f>+'ep mads'!X26</f>
        <v>6249190567</v>
      </c>
      <c r="K37" s="44">
        <f>+'ep mads'!Y26</f>
        <v>5484796574</v>
      </c>
      <c r="L37" s="44">
        <f>+'ep mads'!Z26</f>
        <v>5484796574</v>
      </c>
    </row>
    <row r="38" spans="1:12" s="41" customFormat="1" ht="51.75" customHeight="1" x14ac:dyDescent="0.2">
      <c r="A38" s="51" t="str">
        <f>+'ep mads'!C27</f>
        <v>C-3202-0900-20-40101A</v>
      </c>
      <c r="B38" s="33" t="str">
        <f>+'ep mads'!M27</f>
        <v>Nación</v>
      </c>
      <c r="C38" s="33" t="str">
        <f>+'ep mads'!N27</f>
        <v>10</v>
      </c>
      <c r="D38" s="33" t="str">
        <f>+'ep mads'!O27</f>
        <v>CSF</v>
      </c>
      <c r="E38" s="52" t="str">
        <f>+'ep mads'!P27</f>
        <v>4. TRANSFORMACIÓN PRODUCTIVA, INTERNACIONALIZACIÓN Y ACCIÓN CLÍMATICA / A. FRENO DE LA DEFORESTACIÓN</v>
      </c>
      <c r="F38" s="44">
        <f>+'ep mads'!T27</f>
        <v>4375000000</v>
      </c>
      <c r="G38" s="44">
        <f>+'ep mads'!U27</f>
        <v>0</v>
      </c>
      <c r="H38" s="44">
        <f>+'ep mads'!V27</f>
        <v>4375000000</v>
      </c>
      <c r="I38" s="44">
        <f>+'ep mads'!W27</f>
        <v>4373409217</v>
      </c>
      <c r="J38" s="44">
        <f>+'ep mads'!X27</f>
        <v>4319838654</v>
      </c>
      <c r="K38" s="44">
        <f>+'ep mads'!Y27</f>
        <v>3507637566</v>
      </c>
      <c r="L38" s="44">
        <f>+'ep mads'!Z27</f>
        <v>3507171407</v>
      </c>
    </row>
    <row r="39" spans="1:12" s="41" customFormat="1" ht="51.75" customHeight="1" x14ac:dyDescent="0.2">
      <c r="A39" s="51" t="str">
        <f>+'ep mads'!C28</f>
        <v>C-3202-0900-21-40101B</v>
      </c>
      <c r="B39" s="33" t="str">
        <f>+'ep mads'!M28</f>
        <v>Nación</v>
      </c>
      <c r="C39" s="33" t="str">
        <f>+'ep mads'!N28</f>
        <v>10</v>
      </c>
      <c r="D39" s="33" t="str">
        <f>+'ep mads'!O28</f>
        <v>CSF</v>
      </c>
      <c r="E39" s="52" t="str">
        <f>+'ep mads'!P28</f>
        <v>4. TRANSFORMACIÓN PRODUCTIVA, INTERNACIONALIZACIÓN Y ACCIÓN CLÍMATICA / B. RESTAURACIÓN PARTICIPATIVA DE ECOSISTEMAS, ÁREAS PROTEGIDAS Y OTRAS ÁREAS AMBIENTALMENTE ESTRATÉGICAS</v>
      </c>
      <c r="F39" s="44">
        <f>+'ep mads'!T28</f>
        <v>5030000000</v>
      </c>
      <c r="G39" s="44">
        <f>+'ep mads'!U28</f>
        <v>0</v>
      </c>
      <c r="H39" s="44">
        <f>+'ep mads'!V28</f>
        <v>5030000000</v>
      </c>
      <c r="I39" s="44">
        <f>+'ep mads'!W28</f>
        <v>5030000000</v>
      </c>
      <c r="J39" s="44">
        <f>+'ep mads'!X28</f>
        <v>5006317095</v>
      </c>
      <c r="K39" s="44">
        <f>+'ep mads'!Y28</f>
        <v>4256362312</v>
      </c>
      <c r="L39" s="44">
        <f>+'ep mads'!Z28</f>
        <v>4255935575</v>
      </c>
    </row>
    <row r="40" spans="1:12" s="41" customFormat="1" ht="51.75" customHeight="1" x14ac:dyDescent="0.2">
      <c r="A40" s="51" t="str">
        <f>+'ep mads'!C29</f>
        <v>C-3204-0900-12-10101B</v>
      </c>
      <c r="B40" s="33" t="str">
        <f>+'ep mads'!M29</f>
        <v>Nación</v>
      </c>
      <c r="C40" s="33" t="str">
        <f>+'ep mads'!N29</f>
        <v>10</v>
      </c>
      <c r="D40" s="33" t="str">
        <f>+'ep mads'!O29</f>
        <v>CSF</v>
      </c>
      <c r="E40" s="52" t="str">
        <f>+'ep mads'!P29</f>
        <v>1. ORDENAMIENTO DEL TERRITORIO ALREDEDOR DEL AGUA Y JUSTICIA AMBIENTAL / B. DEMOCRATIZACIÓN DEL CONOCIMIENTO, LA INFORMACIÓN AMBIENTAL Y DE RIESGO DE DESASTRES</v>
      </c>
      <c r="F40" s="44">
        <f>+'ep mads'!T29</f>
        <v>10606292170</v>
      </c>
      <c r="G40" s="44">
        <f>+'ep mads'!U29</f>
        <v>0</v>
      </c>
      <c r="H40" s="44">
        <f>+'ep mads'!V29</f>
        <v>10606292170</v>
      </c>
      <c r="I40" s="44">
        <f>+'ep mads'!W29</f>
        <v>10606292170</v>
      </c>
      <c r="J40" s="44">
        <f>+'ep mads'!X29</f>
        <v>10606292170</v>
      </c>
      <c r="K40" s="44">
        <f>+'ep mads'!Y29</f>
        <v>9899625503.3299999</v>
      </c>
      <c r="L40" s="44">
        <f>+'ep mads'!Z29</f>
        <v>9899625503.3299999</v>
      </c>
    </row>
    <row r="41" spans="1:12" s="41" customFormat="1" ht="51.75" customHeight="1" x14ac:dyDescent="0.2">
      <c r="A41" s="51" t="str">
        <f>+'ep mads'!C30</f>
        <v>C-3204-0900-13-10101B</v>
      </c>
      <c r="B41" s="33" t="str">
        <f>+'ep mads'!M30</f>
        <v>Nación</v>
      </c>
      <c r="C41" s="33" t="str">
        <f>+'ep mads'!N30</f>
        <v>10</v>
      </c>
      <c r="D41" s="33" t="str">
        <f>+'ep mads'!O30</f>
        <v>CSF</v>
      </c>
      <c r="E41" s="52" t="str">
        <f>+'ep mads'!P30</f>
        <v>1. ORDENAMIENTO DEL TERRITORIO ALREDEDOR DEL AGUA Y JUSTICIA AMBIENTAL / B. DEMOCRATIZACIÓN DEL CONOCIMIENTO, LA INFORMACIÓN AMBIENTAL Y DE RIESGO DE DESASTRES</v>
      </c>
      <c r="F41" s="44">
        <f>+'ep mads'!T30</f>
        <v>1300000000</v>
      </c>
      <c r="G41" s="44">
        <f>+'ep mads'!U30</f>
        <v>0</v>
      </c>
      <c r="H41" s="44">
        <f>+'ep mads'!V30</f>
        <v>1300000000</v>
      </c>
      <c r="I41" s="44">
        <f>+'ep mads'!W30</f>
        <v>1300000000</v>
      </c>
      <c r="J41" s="44">
        <f>+'ep mads'!X30</f>
        <v>1300000000</v>
      </c>
      <c r="K41" s="44">
        <f>+'ep mads'!Y30</f>
        <v>1300000000</v>
      </c>
      <c r="L41" s="44">
        <f>+'ep mads'!Z30</f>
        <v>1300000000</v>
      </c>
    </row>
    <row r="42" spans="1:12" s="41" customFormat="1" ht="51.75" customHeight="1" x14ac:dyDescent="0.2">
      <c r="A42" s="51" t="str">
        <f>+'ep mads'!C31</f>
        <v>C-3204-0900-14-10101B</v>
      </c>
      <c r="B42" s="33" t="str">
        <f>+'ep mads'!M31</f>
        <v>Nación</v>
      </c>
      <c r="C42" s="33" t="str">
        <f>+'ep mads'!N31</f>
        <v>10</v>
      </c>
      <c r="D42" s="33" t="str">
        <f>+'ep mads'!O31</f>
        <v>CSF</v>
      </c>
      <c r="E42" s="52" t="str">
        <f>+'ep mads'!P31</f>
        <v>1. ORDENAMIENTO DEL TERRITORIO ALREDEDOR DEL AGUA Y JUSTICIA AMBIENTAL / B. DEMOCRATIZACIÓN DEL CONOCIMIENTO, LA INFORMACIÓN AMBIENTAL Y DE RIESGO DE DESASTRES</v>
      </c>
      <c r="F42" s="44">
        <f>+'ep mads'!T31</f>
        <v>7400000000</v>
      </c>
      <c r="G42" s="44">
        <f>+'ep mads'!U31</f>
        <v>0</v>
      </c>
      <c r="H42" s="44">
        <f>+'ep mads'!V31</f>
        <v>7400000000</v>
      </c>
      <c r="I42" s="44">
        <f>+'ep mads'!W31</f>
        <v>7400000000</v>
      </c>
      <c r="J42" s="44">
        <f>+'ep mads'!X31</f>
        <v>7400000000</v>
      </c>
      <c r="K42" s="44">
        <f>+'ep mads'!Y31</f>
        <v>7111414423</v>
      </c>
      <c r="L42" s="44">
        <f>+'ep mads'!Z31</f>
        <v>7111414423</v>
      </c>
    </row>
    <row r="43" spans="1:12" s="41" customFormat="1" ht="51.75" customHeight="1" x14ac:dyDescent="0.2">
      <c r="A43" s="51" t="str">
        <f>+'ep mads'!C32</f>
        <v>C-3204-0900-15-10101B</v>
      </c>
      <c r="B43" s="33" t="str">
        <f>+'ep mads'!M32</f>
        <v>Nación</v>
      </c>
      <c r="C43" s="33" t="str">
        <f>+'ep mads'!N32</f>
        <v>10</v>
      </c>
      <c r="D43" s="33" t="str">
        <f>+'ep mads'!O32</f>
        <v>CSF</v>
      </c>
      <c r="E43" s="52" t="str">
        <f>+'ep mads'!P32</f>
        <v>1. ORDENAMIENTO DEL TERRITORIO ALREDEDOR DEL AGUA Y JUSTICIA AMBIENTAL / B. DEMOCRATIZACIÓN DEL CONOCIMIENTO, LA INFORMACIÓN AMBIENTAL Y DE RIESGO DE DESASTRES</v>
      </c>
      <c r="F43" s="44">
        <f>+'ep mads'!T32</f>
        <v>8200000000</v>
      </c>
      <c r="G43" s="44">
        <f>+'ep mads'!U32</f>
        <v>0</v>
      </c>
      <c r="H43" s="44">
        <f>+'ep mads'!V32</f>
        <v>8200000000</v>
      </c>
      <c r="I43" s="44">
        <f>+'ep mads'!W32</f>
        <v>8200000000</v>
      </c>
      <c r="J43" s="44">
        <f>+'ep mads'!X32</f>
        <v>8200000000</v>
      </c>
      <c r="K43" s="44">
        <f>+'ep mads'!Y32</f>
        <v>7738333333</v>
      </c>
      <c r="L43" s="44">
        <f>+'ep mads'!Z32</f>
        <v>7738333333</v>
      </c>
    </row>
    <row r="44" spans="1:12" s="41" customFormat="1" ht="51.75" customHeight="1" x14ac:dyDescent="0.2">
      <c r="A44" s="51" t="str">
        <f>+'ep mads'!C33</f>
        <v>C-3204-0900-16-10101B</v>
      </c>
      <c r="B44" s="33" t="str">
        <f>+'ep mads'!M33</f>
        <v>Nación</v>
      </c>
      <c r="C44" s="33" t="str">
        <f>+'ep mads'!N33</f>
        <v>10</v>
      </c>
      <c r="D44" s="33" t="str">
        <f>+'ep mads'!O33</f>
        <v>CSF</v>
      </c>
      <c r="E44" s="52" t="str">
        <f>+'ep mads'!P33</f>
        <v>1. ORDENAMIENTO DEL TERRITORIO ALREDEDOR DEL AGUA Y JUSTICIA AMBIENTAL / B. DEMOCRATIZACIÓN DEL CONOCIMIENTO, LA INFORMACIÓN AMBIENTAL Y DE RIESGO DE DESASTRES</v>
      </c>
      <c r="F44" s="44">
        <f>+'ep mads'!T33</f>
        <v>5000000000</v>
      </c>
      <c r="G44" s="44">
        <f>+'ep mads'!U33</f>
        <v>0</v>
      </c>
      <c r="H44" s="44">
        <f>+'ep mads'!V33</f>
        <v>5000000000</v>
      </c>
      <c r="I44" s="44">
        <f>+'ep mads'!W33</f>
        <v>5000000000</v>
      </c>
      <c r="J44" s="44">
        <f>+'ep mads'!X33</f>
        <v>5000000000</v>
      </c>
      <c r="K44" s="44">
        <f>+'ep mads'!Y33</f>
        <v>4716666666</v>
      </c>
      <c r="L44" s="44">
        <f>+'ep mads'!Z33</f>
        <v>4716666666</v>
      </c>
    </row>
    <row r="45" spans="1:12" s="41" customFormat="1" ht="51.75" customHeight="1" x14ac:dyDescent="0.2">
      <c r="A45" s="51" t="str">
        <f>+'ep mads'!C34</f>
        <v>C-3205-0900-5-10102A</v>
      </c>
      <c r="B45" s="33" t="str">
        <f>+'ep mads'!M34</f>
        <v>Nación</v>
      </c>
      <c r="C45" s="33" t="str">
        <f>+'ep mads'!N34</f>
        <v>10</v>
      </c>
      <c r="D45" s="33" t="str">
        <f>+'ep mads'!O34</f>
        <v>CSF</v>
      </c>
      <c r="E45" s="52" t="str">
        <f>+'ep mads'!P34</f>
        <v>1. ORDENAMIENTO DEL TERRITORIO ALREDEDOR DEL AGUA Y JUSTICIA AMBIENTAL / A. CICLO DEL AGUA COMO BASE DEL ORDENAMIENTO TERRITORIAL</v>
      </c>
      <c r="F45" s="44">
        <f>+'ep mads'!T34</f>
        <v>15980000000</v>
      </c>
      <c r="G45" s="44">
        <f>+'ep mads'!U34</f>
        <v>0</v>
      </c>
      <c r="H45" s="44">
        <f>+'ep mads'!V34</f>
        <v>15980000000</v>
      </c>
      <c r="I45" s="44">
        <f>+'ep mads'!W34</f>
        <v>15980000000</v>
      </c>
      <c r="J45" s="44">
        <f>+'ep mads'!X34</f>
        <v>14553494237</v>
      </c>
      <c r="K45" s="44">
        <f>+'ep mads'!Y34</f>
        <v>11497102587</v>
      </c>
      <c r="L45" s="44">
        <f>+'ep mads'!Z34</f>
        <v>11493403471</v>
      </c>
    </row>
    <row r="46" spans="1:12" s="41" customFormat="1" ht="51.75" customHeight="1" x14ac:dyDescent="0.2">
      <c r="A46" s="51" t="str">
        <f>+'ep mads'!C35</f>
        <v>C-3206-0900-5-40404A</v>
      </c>
      <c r="B46" s="33" t="str">
        <f>+'ep mads'!M35</f>
        <v>Nación</v>
      </c>
      <c r="C46" s="33" t="str">
        <f>+'ep mads'!N35</f>
        <v>10</v>
      </c>
      <c r="D46" s="33" t="str">
        <f>+'ep mads'!O35</f>
        <v>CSF</v>
      </c>
      <c r="E46" s="52" t="str">
        <f>+'ep mads'!P35</f>
        <v>4. TRANSFORMACIÓN PRODUCTIVA, INTERNACIONALIZACIÓN Y ACCIÓN CLÍMATICA / A. FINANCIAMIENTO CLIMÁTICO NETO COMO MOTOR PARA EL DESARROLLO SOSTENIBLE</v>
      </c>
      <c r="F46" s="44">
        <f>+'ep mads'!T35</f>
        <v>7335000000</v>
      </c>
      <c r="G46" s="44">
        <f>+'ep mads'!U35</f>
        <v>0</v>
      </c>
      <c r="H46" s="44">
        <f>+'ep mads'!V35</f>
        <v>7335000000</v>
      </c>
      <c r="I46" s="44">
        <f>+'ep mads'!W35</f>
        <v>7335000000</v>
      </c>
      <c r="J46" s="44">
        <f>+'ep mads'!X35</f>
        <v>6822202607</v>
      </c>
      <c r="K46" s="44">
        <f>+'ep mads'!Y35</f>
        <v>4752905430</v>
      </c>
      <c r="L46" s="44">
        <f>+'ep mads'!Z35</f>
        <v>4745205430</v>
      </c>
    </row>
    <row r="47" spans="1:12" s="41" customFormat="1" ht="51.75" customHeight="1" x14ac:dyDescent="0.2">
      <c r="A47" s="51" t="str">
        <f>+'ep mads'!C36</f>
        <v>C-3208-0900-6-10101A</v>
      </c>
      <c r="B47" s="33" t="str">
        <f>+'ep mads'!M36</f>
        <v>Nación</v>
      </c>
      <c r="C47" s="33" t="str">
        <f>+'ep mads'!N36</f>
        <v>10</v>
      </c>
      <c r="D47" s="33" t="str">
        <f>+'ep mads'!O36</f>
        <v>CSF</v>
      </c>
      <c r="E47" s="52" t="str">
        <f>+'ep mads'!P36</f>
        <v>1. ORDENAMIENTO DEL TERRITORIO ALREDEDOR DEL AGUA Y JUSTICIA AMBIENTAL / A. IMPLEMENTACIÓN DEL ACUERDO DE ESCAZÚ</v>
      </c>
      <c r="F47" s="44">
        <f>+'ep mads'!T36</f>
        <v>8890410298</v>
      </c>
      <c r="G47" s="44">
        <f>+'ep mads'!U36</f>
        <v>0</v>
      </c>
      <c r="H47" s="44">
        <f>+'ep mads'!V36</f>
        <v>8890410298</v>
      </c>
      <c r="I47" s="44">
        <f>+'ep mads'!W36</f>
        <v>8868076965</v>
      </c>
      <c r="J47" s="44">
        <f>+'ep mads'!X36</f>
        <v>8319017971</v>
      </c>
      <c r="K47" s="44">
        <f>+'ep mads'!Y36</f>
        <v>4422140795</v>
      </c>
      <c r="L47" s="44">
        <f>+'ep mads'!Z36</f>
        <v>4419999489</v>
      </c>
    </row>
    <row r="48" spans="1:12" s="41" customFormat="1" ht="51.75" customHeight="1" x14ac:dyDescent="0.2">
      <c r="A48" s="51" t="str">
        <f>+'ep mads'!C37</f>
        <v>C-3299-0900-18-10101C</v>
      </c>
      <c r="B48" s="33" t="str">
        <f>+'ep mads'!M37</f>
        <v>Nación</v>
      </c>
      <c r="C48" s="33" t="str">
        <f>+'ep mads'!N37</f>
        <v>10</v>
      </c>
      <c r="D48" s="33" t="str">
        <f>+'ep mads'!O37</f>
        <v>CSF</v>
      </c>
      <c r="E48" s="52" t="str">
        <f>+'ep mads'!P37</f>
        <v>1. ORDENAMIENTO DEL TERRITORIO ALREDEDOR DEL AGUA Y JUSTICIA AMBIENTAL / C. MODERNIZACIÓN DE LA INSTITUCIONALIDAD AMBIENTAL Y DE GESTIÓN DEL RIESGO DE DESASTRES</v>
      </c>
      <c r="F48" s="44">
        <f>+'ep mads'!T37</f>
        <v>2393707830</v>
      </c>
      <c r="G48" s="44">
        <f>+'ep mads'!U37</f>
        <v>0</v>
      </c>
      <c r="H48" s="44">
        <f>+'ep mads'!V37</f>
        <v>2393707830</v>
      </c>
      <c r="I48" s="44">
        <f>+'ep mads'!W37</f>
        <v>2393707830</v>
      </c>
      <c r="J48" s="44">
        <f>+'ep mads'!X37</f>
        <v>2393707830</v>
      </c>
      <c r="K48" s="44">
        <f>+'ep mads'!Y37</f>
        <v>2393707830</v>
      </c>
      <c r="L48" s="44">
        <f>+'ep mads'!Z37</f>
        <v>2393707830</v>
      </c>
    </row>
    <row r="49" spans="1:13" s="41" customFormat="1" ht="51.75" customHeight="1" x14ac:dyDescent="0.2">
      <c r="A49" s="51" t="str">
        <f>+'ep mads'!C38</f>
        <v>C-3299-0900-21-10101C</v>
      </c>
      <c r="B49" s="33" t="str">
        <f>+'ep mads'!M38</f>
        <v>Nación</v>
      </c>
      <c r="C49" s="33" t="str">
        <f>+'ep mads'!N38</f>
        <v>10</v>
      </c>
      <c r="D49" s="33" t="str">
        <f>+'ep mads'!O38</f>
        <v>CSF</v>
      </c>
      <c r="E49" s="52" t="str">
        <f>+'ep mads'!P38</f>
        <v>1. ORDENAMIENTO DEL TERRITORIO ALREDEDOR DEL AGUA Y JUSTICIA AMBIENTAL / C. MODERNIZACIÓN DE LA INSTITUCIONALIDAD AMBIENTAL Y DE GESTIÓN DEL RIESGO DE DESASTRES</v>
      </c>
      <c r="F49" s="44">
        <f>+'ep mads'!T38</f>
        <v>4730000000</v>
      </c>
      <c r="G49" s="44">
        <f>+'ep mads'!U38</f>
        <v>0</v>
      </c>
      <c r="H49" s="44">
        <f>+'ep mads'!V38</f>
        <v>4730000000</v>
      </c>
      <c r="I49" s="44">
        <f>+'ep mads'!W38</f>
        <v>4730000000</v>
      </c>
      <c r="J49" s="44">
        <f>+'ep mads'!X38</f>
        <v>4730000000</v>
      </c>
      <c r="K49" s="44">
        <f>+'ep mads'!Y38</f>
        <v>4433269592</v>
      </c>
      <c r="L49" s="44">
        <f>+'ep mads'!Z38</f>
        <v>4433269592</v>
      </c>
    </row>
    <row r="50" spans="1:13" s="41" customFormat="1" ht="51.75" customHeight="1" x14ac:dyDescent="0.2">
      <c r="A50" s="51" t="str">
        <f>+'ep mads'!C39</f>
        <v>C-3299-0900-23-10101C</v>
      </c>
      <c r="B50" s="33" t="str">
        <f>+'ep mads'!M39</f>
        <v>Nación</v>
      </c>
      <c r="C50" s="33" t="str">
        <f>+'ep mads'!N39</f>
        <v>10</v>
      </c>
      <c r="D50" s="33" t="str">
        <f>+'ep mads'!O39</f>
        <v>CSF</v>
      </c>
      <c r="E50" s="52" t="str">
        <f>+'ep mads'!P39</f>
        <v>1. ORDENAMIENTO DEL TERRITORIO ALREDEDOR DEL AGUA Y JUSTICIA AMBIENTAL / C. MODERNIZACIÓN DE LA INSTITUCIONALIDAD AMBIENTAL Y DE GESTIÓN DEL RIESGO DE DESASTRES</v>
      </c>
      <c r="F50" s="44">
        <f>+'ep mads'!T39</f>
        <v>1200000000</v>
      </c>
      <c r="G50" s="44">
        <f>+'ep mads'!U39</f>
        <v>0</v>
      </c>
      <c r="H50" s="44">
        <f>+'ep mads'!V39</f>
        <v>1200000000</v>
      </c>
      <c r="I50" s="44">
        <f>+'ep mads'!W39</f>
        <v>1200000000</v>
      </c>
      <c r="J50" s="44">
        <f>+'ep mads'!X39</f>
        <v>1200000000</v>
      </c>
      <c r="K50" s="44">
        <f>+'ep mads'!Y39</f>
        <v>1200000000</v>
      </c>
      <c r="L50" s="44">
        <f>+'ep mads'!Z39</f>
        <v>1200000000</v>
      </c>
    </row>
    <row r="51" spans="1:13" s="41" customFormat="1" ht="51.75" customHeight="1" x14ac:dyDescent="0.2">
      <c r="A51" s="51" t="str">
        <f>+'ep mads'!C40</f>
        <v>C-3299-0900-24-10101C</v>
      </c>
      <c r="B51" s="33" t="str">
        <f>+'ep mads'!M40</f>
        <v>Nación</v>
      </c>
      <c r="C51" s="33" t="str">
        <f>+'ep mads'!N40</f>
        <v>10</v>
      </c>
      <c r="D51" s="33" t="str">
        <f>+'ep mads'!O40</f>
        <v>CSF</v>
      </c>
      <c r="E51" s="52" t="str">
        <f>+'ep mads'!P40</f>
        <v>1. ORDENAMIENTO DEL TERRITORIO ALREDEDOR DEL AGUA Y JUSTICIA AMBIENTAL / C. MODERNIZACIÓN DE LA INSTITUCIONALIDAD AMBIENTAL Y DE GESTIÓN DEL RIESGO DE DESASTRES</v>
      </c>
      <c r="F51" s="44">
        <f>+'ep mads'!T40</f>
        <v>1500000000</v>
      </c>
      <c r="G51" s="44">
        <f>+'ep mads'!U40</f>
        <v>0</v>
      </c>
      <c r="H51" s="44">
        <f>+'ep mads'!V40</f>
        <v>1500000000</v>
      </c>
      <c r="I51" s="44">
        <f>+'ep mads'!W40</f>
        <v>1500000000</v>
      </c>
      <c r="J51" s="44">
        <f>+'ep mads'!X40</f>
        <v>1500000000</v>
      </c>
      <c r="K51" s="44">
        <f>+'ep mads'!Y40</f>
        <v>1500000000</v>
      </c>
      <c r="L51" s="44">
        <f>+'ep mads'!Z40</f>
        <v>1500000000</v>
      </c>
    </row>
    <row r="52" spans="1:13" s="41" customFormat="1" ht="51.75" customHeight="1" x14ac:dyDescent="0.2">
      <c r="A52" s="51" t="str">
        <f>+'ep mads'!C41</f>
        <v>C-3299-0900-27-10101C</v>
      </c>
      <c r="B52" s="33" t="str">
        <f>+'ep mads'!M41</f>
        <v>Nación</v>
      </c>
      <c r="C52" s="33" t="str">
        <f>+'ep mads'!N41</f>
        <v>10</v>
      </c>
      <c r="D52" s="33" t="str">
        <f>+'ep mads'!O41</f>
        <v>CSF</v>
      </c>
      <c r="E52" s="52" t="str">
        <f>+'ep mads'!P41</f>
        <v>1. ORDENAMIENTO DEL TERRITORIO ALREDEDOR DEL AGUA Y JUSTICIA AMBIENTAL / C. MODERNIZACIÓN DE LA INSTITUCIONALIDAD AMBIENTAL Y DE GESTIÓN DEL RIESGO DE DESASTRES</v>
      </c>
      <c r="F52" s="44">
        <f>+'ep mads'!T41</f>
        <v>2400000000</v>
      </c>
      <c r="G52" s="44">
        <f>+'ep mads'!U41</f>
        <v>0</v>
      </c>
      <c r="H52" s="44">
        <f>+'ep mads'!V41</f>
        <v>2400000000</v>
      </c>
      <c r="I52" s="44">
        <f>+'ep mads'!W41</f>
        <v>2400000000</v>
      </c>
      <c r="J52" s="44">
        <f>+'ep mads'!X41</f>
        <v>2400000000</v>
      </c>
      <c r="K52" s="44">
        <f>+'ep mads'!Y41</f>
        <v>2400000000</v>
      </c>
      <c r="L52" s="44">
        <f>+'ep mads'!Z41</f>
        <v>2400000000</v>
      </c>
    </row>
    <row r="53" spans="1:13" s="41" customFormat="1" ht="51.75" customHeight="1" x14ac:dyDescent="0.2">
      <c r="A53" s="51" t="str">
        <f>+'ep mads'!C42</f>
        <v>C-3299-0900-28-10101C</v>
      </c>
      <c r="B53" s="33" t="str">
        <f>+'ep mads'!M42</f>
        <v>Nación</v>
      </c>
      <c r="C53" s="33" t="str">
        <f>+'ep mads'!N42</f>
        <v>10</v>
      </c>
      <c r="D53" s="33" t="str">
        <f>+'ep mads'!O42</f>
        <v>CSF</v>
      </c>
      <c r="E53" s="52" t="str">
        <f>+'ep mads'!P42</f>
        <v>1. ORDENAMIENTO DEL TERRITORIO ALREDEDOR DEL AGUA Y JUSTICIA AMBIENTAL / C. MODERNIZACIÓN DE LA INSTITUCIONALIDAD AMBIENTAL Y DE GESTIÓN DEL RIESGO DE DESASTRES</v>
      </c>
      <c r="F53" s="44">
        <f>+'ep mads'!T42</f>
        <v>38254032468</v>
      </c>
      <c r="G53" s="44">
        <f>+'ep mads'!U42</f>
        <v>0</v>
      </c>
      <c r="H53" s="44">
        <f>+'ep mads'!V42</f>
        <v>38254032468</v>
      </c>
      <c r="I53" s="44">
        <f>+'ep mads'!W42</f>
        <v>37612946137</v>
      </c>
      <c r="J53" s="44">
        <f>+'ep mads'!X42</f>
        <v>33289445765.41</v>
      </c>
      <c r="K53" s="44">
        <f>+'ep mads'!Y42</f>
        <v>23379020752.950001</v>
      </c>
      <c r="L53" s="44">
        <f>+'ep mads'!Z42</f>
        <v>23367550418.950001</v>
      </c>
    </row>
    <row r="54" spans="1:13" x14ac:dyDescent="0.25">
      <c r="A54" s="104" t="s">
        <v>90</v>
      </c>
      <c r="B54" s="105"/>
      <c r="C54" s="105"/>
      <c r="D54" s="105"/>
      <c r="E54" s="106"/>
      <c r="F54" s="42">
        <f t="shared" ref="F54:L54" si="5">SUM(F31:F53)</f>
        <v>575962964359</v>
      </c>
      <c r="G54" s="42">
        <f t="shared" si="5"/>
        <v>8898360907</v>
      </c>
      <c r="H54" s="42">
        <f t="shared" si="5"/>
        <v>567064603452</v>
      </c>
      <c r="I54" s="42">
        <f t="shared" si="5"/>
        <v>449664210340.96997</v>
      </c>
      <c r="J54" s="42">
        <f t="shared" si="5"/>
        <v>321626017331.37994</v>
      </c>
      <c r="K54" s="42">
        <f t="shared" si="5"/>
        <v>200961503484.48001</v>
      </c>
      <c r="L54" s="42">
        <f t="shared" si="5"/>
        <v>200933277159.48001</v>
      </c>
      <c r="M54" s="38"/>
    </row>
    <row r="55" spans="1:13" x14ac:dyDescent="0.25">
      <c r="A55" s="107" t="s">
        <v>99</v>
      </c>
      <c r="B55" s="108"/>
      <c r="C55" s="108"/>
      <c r="D55" s="108"/>
      <c r="E55" s="109"/>
      <c r="F55" s="45">
        <f t="shared" ref="F55:L55" si="6">+F25+F54</f>
        <v>807762114776</v>
      </c>
      <c r="G55" s="45">
        <f t="shared" si="6"/>
        <v>10098360907</v>
      </c>
      <c r="H55" s="45">
        <f t="shared" si="6"/>
        <v>797663753869</v>
      </c>
      <c r="I55" s="45">
        <f t="shared" si="6"/>
        <v>680204469302.22998</v>
      </c>
      <c r="J55" s="45">
        <f t="shared" si="6"/>
        <v>538830445638.02991</v>
      </c>
      <c r="K55" s="45">
        <f t="shared" si="6"/>
        <v>413661069986.38</v>
      </c>
      <c r="L55" s="45">
        <f t="shared" si="6"/>
        <v>413525949677.38</v>
      </c>
    </row>
    <row r="56" spans="1:13" x14ac:dyDescent="0.25">
      <c r="F56" s="46"/>
      <c r="G56" s="46"/>
      <c r="H56" s="46"/>
      <c r="I56" s="46"/>
      <c r="J56" s="46"/>
      <c r="K56" s="46"/>
      <c r="L56" s="46"/>
    </row>
    <row r="57" spans="1:13" x14ac:dyDescent="0.25">
      <c r="M57" s="43"/>
    </row>
  </sheetData>
  <mergeCells count="11">
    <mergeCell ref="A1:L3"/>
    <mergeCell ref="A9:E9"/>
    <mergeCell ref="A11:E11"/>
    <mergeCell ref="A24:E24"/>
    <mergeCell ref="A20:E20"/>
    <mergeCell ref="A54:E54"/>
    <mergeCell ref="A55:E55"/>
    <mergeCell ref="A4:L4"/>
    <mergeCell ref="A25:E25"/>
    <mergeCell ref="A26:L28"/>
    <mergeCell ref="A29:L29"/>
  </mergeCells>
  <printOptions horizontalCentered="1" verticalCentered="1"/>
  <pageMargins left="0.23622047244094491" right="0.23622047244094491" top="0.35433070866141736" bottom="0.74803149606299213" header="0.11811023622047245" footer="0.31496062992125984"/>
  <pageSetup paperSize="5" scale="39" orientation="landscape" horizontalDpi="300" verticalDpi="300" r:id="rId1"/>
  <headerFooter alignWithMargins="0"/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C000"/>
  </sheetPr>
  <dimension ref="A1:AE39"/>
  <sheetViews>
    <sheetView showGridLines="0" workbookViewId="0">
      <selection activeCell="Q8" sqref="Q8"/>
    </sheetView>
  </sheetViews>
  <sheetFormatPr baseColWidth="10" defaultRowHeight="15" x14ac:dyDescent="0.25"/>
  <cols>
    <col min="1" max="1" width="27" style="2" customWidth="1"/>
    <col min="2" max="2" width="21.5703125" style="2" customWidth="1"/>
    <col min="3" max="3" width="18.28515625" style="2" customWidth="1"/>
    <col min="4" max="11" width="2.85546875" style="2" customWidth="1"/>
    <col min="12" max="12" width="9.5703125" style="2" customWidth="1"/>
    <col min="13" max="13" width="8" style="2" customWidth="1"/>
    <col min="14" max="14" width="9.5703125" style="2" customWidth="1"/>
    <col min="15" max="15" width="5.140625" style="2" customWidth="1"/>
    <col min="16" max="16" width="18.85546875" style="48" customWidth="1"/>
    <col min="17" max="17" width="33.85546875" style="48" bestFit="1" customWidth="1"/>
    <col min="18" max="25" width="18.85546875" style="48" customWidth="1"/>
    <col min="26" max="27" width="20.42578125" style="48" customWidth="1"/>
    <col min="28" max="28" width="18.85546875" style="48" customWidth="1"/>
    <col min="29" max="29" width="17.42578125" style="2" customWidth="1"/>
    <col min="30" max="30" width="12" style="2" bestFit="1" customWidth="1"/>
    <col min="31" max="16384" width="11.42578125" style="2"/>
  </cols>
  <sheetData>
    <row r="1" spans="1:31" x14ac:dyDescent="0.25">
      <c r="A1" s="77" t="s">
        <v>0</v>
      </c>
      <c r="B1" s="77">
        <v>2025</v>
      </c>
      <c r="C1" s="78" t="s">
        <v>1</v>
      </c>
      <c r="D1" s="78" t="s">
        <v>1</v>
      </c>
      <c r="E1" s="78" t="s">
        <v>1</v>
      </c>
      <c r="F1" s="78" t="s">
        <v>1</v>
      </c>
      <c r="G1" s="78" t="s">
        <v>1</v>
      </c>
      <c r="H1" s="78" t="s">
        <v>1</v>
      </c>
      <c r="I1" s="78" t="s">
        <v>1</v>
      </c>
      <c r="J1" s="78" t="s">
        <v>1</v>
      </c>
      <c r="K1" s="78" t="s">
        <v>1</v>
      </c>
      <c r="L1" s="78" t="s">
        <v>1</v>
      </c>
      <c r="M1" s="78" t="s">
        <v>1</v>
      </c>
      <c r="N1" s="78" t="s">
        <v>1</v>
      </c>
      <c r="O1" s="78" t="s">
        <v>1</v>
      </c>
      <c r="P1" s="78" t="s">
        <v>1</v>
      </c>
      <c r="Q1" s="49"/>
      <c r="R1" s="49" t="s">
        <v>1</v>
      </c>
      <c r="S1" s="49" t="s">
        <v>1</v>
      </c>
      <c r="T1" s="49" t="s">
        <v>1</v>
      </c>
      <c r="U1" s="49" t="s">
        <v>1</v>
      </c>
      <c r="V1" s="49" t="s">
        <v>1</v>
      </c>
      <c r="W1" s="49"/>
      <c r="X1" s="49" t="s">
        <v>1</v>
      </c>
      <c r="Y1" s="49" t="s">
        <v>1</v>
      </c>
      <c r="Z1" s="49" t="s">
        <v>1</v>
      </c>
      <c r="AA1" s="49" t="s">
        <v>1</v>
      </c>
      <c r="AB1" s="49" t="s">
        <v>1</v>
      </c>
      <c r="AC1" s="2" t="s">
        <v>1</v>
      </c>
    </row>
    <row r="2" spans="1:31" x14ac:dyDescent="0.25">
      <c r="A2" s="77" t="s">
        <v>2</v>
      </c>
      <c r="B2" s="77" t="s">
        <v>3</v>
      </c>
      <c r="C2" s="78" t="s">
        <v>1</v>
      </c>
      <c r="D2" s="78" t="s">
        <v>1</v>
      </c>
      <c r="E2" s="78" t="s">
        <v>1</v>
      </c>
      <c r="F2" s="78" t="s">
        <v>1</v>
      </c>
      <c r="G2" s="78" t="s">
        <v>1</v>
      </c>
      <c r="H2" s="78" t="s">
        <v>1</v>
      </c>
      <c r="I2" s="78" t="s">
        <v>1</v>
      </c>
      <c r="J2" s="78" t="s">
        <v>1</v>
      </c>
      <c r="K2" s="78" t="s">
        <v>1</v>
      </c>
      <c r="L2" s="78" t="s">
        <v>1</v>
      </c>
      <c r="M2" s="78" t="s">
        <v>1</v>
      </c>
      <c r="N2" s="78" t="s">
        <v>1</v>
      </c>
      <c r="O2" s="78" t="s">
        <v>1</v>
      </c>
      <c r="P2" s="78" t="s">
        <v>1</v>
      </c>
      <c r="Q2" s="49"/>
      <c r="R2" s="49" t="s">
        <v>1</v>
      </c>
      <c r="S2" s="49" t="s">
        <v>1</v>
      </c>
      <c r="T2" s="49" t="s">
        <v>1</v>
      </c>
      <c r="U2" s="49" t="s">
        <v>1</v>
      </c>
      <c r="V2" s="49" t="s">
        <v>1</v>
      </c>
      <c r="W2" s="49"/>
      <c r="X2" s="49" t="s">
        <v>1</v>
      </c>
      <c r="Y2" s="49" t="s">
        <v>1</v>
      </c>
      <c r="Z2" s="49" t="s">
        <v>1</v>
      </c>
      <c r="AA2" s="49" t="s">
        <v>1</v>
      </c>
      <c r="AB2" s="49" t="s">
        <v>1</v>
      </c>
      <c r="AC2" s="2" t="s">
        <v>1</v>
      </c>
    </row>
    <row r="3" spans="1:31" x14ac:dyDescent="0.25">
      <c r="A3" s="79" t="s">
        <v>4</v>
      </c>
      <c r="B3" s="79" t="s">
        <v>171</v>
      </c>
      <c r="C3" s="78" t="s">
        <v>1</v>
      </c>
      <c r="D3" s="78" t="s">
        <v>1</v>
      </c>
      <c r="E3" s="78" t="s">
        <v>1</v>
      </c>
      <c r="F3" s="78" t="s">
        <v>1</v>
      </c>
      <c r="G3" s="78" t="s">
        <v>1</v>
      </c>
      <c r="H3" s="78" t="s">
        <v>1</v>
      </c>
      <c r="I3" s="78" t="s">
        <v>1</v>
      </c>
      <c r="J3" s="78" t="s">
        <v>1</v>
      </c>
      <c r="K3" s="78" t="s">
        <v>1</v>
      </c>
      <c r="L3" s="78" t="s">
        <v>1</v>
      </c>
      <c r="M3" s="78" t="s">
        <v>1</v>
      </c>
      <c r="N3" s="78" t="s">
        <v>1</v>
      </c>
      <c r="O3" s="78" t="s">
        <v>1</v>
      </c>
      <c r="P3" s="78" t="s">
        <v>1</v>
      </c>
      <c r="Q3" s="49"/>
      <c r="R3" s="49" t="s">
        <v>1</v>
      </c>
      <c r="S3" s="49" t="s">
        <v>1</v>
      </c>
      <c r="T3" s="49" t="s">
        <v>1</v>
      </c>
      <c r="U3" s="49" t="s">
        <v>1</v>
      </c>
      <c r="V3" s="49" t="s">
        <v>1</v>
      </c>
      <c r="W3" s="49"/>
      <c r="X3" s="49" t="s">
        <v>1</v>
      </c>
      <c r="Y3" s="49" t="s">
        <v>1</v>
      </c>
      <c r="Z3" s="49" t="s">
        <v>1</v>
      </c>
      <c r="AA3" s="49" t="s">
        <v>1</v>
      </c>
      <c r="AB3" s="49" t="s">
        <v>1</v>
      </c>
      <c r="AC3" s="2" t="s">
        <v>1</v>
      </c>
    </row>
    <row r="4" spans="1:31" x14ac:dyDescent="0.25">
      <c r="A4" s="80" t="s">
        <v>5</v>
      </c>
      <c r="B4" s="80" t="s">
        <v>6</v>
      </c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 t="s">
        <v>13</v>
      </c>
      <c r="J4" s="80" t="s">
        <v>14</v>
      </c>
      <c r="K4" s="80" t="s">
        <v>15</v>
      </c>
      <c r="L4" s="80" t="s">
        <v>16</v>
      </c>
      <c r="M4" s="80" t="s">
        <v>17</v>
      </c>
      <c r="N4" s="80" t="s">
        <v>18</v>
      </c>
      <c r="O4" s="80" t="s">
        <v>19</v>
      </c>
      <c r="P4" s="80" t="s">
        <v>20</v>
      </c>
      <c r="Q4" s="80" t="s">
        <v>194</v>
      </c>
      <c r="R4" s="80" t="s">
        <v>21</v>
      </c>
      <c r="S4" s="80" t="s">
        <v>22</v>
      </c>
      <c r="T4" s="80" t="s">
        <v>23</v>
      </c>
      <c r="U4" s="80" t="s">
        <v>24</v>
      </c>
      <c r="V4" s="80" t="s">
        <v>25</v>
      </c>
      <c r="W4" s="80" t="s">
        <v>84</v>
      </c>
      <c r="X4" s="80" t="s">
        <v>26</v>
      </c>
      <c r="Y4" s="80" t="s">
        <v>28</v>
      </c>
      <c r="Z4" s="80" t="s">
        <v>29</v>
      </c>
      <c r="AA4" s="80" t="s">
        <v>31</v>
      </c>
      <c r="AB4" s="80" t="s">
        <v>27</v>
      </c>
      <c r="AC4" s="80" t="s">
        <v>30</v>
      </c>
    </row>
    <row r="5" spans="1:31" x14ac:dyDescent="0.25">
      <c r="A5" s="69" t="s">
        <v>32</v>
      </c>
      <c r="B5" s="70" t="s">
        <v>172</v>
      </c>
      <c r="C5" s="71" t="s">
        <v>33</v>
      </c>
      <c r="D5" s="69" t="s">
        <v>34</v>
      </c>
      <c r="E5" s="69" t="s">
        <v>35</v>
      </c>
      <c r="F5" s="69" t="s">
        <v>35</v>
      </c>
      <c r="G5" s="69" t="s">
        <v>36</v>
      </c>
      <c r="H5" s="69" t="s">
        <v>37</v>
      </c>
      <c r="I5" s="69"/>
      <c r="J5" s="69"/>
      <c r="K5" s="69"/>
      <c r="L5" s="69"/>
      <c r="M5" s="69" t="s">
        <v>38</v>
      </c>
      <c r="N5" s="69" t="s">
        <v>39</v>
      </c>
      <c r="O5" s="69" t="s">
        <v>40</v>
      </c>
      <c r="P5" s="70" t="s">
        <v>100</v>
      </c>
      <c r="Q5" s="85" t="s">
        <v>179</v>
      </c>
      <c r="R5" s="81">
        <v>96344800000</v>
      </c>
      <c r="S5" s="81">
        <v>0</v>
      </c>
      <c r="T5" s="81">
        <v>0</v>
      </c>
      <c r="U5" s="81">
        <v>96344800000</v>
      </c>
      <c r="V5" s="81">
        <v>0</v>
      </c>
      <c r="W5" s="81">
        <v>96344800000</v>
      </c>
      <c r="X5" s="81">
        <v>96344800000</v>
      </c>
      <c r="Y5" s="81">
        <v>96344800000</v>
      </c>
      <c r="Z5" s="81">
        <v>96344800000</v>
      </c>
      <c r="AA5" s="81">
        <v>96344800000</v>
      </c>
      <c r="AB5" s="81">
        <v>0</v>
      </c>
      <c r="AC5" s="81">
        <v>96344800000</v>
      </c>
      <c r="AD5" s="2">
        <v>96344800000</v>
      </c>
      <c r="AE5" s="75">
        <f>+AD5-R5</f>
        <v>0</v>
      </c>
    </row>
    <row r="6" spans="1:31" x14ac:dyDescent="0.25">
      <c r="A6" s="69" t="s">
        <v>32</v>
      </c>
      <c r="B6" s="70" t="s">
        <v>172</v>
      </c>
      <c r="C6" s="71" t="s">
        <v>96</v>
      </c>
      <c r="D6" s="69" t="s">
        <v>34</v>
      </c>
      <c r="E6" s="69" t="s">
        <v>35</v>
      </c>
      <c r="F6" s="69" t="s">
        <v>42</v>
      </c>
      <c r="G6" s="69"/>
      <c r="H6" s="69"/>
      <c r="I6" s="69"/>
      <c r="J6" s="69"/>
      <c r="K6" s="69"/>
      <c r="L6" s="69"/>
      <c r="M6" s="69" t="s">
        <v>38</v>
      </c>
      <c r="N6" s="69" t="s">
        <v>39</v>
      </c>
      <c r="O6" s="69" t="s">
        <v>40</v>
      </c>
      <c r="P6" s="70" t="s">
        <v>97</v>
      </c>
      <c r="Q6" s="85" t="s">
        <v>116</v>
      </c>
      <c r="R6" s="81">
        <v>256800000</v>
      </c>
      <c r="S6" s="81">
        <v>0</v>
      </c>
      <c r="T6" s="81">
        <v>0</v>
      </c>
      <c r="U6" s="81">
        <v>256800000</v>
      </c>
      <c r="V6" s="81">
        <v>0</v>
      </c>
      <c r="W6" s="81">
        <v>256800000</v>
      </c>
      <c r="X6" s="81">
        <v>0</v>
      </c>
      <c r="Y6" s="81">
        <v>0</v>
      </c>
      <c r="Z6" s="81">
        <v>0</v>
      </c>
      <c r="AA6" s="81">
        <v>0</v>
      </c>
      <c r="AB6" s="81">
        <v>256800000</v>
      </c>
      <c r="AC6" s="81">
        <v>0</v>
      </c>
      <c r="AD6" s="2">
        <v>256800000</v>
      </c>
      <c r="AE6" s="75">
        <f t="shared" ref="AE6:AE18" si="0">+AD6-R6</f>
        <v>0</v>
      </c>
    </row>
    <row r="7" spans="1:31" x14ac:dyDescent="0.25">
      <c r="A7" s="69" t="s">
        <v>32</v>
      </c>
      <c r="B7" s="70" t="s">
        <v>172</v>
      </c>
      <c r="C7" s="71" t="s">
        <v>44</v>
      </c>
      <c r="D7" s="69" t="s">
        <v>34</v>
      </c>
      <c r="E7" s="69" t="s">
        <v>45</v>
      </c>
      <c r="F7" s="69" t="s">
        <v>46</v>
      </c>
      <c r="G7" s="69" t="s">
        <v>36</v>
      </c>
      <c r="H7" s="69"/>
      <c r="I7" s="69"/>
      <c r="J7" s="69"/>
      <c r="K7" s="69"/>
      <c r="L7" s="69"/>
      <c r="M7" s="69" t="s">
        <v>38</v>
      </c>
      <c r="N7" s="69" t="s">
        <v>39</v>
      </c>
      <c r="O7" s="69" t="s">
        <v>40</v>
      </c>
      <c r="P7" s="70" t="s">
        <v>47</v>
      </c>
      <c r="Q7" s="85" t="s">
        <v>116</v>
      </c>
      <c r="R7" s="81">
        <v>1568700000</v>
      </c>
      <c r="S7" s="81">
        <v>0</v>
      </c>
      <c r="T7" s="81">
        <v>16400606</v>
      </c>
      <c r="U7" s="81">
        <v>1552299394</v>
      </c>
      <c r="V7" s="81">
        <v>0</v>
      </c>
      <c r="W7" s="81">
        <v>1552299394</v>
      </c>
      <c r="X7" s="81">
        <v>517354833</v>
      </c>
      <c r="Y7" s="81">
        <v>517354833</v>
      </c>
      <c r="Z7" s="81">
        <v>517354833</v>
      </c>
      <c r="AA7" s="81">
        <v>517354833</v>
      </c>
      <c r="AB7" s="81">
        <v>1034944561</v>
      </c>
      <c r="AC7" s="81">
        <v>517354833</v>
      </c>
      <c r="AD7" s="2">
        <v>1568700000</v>
      </c>
      <c r="AE7" s="75">
        <f t="shared" si="0"/>
        <v>0</v>
      </c>
    </row>
    <row r="8" spans="1:31" s="131" customFormat="1" x14ac:dyDescent="0.25">
      <c r="A8" s="127" t="s">
        <v>32</v>
      </c>
      <c r="B8" s="128" t="s">
        <v>172</v>
      </c>
      <c r="C8" s="129" t="s">
        <v>132</v>
      </c>
      <c r="D8" s="127" t="s">
        <v>34</v>
      </c>
      <c r="E8" s="127" t="s">
        <v>45</v>
      </c>
      <c r="F8" s="127" t="s">
        <v>133</v>
      </c>
      <c r="G8" s="127"/>
      <c r="H8" s="127"/>
      <c r="I8" s="127"/>
      <c r="J8" s="127"/>
      <c r="K8" s="127"/>
      <c r="L8" s="127"/>
      <c r="M8" s="127" t="s">
        <v>38</v>
      </c>
      <c r="N8" s="127" t="s">
        <v>39</v>
      </c>
      <c r="O8" s="127" t="s">
        <v>40</v>
      </c>
      <c r="P8" s="128" t="s">
        <v>134</v>
      </c>
      <c r="Q8" s="85" t="s">
        <v>116</v>
      </c>
      <c r="R8" s="130">
        <v>0</v>
      </c>
      <c r="S8" s="130">
        <v>16400606</v>
      </c>
      <c r="T8" s="130">
        <v>0</v>
      </c>
      <c r="U8" s="130">
        <v>16400606</v>
      </c>
      <c r="V8" s="130">
        <v>0</v>
      </c>
      <c r="W8" s="130">
        <v>16400606</v>
      </c>
      <c r="X8" s="130">
        <v>16400606</v>
      </c>
      <c r="Y8" s="130">
        <v>0</v>
      </c>
      <c r="Z8" s="130">
        <v>0</v>
      </c>
      <c r="AA8" s="130">
        <v>0</v>
      </c>
      <c r="AB8" s="130">
        <v>0</v>
      </c>
      <c r="AC8" s="131">
        <v>0</v>
      </c>
      <c r="AD8" s="131">
        <v>0</v>
      </c>
    </row>
    <row r="9" spans="1:31" x14ac:dyDescent="0.25">
      <c r="A9" s="69" t="s">
        <v>32</v>
      </c>
      <c r="B9" s="70" t="s">
        <v>172</v>
      </c>
      <c r="C9" s="71" t="s">
        <v>173</v>
      </c>
      <c r="D9" s="69" t="s">
        <v>48</v>
      </c>
      <c r="E9" s="69" t="s">
        <v>49</v>
      </c>
      <c r="F9" s="69" t="s">
        <v>50</v>
      </c>
      <c r="G9" s="69" t="s">
        <v>58</v>
      </c>
      <c r="H9" s="69" t="s">
        <v>140</v>
      </c>
      <c r="I9" s="69"/>
      <c r="J9" s="69"/>
      <c r="K9" s="69"/>
      <c r="L9" s="69"/>
      <c r="M9" s="69" t="s">
        <v>38</v>
      </c>
      <c r="N9" s="69" t="s">
        <v>39</v>
      </c>
      <c r="O9" s="69" t="s">
        <v>40</v>
      </c>
      <c r="P9" s="70" t="s">
        <v>141</v>
      </c>
      <c r="Q9" s="85" t="s">
        <v>179</v>
      </c>
      <c r="R9" s="81">
        <v>40998376186</v>
      </c>
      <c r="S9" s="81">
        <v>0</v>
      </c>
      <c r="T9" s="81">
        <v>0</v>
      </c>
      <c r="U9" s="81">
        <v>40998376186</v>
      </c>
      <c r="V9" s="81">
        <v>0</v>
      </c>
      <c r="W9" s="81">
        <v>40998376186</v>
      </c>
      <c r="X9" s="81">
        <v>38220688926.010002</v>
      </c>
      <c r="Y9" s="81">
        <v>37824110123</v>
      </c>
      <c r="Z9" s="81">
        <v>31433242915.189999</v>
      </c>
      <c r="AA9" s="81">
        <v>31428572950.189999</v>
      </c>
      <c r="AB9" s="81">
        <v>2777687259.9899998</v>
      </c>
      <c r="AC9" s="81">
        <v>31428572950.189999</v>
      </c>
      <c r="AD9" s="2">
        <v>40998376186</v>
      </c>
      <c r="AE9" s="75">
        <f t="shared" si="0"/>
        <v>0</v>
      </c>
    </row>
    <row r="10" spans="1:31" x14ac:dyDescent="0.25">
      <c r="A10" s="69" t="s">
        <v>32</v>
      </c>
      <c r="B10" s="70" t="s">
        <v>172</v>
      </c>
      <c r="C10" s="71" t="s">
        <v>173</v>
      </c>
      <c r="D10" s="69" t="s">
        <v>48</v>
      </c>
      <c r="E10" s="69" t="s">
        <v>49</v>
      </c>
      <c r="F10" s="69" t="s">
        <v>50</v>
      </c>
      <c r="G10" s="69" t="s">
        <v>58</v>
      </c>
      <c r="H10" s="69" t="s">
        <v>140</v>
      </c>
      <c r="I10" s="69"/>
      <c r="J10" s="69"/>
      <c r="K10" s="69"/>
      <c r="L10" s="69"/>
      <c r="M10" s="69" t="s">
        <v>38</v>
      </c>
      <c r="N10" s="69" t="s">
        <v>41</v>
      </c>
      <c r="O10" s="69" t="s">
        <v>40</v>
      </c>
      <c r="P10" s="70" t="s">
        <v>141</v>
      </c>
      <c r="Q10" s="85" t="s">
        <v>179</v>
      </c>
      <c r="R10" s="81">
        <v>33871268431</v>
      </c>
      <c r="S10" s="81">
        <v>0</v>
      </c>
      <c r="T10" s="81">
        <v>0</v>
      </c>
      <c r="U10" s="81">
        <v>33871268431</v>
      </c>
      <c r="V10" s="81">
        <v>0</v>
      </c>
      <c r="W10" s="81">
        <v>33871268431</v>
      </c>
      <c r="X10" s="81">
        <v>31039279080</v>
      </c>
      <c r="Y10" s="81">
        <v>30962262086</v>
      </c>
      <c r="Z10" s="81">
        <v>24866783087.689999</v>
      </c>
      <c r="AA10" s="81">
        <v>24866783087.689999</v>
      </c>
      <c r="AB10" s="81">
        <v>2831989351</v>
      </c>
      <c r="AC10" s="81">
        <v>24866783087.689999</v>
      </c>
      <c r="AD10" s="2">
        <v>33871268431</v>
      </c>
      <c r="AE10" s="75">
        <f t="shared" si="0"/>
        <v>0</v>
      </c>
    </row>
    <row r="11" spans="1:31" x14ac:dyDescent="0.25">
      <c r="A11" s="69" t="s">
        <v>32</v>
      </c>
      <c r="B11" s="70" t="s">
        <v>172</v>
      </c>
      <c r="C11" s="71" t="s">
        <v>174</v>
      </c>
      <c r="D11" s="69" t="s">
        <v>48</v>
      </c>
      <c r="E11" s="69" t="s">
        <v>53</v>
      </c>
      <c r="F11" s="69" t="s">
        <v>50</v>
      </c>
      <c r="G11" s="69" t="s">
        <v>42</v>
      </c>
      <c r="H11" s="69" t="s">
        <v>137</v>
      </c>
      <c r="I11" s="69"/>
      <c r="J11" s="69"/>
      <c r="K11" s="69"/>
      <c r="L11" s="69"/>
      <c r="M11" s="69" t="s">
        <v>38</v>
      </c>
      <c r="N11" s="69" t="s">
        <v>41</v>
      </c>
      <c r="O11" s="69" t="s">
        <v>40</v>
      </c>
      <c r="P11" s="70" t="s">
        <v>138</v>
      </c>
      <c r="Q11" s="85" t="s">
        <v>116</v>
      </c>
      <c r="R11" s="81">
        <v>1128390000</v>
      </c>
      <c r="S11" s="81">
        <v>0</v>
      </c>
      <c r="T11" s="81">
        <v>0</v>
      </c>
      <c r="U11" s="81">
        <v>1128390000</v>
      </c>
      <c r="V11" s="81">
        <v>0</v>
      </c>
      <c r="W11" s="81">
        <v>1128390000</v>
      </c>
      <c r="X11" s="81">
        <v>1128390000</v>
      </c>
      <c r="Y11" s="81">
        <v>1125189999</v>
      </c>
      <c r="Z11" s="81">
        <v>224799999</v>
      </c>
      <c r="AA11" s="81">
        <v>224799999</v>
      </c>
      <c r="AB11" s="81">
        <v>0</v>
      </c>
      <c r="AC11" s="81">
        <v>224799999</v>
      </c>
      <c r="AD11" s="2">
        <v>1128390000</v>
      </c>
      <c r="AE11" s="75">
        <f t="shared" si="0"/>
        <v>0</v>
      </c>
    </row>
    <row r="12" spans="1:31" x14ac:dyDescent="0.25">
      <c r="A12" s="69" t="s">
        <v>32</v>
      </c>
      <c r="B12" s="70" t="s">
        <v>172</v>
      </c>
      <c r="C12" s="71" t="s">
        <v>175</v>
      </c>
      <c r="D12" s="69" t="s">
        <v>48</v>
      </c>
      <c r="E12" s="69" t="s">
        <v>53</v>
      </c>
      <c r="F12" s="69" t="s">
        <v>50</v>
      </c>
      <c r="G12" s="69" t="s">
        <v>52</v>
      </c>
      <c r="H12" s="69" t="s">
        <v>137</v>
      </c>
      <c r="I12" s="69"/>
      <c r="J12" s="69"/>
      <c r="K12" s="69"/>
      <c r="L12" s="69"/>
      <c r="M12" s="69" t="s">
        <v>38</v>
      </c>
      <c r="N12" s="69" t="s">
        <v>39</v>
      </c>
      <c r="O12" s="69" t="s">
        <v>40</v>
      </c>
      <c r="P12" s="70" t="s">
        <v>138</v>
      </c>
      <c r="Q12" s="85" t="s">
        <v>116</v>
      </c>
      <c r="R12" s="81">
        <v>160000000</v>
      </c>
      <c r="S12" s="81">
        <v>0</v>
      </c>
      <c r="T12" s="81">
        <v>0</v>
      </c>
      <c r="U12" s="81">
        <v>160000000</v>
      </c>
      <c r="V12" s="81">
        <v>0</v>
      </c>
      <c r="W12" s="81">
        <v>160000000</v>
      </c>
      <c r="X12" s="81">
        <v>155177100</v>
      </c>
      <c r="Y12" s="81">
        <v>152533433</v>
      </c>
      <c r="Z12" s="81">
        <v>129839100</v>
      </c>
      <c r="AA12" s="81">
        <v>129839100</v>
      </c>
      <c r="AB12" s="81">
        <v>4822900</v>
      </c>
      <c r="AC12" s="81">
        <v>129839100</v>
      </c>
      <c r="AD12" s="2">
        <v>160000000</v>
      </c>
      <c r="AE12" s="75">
        <f t="shared" si="0"/>
        <v>0</v>
      </c>
    </row>
    <row r="13" spans="1:31" x14ac:dyDescent="0.25">
      <c r="A13" s="69" t="s">
        <v>32</v>
      </c>
      <c r="B13" s="70" t="s">
        <v>172</v>
      </c>
      <c r="C13" s="71" t="s">
        <v>176</v>
      </c>
      <c r="D13" s="69" t="s">
        <v>48</v>
      </c>
      <c r="E13" s="69" t="s">
        <v>53</v>
      </c>
      <c r="F13" s="69" t="s">
        <v>50</v>
      </c>
      <c r="G13" s="69" t="s">
        <v>60</v>
      </c>
      <c r="H13" s="69" t="s">
        <v>137</v>
      </c>
      <c r="I13" s="69"/>
      <c r="J13" s="69"/>
      <c r="K13" s="69"/>
      <c r="L13" s="69"/>
      <c r="M13" s="69" t="s">
        <v>38</v>
      </c>
      <c r="N13" s="69" t="s">
        <v>39</v>
      </c>
      <c r="O13" s="69" t="s">
        <v>40</v>
      </c>
      <c r="P13" s="70" t="s">
        <v>138</v>
      </c>
      <c r="Q13" s="85" t="s">
        <v>180</v>
      </c>
      <c r="R13" s="81">
        <v>43641167948</v>
      </c>
      <c r="S13" s="81">
        <v>0</v>
      </c>
      <c r="T13" s="81">
        <v>0</v>
      </c>
      <c r="U13" s="81">
        <v>43641167948</v>
      </c>
      <c r="V13" s="81">
        <v>0</v>
      </c>
      <c r="W13" s="81">
        <v>43641167948</v>
      </c>
      <c r="X13" s="81">
        <v>37093398400.519997</v>
      </c>
      <c r="Y13" s="81">
        <v>30674174613.759998</v>
      </c>
      <c r="Z13" s="81">
        <v>14707259479.33</v>
      </c>
      <c r="AA13" s="81">
        <v>14650215004.33</v>
      </c>
      <c r="AB13" s="81">
        <v>6547769547.4799995</v>
      </c>
      <c r="AC13" s="81">
        <v>14650215004.33</v>
      </c>
      <c r="AD13" s="2">
        <v>43641167948</v>
      </c>
      <c r="AE13" s="75">
        <f t="shared" si="0"/>
        <v>0</v>
      </c>
    </row>
    <row r="14" spans="1:31" x14ac:dyDescent="0.25">
      <c r="A14" s="69" t="s">
        <v>32</v>
      </c>
      <c r="B14" s="70" t="s">
        <v>172</v>
      </c>
      <c r="C14" s="71" t="s">
        <v>176</v>
      </c>
      <c r="D14" s="69" t="s">
        <v>48</v>
      </c>
      <c r="E14" s="69" t="s">
        <v>53</v>
      </c>
      <c r="F14" s="69" t="s">
        <v>50</v>
      </c>
      <c r="G14" s="69" t="s">
        <v>60</v>
      </c>
      <c r="H14" s="69" t="s">
        <v>137</v>
      </c>
      <c r="I14" s="69"/>
      <c r="J14" s="69"/>
      <c r="K14" s="69"/>
      <c r="L14" s="69"/>
      <c r="M14" s="69" t="s">
        <v>38</v>
      </c>
      <c r="N14" s="69" t="s">
        <v>41</v>
      </c>
      <c r="O14" s="69" t="s">
        <v>40</v>
      </c>
      <c r="P14" s="70" t="s">
        <v>138</v>
      </c>
      <c r="Q14" s="85" t="s">
        <v>180</v>
      </c>
      <c r="R14" s="81">
        <v>26369564568</v>
      </c>
      <c r="S14" s="81">
        <v>0</v>
      </c>
      <c r="T14" s="81">
        <v>0</v>
      </c>
      <c r="U14" s="81">
        <v>26369564568</v>
      </c>
      <c r="V14" s="81">
        <v>0</v>
      </c>
      <c r="W14" s="81">
        <v>26369564568</v>
      </c>
      <c r="X14" s="81">
        <v>25112964250</v>
      </c>
      <c r="Y14" s="81">
        <v>23381722589.439999</v>
      </c>
      <c r="Z14" s="81">
        <v>16816715267.950001</v>
      </c>
      <c r="AA14" s="81">
        <v>16808998578.52</v>
      </c>
      <c r="AB14" s="81">
        <v>1256600318</v>
      </c>
      <c r="AC14" s="81">
        <v>16808998578.52</v>
      </c>
      <c r="AD14" s="2">
        <v>26369564568</v>
      </c>
      <c r="AE14" s="75">
        <f t="shared" si="0"/>
        <v>0</v>
      </c>
    </row>
    <row r="15" spans="1:31" x14ac:dyDescent="0.25">
      <c r="A15" s="69" t="s">
        <v>32</v>
      </c>
      <c r="B15" s="70" t="s">
        <v>172</v>
      </c>
      <c r="C15" s="71" t="s">
        <v>177</v>
      </c>
      <c r="D15" s="69" t="s">
        <v>48</v>
      </c>
      <c r="E15" s="69" t="s">
        <v>57</v>
      </c>
      <c r="F15" s="69" t="s">
        <v>50</v>
      </c>
      <c r="G15" s="69" t="s">
        <v>54</v>
      </c>
      <c r="H15" s="69" t="s">
        <v>162</v>
      </c>
      <c r="I15" s="69"/>
      <c r="J15" s="69"/>
      <c r="K15" s="69"/>
      <c r="L15" s="69"/>
      <c r="M15" s="69" t="s">
        <v>38</v>
      </c>
      <c r="N15" s="69" t="s">
        <v>39</v>
      </c>
      <c r="O15" s="69" t="s">
        <v>40</v>
      </c>
      <c r="P15" s="70" t="s">
        <v>163</v>
      </c>
      <c r="Q15" s="85" t="s">
        <v>179</v>
      </c>
      <c r="R15" s="81">
        <v>20743475383</v>
      </c>
      <c r="S15" s="81">
        <v>0</v>
      </c>
      <c r="T15" s="81">
        <v>0</v>
      </c>
      <c r="U15" s="81">
        <v>20743475383</v>
      </c>
      <c r="V15" s="81">
        <v>0</v>
      </c>
      <c r="W15" s="81">
        <v>20743475383</v>
      </c>
      <c r="X15" s="81">
        <v>20282310350.849998</v>
      </c>
      <c r="Y15" s="81">
        <v>17592900283.18</v>
      </c>
      <c r="Z15" s="81">
        <v>12718393808.25</v>
      </c>
      <c r="AA15" s="81">
        <v>12718393808.25</v>
      </c>
      <c r="AB15" s="81">
        <v>461165032.14999998</v>
      </c>
      <c r="AC15" s="81">
        <v>12718393808.25</v>
      </c>
      <c r="AD15" s="2">
        <v>20743475383</v>
      </c>
      <c r="AE15" s="75">
        <f t="shared" si="0"/>
        <v>0</v>
      </c>
    </row>
    <row r="16" spans="1:31" x14ac:dyDescent="0.25">
      <c r="A16" s="69" t="s">
        <v>32</v>
      </c>
      <c r="B16" s="70" t="s">
        <v>172</v>
      </c>
      <c r="C16" s="71" t="s">
        <v>178</v>
      </c>
      <c r="D16" s="69" t="s">
        <v>48</v>
      </c>
      <c r="E16" s="69" t="s">
        <v>57</v>
      </c>
      <c r="F16" s="69" t="s">
        <v>50</v>
      </c>
      <c r="G16" s="69" t="s">
        <v>55</v>
      </c>
      <c r="H16" s="69" t="s">
        <v>162</v>
      </c>
      <c r="I16" s="69"/>
      <c r="J16" s="69"/>
      <c r="K16" s="69"/>
      <c r="L16" s="69"/>
      <c r="M16" s="69" t="s">
        <v>38</v>
      </c>
      <c r="N16" s="69" t="s">
        <v>39</v>
      </c>
      <c r="O16" s="69" t="s">
        <v>40</v>
      </c>
      <c r="P16" s="70" t="s">
        <v>163</v>
      </c>
      <c r="Q16" s="85" t="s">
        <v>180</v>
      </c>
      <c r="R16" s="81">
        <v>7087431993</v>
      </c>
      <c r="S16" s="81">
        <v>0</v>
      </c>
      <c r="T16" s="81">
        <v>0</v>
      </c>
      <c r="U16" s="81">
        <v>7087431993</v>
      </c>
      <c r="V16" s="81">
        <v>0</v>
      </c>
      <c r="W16" s="81">
        <v>7087431993</v>
      </c>
      <c r="X16" s="81">
        <v>6648522739.9399996</v>
      </c>
      <c r="Y16" s="81">
        <v>5886465770.9399996</v>
      </c>
      <c r="Z16" s="81">
        <v>2677536884.9499998</v>
      </c>
      <c r="AA16" s="81">
        <v>2329228031.71</v>
      </c>
      <c r="AB16" s="81">
        <v>438909253.06</v>
      </c>
      <c r="AC16" s="81">
        <v>2329228031.71</v>
      </c>
      <c r="AD16" s="2">
        <v>7087431993</v>
      </c>
      <c r="AE16" s="75">
        <f t="shared" si="0"/>
        <v>0</v>
      </c>
    </row>
    <row r="17" spans="1:31" x14ac:dyDescent="0.25">
      <c r="A17" s="69" t="s">
        <v>32</v>
      </c>
      <c r="B17" s="70" t="s">
        <v>172</v>
      </c>
      <c r="C17" s="71" t="s">
        <v>178</v>
      </c>
      <c r="D17" s="69" t="s">
        <v>48</v>
      </c>
      <c r="E17" s="69" t="s">
        <v>57</v>
      </c>
      <c r="F17" s="69" t="s">
        <v>50</v>
      </c>
      <c r="G17" s="69" t="s">
        <v>55</v>
      </c>
      <c r="H17" s="69" t="s">
        <v>162</v>
      </c>
      <c r="I17" s="69"/>
      <c r="J17" s="69"/>
      <c r="K17" s="69"/>
      <c r="L17" s="69"/>
      <c r="M17" s="69" t="s">
        <v>38</v>
      </c>
      <c r="N17" s="69" t="s">
        <v>41</v>
      </c>
      <c r="O17" s="69" t="s">
        <v>40</v>
      </c>
      <c r="P17" s="70" t="s">
        <v>163</v>
      </c>
      <c r="Q17" s="85" t="s">
        <v>180</v>
      </c>
      <c r="R17" s="81">
        <v>1098731857</v>
      </c>
      <c r="S17" s="81">
        <v>0</v>
      </c>
      <c r="T17" s="81">
        <v>0</v>
      </c>
      <c r="U17" s="81">
        <v>1098731857</v>
      </c>
      <c r="V17" s="81">
        <v>0</v>
      </c>
      <c r="W17" s="81">
        <v>1098731857</v>
      </c>
      <c r="X17" s="81">
        <v>1085722113</v>
      </c>
      <c r="Y17" s="81">
        <v>1084786855</v>
      </c>
      <c r="Z17" s="81">
        <v>750163784.00999999</v>
      </c>
      <c r="AA17" s="81">
        <v>750163784.00999999</v>
      </c>
      <c r="AB17" s="81">
        <v>13009744</v>
      </c>
      <c r="AC17" s="81">
        <v>750163784.00999999</v>
      </c>
      <c r="AD17" s="2">
        <v>1098731857</v>
      </c>
      <c r="AE17" s="75">
        <f t="shared" si="0"/>
        <v>0</v>
      </c>
    </row>
    <row r="18" spans="1:31" x14ac:dyDescent="0.25">
      <c r="A18" s="6" t="s">
        <v>1</v>
      </c>
      <c r="B18" s="5" t="s">
        <v>1</v>
      </c>
      <c r="C18" s="4" t="s">
        <v>1</v>
      </c>
      <c r="D18" s="4" t="s">
        <v>1</v>
      </c>
      <c r="E18" s="4" t="s">
        <v>1</v>
      </c>
      <c r="F18" s="4" t="s">
        <v>1</v>
      </c>
      <c r="G18" s="4" t="s">
        <v>1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1</v>
      </c>
      <c r="M18" s="4" t="s">
        <v>1</v>
      </c>
      <c r="N18" s="4" t="s">
        <v>1</v>
      </c>
      <c r="O18" s="3" t="s">
        <v>1</v>
      </c>
      <c r="P18" s="50" t="s">
        <v>1</v>
      </c>
      <c r="Q18" s="84"/>
      <c r="R18" s="81">
        <v>273268706366</v>
      </c>
      <c r="S18" s="81">
        <v>16400606</v>
      </c>
      <c r="T18" s="81">
        <v>16400606</v>
      </c>
      <c r="U18" s="81">
        <v>273268706366</v>
      </c>
      <c r="V18" s="81">
        <v>0</v>
      </c>
      <c r="W18" s="81">
        <v>273268706366</v>
      </c>
      <c r="X18" s="81">
        <v>257645008399.32001</v>
      </c>
      <c r="Y18" s="81">
        <v>245546300586.32001</v>
      </c>
      <c r="Z18" s="81">
        <v>201186889159.37</v>
      </c>
      <c r="AA18" s="81">
        <v>200769149176.70001</v>
      </c>
      <c r="AB18" s="81">
        <v>15623697966.68</v>
      </c>
      <c r="AC18" s="81">
        <v>200769149176.70001</v>
      </c>
      <c r="AD18" s="2">
        <v>273268706366</v>
      </c>
      <c r="AE18" s="75">
        <f t="shared" si="0"/>
        <v>0</v>
      </c>
    </row>
    <row r="19" spans="1:31" ht="33.950000000000003" customHeight="1" x14ac:dyDescent="0.25">
      <c r="R19" s="82">
        <f>SUM(R5:R7)</f>
        <v>98170300000</v>
      </c>
      <c r="S19" s="82">
        <f>SUM(S5:S8)</f>
        <v>16400606</v>
      </c>
      <c r="T19" s="82">
        <f t="shared" ref="T19:AC19" si="1">SUM(T5:T8)</f>
        <v>16400606</v>
      </c>
      <c r="U19" s="82">
        <f t="shared" si="1"/>
        <v>98170300000</v>
      </c>
      <c r="V19" s="82">
        <f t="shared" si="1"/>
        <v>0</v>
      </c>
      <c r="W19" s="82">
        <f t="shared" si="1"/>
        <v>98170300000</v>
      </c>
      <c r="X19" s="82">
        <f t="shared" si="1"/>
        <v>96878555439</v>
      </c>
      <c r="Y19" s="82">
        <f t="shared" si="1"/>
        <v>96862154833</v>
      </c>
      <c r="Z19" s="82">
        <f t="shared" si="1"/>
        <v>96862154833</v>
      </c>
      <c r="AA19" s="82">
        <f t="shared" si="1"/>
        <v>96862154833</v>
      </c>
      <c r="AB19" s="82">
        <f t="shared" si="1"/>
        <v>1291744561</v>
      </c>
      <c r="AC19" s="82">
        <f t="shared" si="1"/>
        <v>96862154833</v>
      </c>
    </row>
    <row r="20" spans="1:31" x14ac:dyDescent="0.25">
      <c r="R20" s="82">
        <f>SUM(R9:R17)</f>
        <v>175098406366</v>
      </c>
      <c r="S20" s="48">
        <f t="shared" ref="S20:AC20" si="2">SUM(S9:S17)</f>
        <v>0</v>
      </c>
      <c r="T20" s="48">
        <f t="shared" ref="T20:AC20" si="3">SUM(T9:T17)</f>
        <v>0</v>
      </c>
      <c r="U20" s="48">
        <f t="shared" si="3"/>
        <v>175098406366</v>
      </c>
      <c r="V20" s="48">
        <f t="shared" si="3"/>
        <v>0</v>
      </c>
      <c r="W20" s="48">
        <f t="shared" si="3"/>
        <v>175098406366</v>
      </c>
      <c r="X20" s="48">
        <f t="shared" si="3"/>
        <v>160766452960.32001</v>
      </c>
      <c r="Y20" s="48">
        <f t="shared" si="3"/>
        <v>148684145753.32001</v>
      </c>
      <c r="Z20" s="48">
        <f t="shared" si="3"/>
        <v>104324734326.36998</v>
      </c>
      <c r="AA20" s="48">
        <f t="shared" si="3"/>
        <v>103906994343.7</v>
      </c>
      <c r="AB20" s="48">
        <f t="shared" si="3"/>
        <v>14331953405.679998</v>
      </c>
      <c r="AC20" s="48">
        <f t="shared" si="3"/>
        <v>103906994343.7</v>
      </c>
    </row>
    <row r="21" spans="1:31" x14ac:dyDescent="0.25">
      <c r="R21" s="48">
        <f>+R20+R19</f>
        <v>273268706366</v>
      </c>
      <c r="S21" s="48">
        <f t="shared" ref="S21:AC21" si="4">+S20+S19</f>
        <v>16400606</v>
      </c>
      <c r="T21" s="48">
        <f t="shared" ref="T21:AC21" si="5">+T20+T19</f>
        <v>16400606</v>
      </c>
      <c r="U21" s="48">
        <f t="shared" si="5"/>
        <v>273268706366</v>
      </c>
      <c r="V21" s="48">
        <f t="shared" si="5"/>
        <v>0</v>
      </c>
      <c r="W21" s="48">
        <f t="shared" si="5"/>
        <v>273268706366</v>
      </c>
      <c r="X21" s="48">
        <f t="shared" si="5"/>
        <v>257645008399.32001</v>
      </c>
      <c r="Y21" s="48">
        <f t="shared" si="5"/>
        <v>245546300586.32001</v>
      </c>
      <c r="Z21" s="48">
        <f t="shared" si="5"/>
        <v>201186889159.37</v>
      </c>
      <c r="AA21" s="48">
        <f t="shared" si="5"/>
        <v>200769149176.70001</v>
      </c>
      <c r="AB21" s="48">
        <f t="shared" si="5"/>
        <v>15623697966.679998</v>
      </c>
      <c r="AC21" s="48">
        <f t="shared" si="5"/>
        <v>200769149176.70001</v>
      </c>
    </row>
    <row r="22" spans="1:31" x14ac:dyDescent="0.25">
      <c r="R22" s="48">
        <f t="shared" ref="R22:AC22" si="6">+R21-R18</f>
        <v>0</v>
      </c>
      <c r="S22" s="48">
        <f t="shared" si="6"/>
        <v>0</v>
      </c>
      <c r="T22" s="48">
        <f t="shared" ref="T22:AC22" si="7">+T21-T18</f>
        <v>0</v>
      </c>
      <c r="U22" s="48">
        <f t="shared" si="7"/>
        <v>0</v>
      </c>
      <c r="V22" s="48">
        <f t="shared" si="7"/>
        <v>0</v>
      </c>
      <c r="W22" s="48">
        <f t="shared" si="7"/>
        <v>0</v>
      </c>
      <c r="X22" s="48">
        <f t="shared" si="7"/>
        <v>0</v>
      </c>
      <c r="Y22" s="48">
        <f t="shared" si="7"/>
        <v>0</v>
      </c>
      <c r="Z22" s="48">
        <f t="shared" si="7"/>
        <v>0</v>
      </c>
      <c r="AA22" s="48">
        <f t="shared" si="7"/>
        <v>0</v>
      </c>
      <c r="AB22" s="48">
        <f t="shared" si="7"/>
        <v>0</v>
      </c>
      <c r="AC22" s="48">
        <f t="shared" si="7"/>
        <v>0</v>
      </c>
    </row>
    <row r="26" spans="1:31" x14ac:dyDescent="0.25">
      <c r="R26" s="83"/>
    </row>
    <row r="27" spans="1:31" x14ac:dyDescent="0.25">
      <c r="R27" s="83"/>
    </row>
    <row r="28" spans="1:31" x14ac:dyDescent="0.25">
      <c r="R28" s="83"/>
    </row>
    <row r="29" spans="1:31" x14ac:dyDescent="0.25">
      <c r="R29" s="83"/>
    </row>
    <row r="30" spans="1:31" x14ac:dyDescent="0.25">
      <c r="R30" s="83"/>
    </row>
    <row r="31" spans="1:31" x14ac:dyDescent="0.25">
      <c r="R31" s="83"/>
    </row>
    <row r="32" spans="1:31" x14ac:dyDescent="0.25">
      <c r="R32" s="83"/>
    </row>
    <row r="33" spans="18:18" x14ac:dyDescent="0.25">
      <c r="R33" s="83"/>
    </row>
    <row r="34" spans="18:18" x14ac:dyDescent="0.25">
      <c r="R34" s="83"/>
    </row>
    <row r="35" spans="18:18" x14ac:dyDescent="0.25">
      <c r="R35" s="83"/>
    </row>
    <row r="36" spans="18:18" x14ac:dyDescent="0.25">
      <c r="R36" s="83"/>
    </row>
    <row r="37" spans="18:18" x14ac:dyDescent="0.25">
      <c r="R37" s="83"/>
    </row>
    <row r="38" spans="18:18" x14ac:dyDescent="0.25">
      <c r="R38" s="83"/>
    </row>
    <row r="39" spans="18:18" x14ac:dyDescent="0.25">
      <c r="R39" s="83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D49"/>
  <sheetViews>
    <sheetView showGridLines="0" workbookViewId="0">
      <pane xSplit="16" ySplit="4" topLeftCell="U20" activePane="bottomRight" state="frozen"/>
      <selection pane="topRight" activeCell="Q1" sqref="Q1"/>
      <selection pane="bottomLeft" activeCell="A5" sqref="A5"/>
      <selection pane="bottomRight" activeCell="Z48" sqref="Z48"/>
    </sheetView>
  </sheetViews>
  <sheetFormatPr baseColWidth="10" defaultRowHeight="15" x14ac:dyDescent="0.25"/>
  <cols>
    <col min="1" max="1" width="13.42578125" style="2" customWidth="1"/>
    <col min="2" max="2" width="27" style="2" customWidth="1"/>
    <col min="3" max="3" width="19.28515625" style="2" customWidth="1"/>
    <col min="4" max="12" width="8.42578125" style="2" hidden="1" customWidth="1"/>
    <col min="13" max="15" width="8.42578125" style="2" customWidth="1"/>
    <col min="16" max="16" width="27.7109375" style="2" customWidth="1"/>
    <col min="17" max="25" width="18.85546875" style="48" customWidth="1"/>
    <col min="26" max="27" width="18.85546875" style="48" bestFit="1" customWidth="1"/>
    <col min="28" max="28" width="18.85546875" style="48" customWidth="1"/>
    <col min="29" max="29" width="18.85546875" style="76" bestFit="1" customWidth="1"/>
    <col min="30" max="16384" width="11.42578125" style="2"/>
  </cols>
  <sheetData>
    <row r="1" spans="1:30" x14ac:dyDescent="0.25">
      <c r="A1" s="7" t="s">
        <v>0</v>
      </c>
      <c r="B1" s="7">
        <v>2025</v>
      </c>
      <c r="C1" s="8" t="s">
        <v>1</v>
      </c>
      <c r="D1" s="8" t="s">
        <v>1</v>
      </c>
      <c r="E1" s="8" t="s">
        <v>1</v>
      </c>
      <c r="F1" s="8" t="s">
        <v>1</v>
      </c>
      <c r="G1" s="8" t="s">
        <v>1</v>
      </c>
      <c r="H1" s="8" t="s">
        <v>1</v>
      </c>
      <c r="I1" s="8" t="s">
        <v>1</v>
      </c>
      <c r="J1" s="8" t="s">
        <v>1</v>
      </c>
      <c r="K1" s="8" t="s">
        <v>1</v>
      </c>
      <c r="L1" s="8" t="s">
        <v>1</v>
      </c>
      <c r="M1" s="8" t="s">
        <v>1</v>
      </c>
      <c r="N1" s="8" t="s">
        <v>1</v>
      </c>
      <c r="O1" s="8" t="s">
        <v>1</v>
      </c>
      <c r="P1" s="8" t="s">
        <v>1</v>
      </c>
      <c r="Q1" s="49" t="s">
        <v>1</v>
      </c>
      <c r="R1" s="49" t="s">
        <v>1</v>
      </c>
      <c r="S1" s="49" t="s">
        <v>1</v>
      </c>
      <c r="T1" s="49" t="s">
        <v>1</v>
      </c>
      <c r="U1" s="49" t="s">
        <v>1</v>
      </c>
      <c r="V1" s="49"/>
      <c r="W1" s="49" t="s">
        <v>1</v>
      </c>
      <c r="X1" s="49" t="s">
        <v>1</v>
      </c>
      <c r="Y1" s="49" t="s">
        <v>1</v>
      </c>
      <c r="Z1" s="49" t="s">
        <v>1</v>
      </c>
      <c r="AA1" s="49" t="s">
        <v>1</v>
      </c>
      <c r="AB1" s="49" t="s">
        <v>1</v>
      </c>
    </row>
    <row r="2" spans="1:30" x14ac:dyDescent="0.25">
      <c r="A2" s="7" t="s">
        <v>2</v>
      </c>
      <c r="B2" s="7" t="s">
        <v>3</v>
      </c>
      <c r="C2" s="8" t="s">
        <v>1</v>
      </c>
      <c r="D2" s="8" t="s">
        <v>1</v>
      </c>
      <c r="E2" s="8" t="s">
        <v>1</v>
      </c>
      <c r="F2" s="8" t="s">
        <v>1</v>
      </c>
      <c r="G2" s="8" t="s">
        <v>1</v>
      </c>
      <c r="H2" s="8" t="s">
        <v>1</v>
      </c>
      <c r="I2" s="8" t="s">
        <v>1</v>
      </c>
      <c r="J2" s="8" t="s">
        <v>1</v>
      </c>
      <c r="K2" s="8" t="s">
        <v>1</v>
      </c>
      <c r="L2" s="8" t="s">
        <v>1</v>
      </c>
      <c r="M2" s="8" t="s">
        <v>1</v>
      </c>
      <c r="N2" s="8" t="s">
        <v>1</v>
      </c>
      <c r="O2" s="8" t="s">
        <v>1</v>
      </c>
      <c r="P2" s="8" t="s">
        <v>1</v>
      </c>
      <c r="Q2" s="49" t="s">
        <v>1</v>
      </c>
      <c r="R2" s="49" t="s">
        <v>1</v>
      </c>
      <c r="S2" s="49" t="s">
        <v>1</v>
      </c>
      <c r="T2" s="49" t="s">
        <v>1</v>
      </c>
      <c r="U2" s="49" t="s">
        <v>1</v>
      </c>
      <c r="V2" s="49"/>
      <c r="W2" s="49" t="s">
        <v>1</v>
      </c>
      <c r="X2" s="49" t="s">
        <v>1</v>
      </c>
      <c r="Y2" s="49" t="s">
        <v>1</v>
      </c>
      <c r="Z2" s="49" t="s">
        <v>1</v>
      </c>
      <c r="AA2" s="49" t="s">
        <v>1</v>
      </c>
      <c r="AB2" s="49" t="s">
        <v>1</v>
      </c>
    </row>
    <row r="3" spans="1:30" x14ac:dyDescent="0.25">
      <c r="A3" s="7" t="s">
        <v>4</v>
      </c>
      <c r="B3" s="7" t="s">
        <v>171</v>
      </c>
      <c r="C3" s="8" t="s">
        <v>1</v>
      </c>
      <c r="D3" s="8" t="s">
        <v>1</v>
      </c>
      <c r="E3" s="8" t="s">
        <v>1</v>
      </c>
      <c r="F3" s="8" t="s">
        <v>1</v>
      </c>
      <c r="G3" s="8" t="s">
        <v>1</v>
      </c>
      <c r="H3" s="8" t="s">
        <v>1</v>
      </c>
      <c r="I3" s="8" t="s">
        <v>1</v>
      </c>
      <c r="J3" s="8" t="s">
        <v>1</v>
      </c>
      <c r="K3" s="8" t="s">
        <v>1</v>
      </c>
      <c r="L3" s="8" t="s">
        <v>1</v>
      </c>
      <c r="M3" s="8" t="s">
        <v>1</v>
      </c>
      <c r="N3" s="8" t="s">
        <v>1</v>
      </c>
      <c r="O3" s="8" t="s">
        <v>1</v>
      </c>
      <c r="P3" s="8" t="s">
        <v>1</v>
      </c>
      <c r="Q3" s="49" t="s">
        <v>1</v>
      </c>
      <c r="R3" s="49" t="s">
        <v>1</v>
      </c>
      <c r="S3" s="49" t="s">
        <v>1</v>
      </c>
      <c r="T3" s="49" t="s">
        <v>1</v>
      </c>
      <c r="U3" s="49" t="s">
        <v>1</v>
      </c>
      <c r="V3" s="49"/>
      <c r="W3" s="49" t="s">
        <v>1</v>
      </c>
      <c r="X3" s="49" t="s">
        <v>1</v>
      </c>
      <c r="Y3" s="49" t="s">
        <v>1</v>
      </c>
      <c r="Z3" s="49" t="s">
        <v>1</v>
      </c>
      <c r="AA3" s="49" t="s">
        <v>1</v>
      </c>
      <c r="AB3" s="49" t="s">
        <v>1</v>
      </c>
    </row>
    <row r="4" spans="1:30" x14ac:dyDescent="0.25">
      <c r="A4" s="67" t="s">
        <v>5</v>
      </c>
      <c r="B4" s="67" t="s">
        <v>6</v>
      </c>
      <c r="C4" s="67" t="s">
        <v>7</v>
      </c>
      <c r="D4" s="67" t="s">
        <v>8</v>
      </c>
      <c r="E4" s="67" t="s">
        <v>9</v>
      </c>
      <c r="F4" s="67" t="s">
        <v>10</v>
      </c>
      <c r="G4" s="67" t="s">
        <v>11</v>
      </c>
      <c r="H4" s="67" t="s">
        <v>12</v>
      </c>
      <c r="I4" s="67" t="s">
        <v>13</v>
      </c>
      <c r="J4" s="67" t="s">
        <v>14</v>
      </c>
      <c r="K4" s="67" t="s">
        <v>15</v>
      </c>
      <c r="L4" s="67" t="s">
        <v>16</v>
      </c>
      <c r="M4" s="67" t="s">
        <v>17</v>
      </c>
      <c r="N4" s="67" t="s">
        <v>18</v>
      </c>
      <c r="O4" s="67" t="s">
        <v>19</v>
      </c>
      <c r="P4" s="67" t="s">
        <v>20</v>
      </c>
      <c r="Q4" s="68" t="s">
        <v>21</v>
      </c>
      <c r="R4" s="68" t="s">
        <v>22</v>
      </c>
      <c r="S4" s="68" t="s">
        <v>23</v>
      </c>
      <c r="T4" s="68" t="s">
        <v>24</v>
      </c>
      <c r="U4" s="68" t="s">
        <v>25</v>
      </c>
      <c r="V4" s="68" t="s">
        <v>84</v>
      </c>
      <c r="W4" s="68" t="s">
        <v>26</v>
      </c>
      <c r="X4" s="68" t="s">
        <v>28</v>
      </c>
      <c r="Y4" s="68" t="s">
        <v>29</v>
      </c>
      <c r="Z4" s="68" t="s">
        <v>31</v>
      </c>
      <c r="AA4" s="68" t="s">
        <v>27</v>
      </c>
      <c r="AB4" s="68" t="s">
        <v>30</v>
      </c>
    </row>
    <row r="5" spans="1:30" x14ac:dyDescent="0.25">
      <c r="A5" s="69" t="s">
        <v>101</v>
      </c>
      <c r="B5" s="70" t="s">
        <v>135</v>
      </c>
      <c r="C5" s="71" t="s">
        <v>83</v>
      </c>
      <c r="D5" s="69" t="s">
        <v>34</v>
      </c>
      <c r="E5" s="69" t="s">
        <v>36</v>
      </c>
      <c r="F5" s="69" t="s">
        <v>36</v>
      </c>
      <c r="G5" s="69" t="s">
        <v>36</v>
      </c>
      <c r="H5" s="69"/>
      <c r="I5" s="69"/>
      <c r="J5" s="69"/>
      <c r="K5" s="69"/>
      <c r="L5" s="69"/>
      <c r="M5" s="69" t="s">
        <v>51</v>
      </c>
      <c r="N5" s="69" t="s">
        <v>42</v>
      </c>
      <c r="O5" s="69" t="s">
        <v>40</v>
      </c>
      <c r="P5" s="70" t="s">
        <v>82</v>
      </c>
      <c r="Q5" s="72">
        <v>38659783000</v>
      </c>
      <c r="R5" s="72">
        <v>0</v>
      </c>
      <c r="S5" s="72">
        <v>840000000</v>
      </c>
      <c r="T5" s="72">
        <v>37819783000</v>
      </c>
      <c r="U5" s="72">
        <v>0</v>
      </c>
      <c r="V5" s="72">
        <v>37819783000</v>
      </c>
      <c r="W5" s="72">
        <v>37819783000</v>
      </c>
      <c r="X5" s="72">
        <v>30247208971</v>
      </c>
      <c r="Y5" s="72">
        <v>30216437745</v>
      </c>
      <c r="Z5" s="72">
        <v>30163478772</v>
      </c>
      <c r="AA5" s="72">
        <v>0</v>
      </c>
      <c r="AB5" s="72">
        <v>30199325484</v>
      </c>
      <c r="AC5" s="76">
        <v>38659783000</v>
      </c>
      <c r="AD5" s="75">
        <f>+AC5-Q5</f>
        <v>0</v>
      </c>
    </row>
    <row r="6" spans="1:30" x14ac:dyDescent="0.25">
      <c r="A6" s="69" t="s">
        <v>101</v>
      </c>
      <c r="B6" s="70" t="s">
        <v>135</v>
      </c>
      <c r="C6" s="71" t="s">
        <v>81</v>
      </c>
      <c r="D6" s="69" t="s">
        <v>34</v>
      </c>
      <c r="E6" s="69" t="s">
        <v>36</v>
      </c>
      <c r="F6" s="69" t="s">
        <v>36</v>
      </c>
      <c r="G6" s="69" t="s">
        <v>109</v>
      </c>
      <c r="H6" s="69"/>
      <c r="I6" s="69"/>
      <c r="J6" s="69"/>
      <c r="K6" s="69"/>
      <c r="L6" s="69"/>
      <c r="M6" s="69" t="s">
        <v>51</v>
      </c>
      <c r="N6" s="69" t="s">
        <v>42</v>
      </c>
      <c r="O6" s="69" t="s">
        <v>40</v>
      </c>
      <c r="P6" s="70" t="s">
        <v>80</v>
      </c>
      <c r="Q6" s="72">
        <v>13514020000</v>
      </c>
      <c r="R6" s="72">
        <v>0</v>
      </c>
      <c r="S6" s="72">
        <v>0</v>
      </c>
      <c r="T6" s="72">
        <v>13514020000</v>
      </c>
      <c r="U6" s="72">
        <v>0</v>
      </c>
      <c r="V6" s="72">
        <v>13514020000</v>
      </c>
      <c r="W6" s="72">
        <v>13514020000</v>
      </c>
      <c r="X6" s="72">
        <v>10248596910</v>
      </c>
      <c r="Y6" s="72">
        <v>10248596910</v>
      </c>
      <c r="Z6" s="72">
        <v>10248596910</v>
      </c>
      <c r="AA6" s="72">
        <v>0</v>
      </c>
      <c r="AB6" s="72">
        <v>10248596910</v>
      </c>
      <c r="AC6" s="76">
        <v>13514020000</v>
      </c>
      <c r="AD6" s="75">
        <f t="shared" ref="AD6:AD43" si="0">+AC6-Q6</f>
        <v>0</v>
      </c>
    </row>
    <row r="7" spans="1:30" x14ac:dyDescent="0.25">
      <c r="A7" s="69" t="s">
        <v>101</v>
      </c>
      <c r="B7" s="70" t="s">
        <v>135</v>
      </c>
      <c r="C7" s="71" t="s">
        <v>79</v>
      </c>
      <c r="D7" s="69" t="s">
        <v>34</v>
      </c>
      <c r="E7" s="69" t="s">
        <v>36</v>
      </c>
      <c r="F7" s="69" t="s">
        <v>36</v>
      </c>
      <c r="G7" s="69" t="s">
        <v>35</v>
      </c>
      <c r="H7" s="69"/>
      <c r="I7" s="69"/>
      <c r="J7" s="69"/>
      <c r="K7" s="69"/>
      <c r="L7" s="69"/>
      <c r="M7" s="69" t="s">
        <v>51</v>
      </c>
      <c r="N7" s="69" t="s">
        <v>42</v>
      </c>
      <c r="O7" s="69" t="s">
        <v>40</v>
      </c>
      <c r="P7" s="70" t="s">
        <v>78</v>
      </c>
      <c r="Q7" s="72">
        <v>4059868000</v>
      </c>
      <c r="R7" s="72">
        <v>840000000</v>
      </c>
      <c r="S7" s="72">
        <v>0</v>
      </c>
      <c r="T7" s="72">
        <v>4899868000</v>
      </c>
      <c r="U7" s="72">
        <v>0</v>
      </c>
      <c r="V7" s="72">
        <v>4899868000</v>
      </c>
      <c r="W7" s="72">
        <v>4899868000</v>
      </c>
      <c r="X7" s="72">
        <v>3810226899</v>
      </c>
      <c r="Y7" s="72">
        <v>3790553013</v>
      </c>
      <c r="Z7" s="72">
        <v>3736618002</v>
      </c>
      <c r="AA7" s="72">
        <v>0</v>
      </c>
      <c r="AB7" s="72">
        <v>3783480358</v>
      </c>
      <c r="AC7" s="76">
        <v>4059868000</v>
      </c>
      <c r="AD7" s="75">
        <f t="shared" si="0"/>
        <v>0</v>
      </c>
    </row>
    <row r="8" spans="1:30" x14ac:dyDescent="0.25">
      <c r="A8" s="69" t="s">
        <v>101</v>
      </c>
      <c r="B8" s="70" t="s">
        <v>135</v>
      </c>
      <c r="C8" s="71" t="s">
        <v>94</v>
      </c>
      <c r="D8" s="69" t="s">
        <v>34</v>
      </c>
      <c r="E8" s="69" t="s">
        <v>109</v>
      </c>
      <c r="F8" s="69"/>
      <c r="G8" s="69"/>
      <c r="H8" s="69"/>
      <c r="I8" s="69"/>
      <c r="J8" s="69"/>
      <c r="K8" s="69"/>
      <c r="L8" s="69"/>
      <c r="M8" s="69" t="s">
        <v>51</v>
      </c>
      <c r="N8" s="69" t="s">
        <v>42</v>
      </c>
      <c r="O8" s="69" t="s">
        <v>40</v>
      </c>
      <c r="P8" s="70" t="s">
        <v>95</v>
      </c>
      <c r="Q8" s="72">
        <v>7263864000</v>
      </c>
      <c r="R8" s="72">
        <v>114200000</v>
      </c>
      <c r="S8" s="72">
        <v>0</v>
      </c>
      <c r="T8" s="72">
        <v>7378064000</v>
      </c>
      <c r="U8" s="72">
        <v>0</v>
      </c>
      <c r="V8" s="72">
        <v>7378064000</v>
      </c>
      <c r="W8" s="72">
        <v>7321931081.6099997</v>
      </c>
      <c r="X8" s="72">
        <v>6953970059</v>
      </c>
      <c r="Y8" s="72">
        <v>5572313540.8999996</v>
      </c>
      <c r="Z8" s="72">
        <v>5572313540.8999996</v>
      </c>
      <c r="AA8" s="72">
        <v>56132918.390000001</v>
      </c>
      <c r="AB8" s="72">
        <v>5572313540.8999996</v>
      </c>
      <c r="AC8" s="76">
        <v>7263864000</v>
      </c>
      <c r="AD8" s="75">
        <f t="shared" si="0"/>
        <v>0</v>
      </c>
    </row>
    <row r="9" spans="1:30" x14ac:dyDescent="0.25">
      <c r="A9" s="69" t="s">
        <v>101</v>
      </c>
      <c r="B9" s="70" t="s">
        <v>135</v>
      </c>
      <c r="C9" s="71" t="s">
        <v>77</v>
      </c>
      <c r="D9" s="69" t="s">
        <v>34</v>
      </c>
      <c r="E9" s="69" t="s">
        <v>35</v>
      </c>
      <c r="F9" s="69" t="s">
        <v>35</v>
      </c>
      <c r="G9" s="69" t="s">
        <v>36</v>
      </c>
      <c r="H9" s="69" t="s">
        <v>114</v>
      </c>
      <c r="I9" s="69"/>
      <c r="J9" s="69"/>
      <c r="K9" s="69"/>
      <c r="L9" s="69"/>
      <c r="M9" s="69" t="s">
        <v>51</v>
      </c>
      <c r="N9" s="69" t="s">
        <v>61</v>
      </c>
      <c r="O9" s="69" t="s">
        <v>62</v>
      </c>
      <c r="P9" s="70" t="s">
        <v>93</v>
      </c>
      <c r="Q9" s="72">
        <v>16784880000</v>
      </c>
      <c r="R9" s="72">
        <v>0</v>
      </c>
      <c r="S9" s="72">
        <v>16784880000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6">
        <v>16784880000</v>
      </c>
      <c r="AD9" s="75">
        <f t="shared" si="0"/>
        <v>0</v>
      </c>
    </row>
    <row r="10" spans="1:30" x14ac:dyDescent="0.25">
      <c r="A10" s="69" t="s">
        <v>101</v>
      </c>
      <c r="B10" s="70" t="s">
        <v>135</v>
      </c>
      <c r="C10" s="71" t="s">
        <v>76</v>
      </c>
      <c r="D10" s="69" t="s">
        <v>34</v>
      </c>
      <c r="E10" s="69" t="s">
        <v>35</v>
      </c>
      <c r="F10" s="69" t="s">
        <v>35</v>
      </c>
      <c r="G10" s="69" t="s">
        <v>36</v>
      </c>
      <c r="H10" s="69" t="s">
        <v>113</v>
      </c>
      <c r="I10" s="69"/>
      <c r="J10" s="69"/>
      <c r="K10" s="69"/>
      <c r="L10" s="69"/>
      <c r="M10" s="69" t="s">
        <v>51</v>
      </c>
      <c r="N10" s="69" t="s">
        <v>42</v>
      </c>
      <c r="O10" s="69" t="s">
        <v>40</v>
      </c>
      <c r="P10" s="70" t="s">
        <v>75</v>
      </c>
      <c r="Q10" s="72">
        <v>1200000000</v>
      </c>
      <c r="R10" s="72">
        <v>0</v>
      </c>
      <c r="S10" s="72">
        <v>0</v>
      </c>
      <c r="T10" s="72">
        <v>1200000000</v>
      </c>
      <c r="U10" s="72">
        <v>1200000000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6">
        <v>1200000000</v>
      </c>
      <c r="AD10" s="75">
        <f t="shared" si="0"/>
        <v>0</v>
      </c>
    </row>
    <row r="11" spans="1:30" x14ac:dyDescent="0.25">
      <c r="A11" s="69" t="s">
        <v>101</v>
      </c>
      <c r="B11" s="70" t="s">
        <v>135</v>
      </c>
      <c r="C11" s="71" t="s">
        <v>74</v>
      </c>
      <c r="D11" s="69" t="s">
        <v>34</v>
      </c>
      <c r="E11" s="69" t="s">
        <v>35</v>
      </c>
      <c r="F11" s="69" t="s">
        <v>35</v>
      </c>
      <c r="G11" s="69" t="s">
        <v>46</v>
      </c>
      <c r="H11" s="69" t="s">
        <v>112</v>
      </c>
      <c r="I11" s="69"/>
      <c r="J11" s="69"/>
      <c r="K11" s="69"/>
      <c r="L11" s="69"/>
      <c r="M11" s="69" t="s">
        <v>51</v>
      </c>
      <c r="N11" s="69" t="s">
        <v>42</v>
      </c>
      <c r="O11" s="69" t="s">
        <v>40</v>
      </c>
      <c r="P11" s="70" t="s">
        <v>73</v>
      </c>
      <c r="Q11" s="72">
        <v>60192410000</v>
      </c>
      <c r="R11" s="72">
        <v>0</v>
      </c>
      <c r="S11" s="72">
        <v>0</v>
      </c>
      <c r="T11" s="72">
        <v>60192410000</v>
      </c>
      <c r="U11" s="72">
        <v>0</v>
      </c>
      <c r="V11" s="72">
        <v>60192410000</v>
      </c>
      <c r="W11" s="72">
        <v>60192410000</v>
      </c>
      <c r="X11" s="72">
        <v>60192410000</v>
      </c>
      <c r="Y11" s="72">
        <v>57123299117</v>
      </c>
      <c r="Z11" s="72">
        <v>57123299117</v>
      </c>
      <c r="AA11" s="72">
        <v>0</v>
      </c>
      <c r="AB11" s="72">
        <v>57123299117</v>
      </c>
      <c r="AC11" s="76">
        <v>60192410000</v>
      </c>
      <c r="AD11" s="75">
        <f t="shared" si="0"/>
        <v>0</v>
      </c>
    </row>
    <row r="12" spans="1:30" x14ac:dyDescent="0.25">
      <c r="A12" s="69" t="s">
        <v>101</v>
      </c>
      <c r="B12" s="70" t="s">
        <v>135</v>
      </c>
      <c r="C12" s="71" t="s">
        <v>72</v>
      </c>
      <c r="D12" s="69" t="s">
        <v>34</v>
      </c>
      <c r="E12" s="69" t="s">
        <v>35</v>
      </c>
      <c r="F12" s="69" t="s">
        <v>46</v>
      </c>
      <c r="G12" s="69" t="s">
        <v>109</v>
      </c>
      <c r="H12" s="69" t="s">
        <v>43</v>
      </c>
      <c r="I12" s="69"/>
      <c r="J12" s="69"/>
      <c r="K12" s="69"/>
      <c r="L12" s="69"/>
      <c r="M12" s="69" t="s">
        <v>51</v>
      </c>
      <c r="N12" s="69" t="s">
        <v>42</v>
      </c>
      <c r="O12" s="69" t="s">
        <v>40</v>
      </c>
      <c r="P12" s="70" t="s">
        <v>71</v>
      </c>
      <c r="Q12" s="72">
        <v>38885000</v>
      </c>
      <c r="R12" s="72">
        <v>0</v>
      </c>
      <c r="S12" s="72">
        <v>14200000</v>
      </c>
      <c r="T12" s="72">
        <v>24685000</v>
      </c>
      <c r="U12" s="72">
        <v>0</v>
      </c>
      <c r="V12" s="72">
        <v>24685000</v>
      </c>
      <c r="W12" s="72">
        <v>24685000</v>
      </c>
      <c r="X12" s="72">
        <v>21157860</v>
      </c>
      <c r="Y12" s="72">
        <v>21157860</v>
      </c>
      <c r="Z12" s="72">
        <v>21157860</v>
      </c>
      <c r="AA12" s="72">
        <v>0</v>
      </c>
      <c r="AB12" s="72">
        <v>21157860</v>
      </c>
      <c r="AC12" s="76">
        <v>38885000</v>
      </c>
      <c r="AD12" s="75">
        <f t="shared" si="0"/>
        <v>0</v>
      </c>
    </row>
    <row r="13" spans="1:30" x14ac:dyDescent="0.25">
      <c r="A13" s="69" t="s">
        <v>101</v>
      </c>
      <c r="B13" s="70" t="s">
        <v>135</v>
      </c>
      <c r="C13" s="71" t="s">
        <v>70</v>
      </c>
      <c r="D13" s="69" t="s">
        <v>34</v>
      </c>
      <c r="E13" s="69" t="s">
        <v>35</v>
      </c>
      <c r="F13" s="69" t="s">
        <v>46</v>
      </c>
      <c r="G13" s="69" t="s">
        <v>109</v>
      </c>
      <c r="H13" s="69" t="s">
        <v>111</v>
      </c>
      <c r="I13" s="69"/>
      <c r="J13" s="69"/>
      <c r="K13" s="69"/>
      <c r="L13" s="69"/>
      <c r="M13" s="69" t="s">
        <v>51</v>
      </c>
      <c r="N13" s="69" t="s">
        <v>42</v>
      </c>
      <c r="O13" s="69" t="s">
        <v>40</v>
      </c>
      <c r="P13" s="70" t="s">
        <v>69</v>
      </c>
      <c r="Q13" s="72">
        <v>410206000</v>
      </c>
      <c r="R13" s="72">
        <v>100000000</v>
      </c>
      <c r="S13" s="72">
        <v>0</v>
      </c>
      <c r="T13" s="72">
        <v>510206000</v>
      </c>
      <c r="U13" s="72">
        <v>0</v>
      </c>
      <c r="V13" s="72">
        <v>510206000</v>
      </c>
      <c r="W13" s="72">
        <v>510206000</v>
      </c>
      <c r="X13" s="72">
        <v>480773562</v>
      </c>
      <c r="Y13" s="72">
        <v>480773562</v>
      </c>
      <c r="Z13" s="72">
        <v>480773562</v>
      </c>
      <c r="AA13" s="72">
        <v>0</v>
      </c>
      <c r="AB13" s="72">
        <v>480773562</v>
      </c>
      <c r="AC13" s="76">
        <v>410206000</v>
      </c>
      <c r="AD13" s="75">
        <f t="shared" si="0"/>
        <v>0</v>
      </c>
    </row>
    <row r="14" spans="1:30" x14ac:dyDescent="0.25">
      <c r="A14" s="69" t="s">
        <v>101</v>
      </c>
      <c r="B14" s="70" t="s">
        <v>135</v>
      </c>
      <c r="C14" s="71" t="s">
        <v>68</v>
      </c>
      <c r="D14" s="69" t="s">
        <v>34</v>
      </c>
      <c r="E14" s="69" t="s">
        <v>35</v>
      </c>
      <c r="F14" s="69" t="s">
        <v>46</v>
      </c>
      <c r="G14" s="69" t="s">
        <v>109</v>
      </c>
      <c r="H14" s="69" t="s">
        <v>110</v>
      </c>
      <c r="I14" s="69"/>
      <c r="J14" s="69"/>
      <c r="K14" s="69"/>
      <c r="L14" s="69"/>
      <c r="M14" s="69" t="s">
        <v>51</v>
      </c>
      <c r="N14" s="69" t="s">
        <v>42</v>
      </c>
      <c r="O14" s="69" t="s">
        <v>40</v>
      </c>
      <c r="P14" s="70" t="s">
        <v>67</v>
      </c>
      <c r="Q14" s="72">
        <v>7500000000</v>
      </c>
      <c r="R14" s="72">
        <v>0</v>
      </c>
      <c r="S14" s="72">
        <v>200000000</v>
      </c>
      <c r="T14" s="72">
        <v>7300000000</v>
      </c>
      <c r="U14" s="72">
        <v>0</v>
      </c>
      <c r="V14" s="72">
        <v>7300000000</v>
      </c>
      <c r="W14" s="72">
        <v>7300000000</v>
      </c>
      <c r="X14" s="72">
        <v>7092072529</v>
      </c>
      <c r="Y14" s="72">
        <v>7092072529</v>
      </c>
      <c r="Z14" s="72">
        <v>7092072529</v>
      </c>
      <c r="AA14" s="72">
        <v>0</v>
      </c>
      <c r="AB14" s="72">
        <v>7092072529</v>
      </c>
      <c r="AC14" s="76">
        <v>7500000000</v>
      </c>
      <c r="AD14" s="75">
        <f t="shared" si="0"/>
        <v>0</v>
      </c>
    </row>
    <row r="15" spans="1:30" x14ac:dyDescent="0.25">
      <c r="A15" s="69" t="s">
        <v>101</v>
      </c>
      <c r="B15" s="70" t="s">
        <v>135</v>
      </c>
      <c r="C15" s="71" t="s">
        <v>66</v>
      </c>
      <c r="D15" s="69" t="s">
        <v>34</v>
      </c>
      <c r="E15" s="69" t="s">
        <v>35</v>
      </c>
      <c r="F15" s="69" t="s">
        <v>46</v>
      </c>
      <c r="G15" s="69" t="s">
        <v>109</v>
      </c>
      <c r="H15" s="69" t="s">
        <v>108</v>
      </c>
      <c r="I15" s="69"/>
      <c r="J15" s="69"/>
      <c r="K15" s="69"/>
      <c r="L15" s="69"/>
      <c r="M15" s="69" t="s">
        <v>51</v>
      </c>
      <c r="N15" s="69" t="s">
        <v>42</v>
      </c>
      <c r="O15" s="69" t="s">
        <v>40</v>
      </c>
      <c r="P15" s="70" t="s">
        <v>65</v>
      </c>
      <c r="Q15" s="72">
        <v>126613000</v>
      </c>
      <c r="R15" s="72">
        <v>0</v>
      </c>
      <c r="S15" s="72">
        <v>0</v>
      </c>
      <c r="T15" s="72">
        <v>126613000</v>
      </c>
      <c r="U15" s="72">
        <v>0</v>
      </c>
      <c r="V15" s="72">
        <v>126613000</v>
      </c>
      <c r="W15" s="72">
        <v>126613000</v>
      </c>
      <c r="X15" s="72">
        <v>70695254</v>
      </c>
      <c r="Y15" s="72">
        <v>69287425</v>
      </c>
      <c r="Z15" s="72">
        <v>69287425</v>
      </c>
      <c r="AA15" s="72">
        <v>0</v>
      </c>
      <c r="AB15" s="72">
        <v>69287425</v>
      </c>
      <c r="AC15" s="76">
        <v>126613000</v>
      </c>
      <c r="AD15" s="75">
        <f t="shared" si="0"/>
        <v>0</v>
      </c>
    </row>
    <row r="16" spans="1:30" x14ac:dyDescent="0.25">
      <c r="A16" s="69" t="s">
        <v>101</v>
      </c>
      <c r="B16" s="70" t="s">
        <v>135</v>
      </c>
      <c r="C16" s="71" t="s">
        <v>96</v>
      </c>
      <c r="D16" s="69" t="s">
        <v>34</v>
      </c>
      <c r="E16" s="69" t="s">
        <v>35</v>
      </c>
      <c r="F16" s="69" t="s">
        <v>42</v>
      </c>
      <c r="G16" s="69"/>
      <c r="H16" s="69"/>
      <c r="I16" s="69"/>
      <c r="J16" s="69"/>
      <c r="K16" s="69"/>
      <c r="L16" s="69"/>
      <c r="M16" s="69" t="s">
        <v>51</v>
      </c>
      <c r="N16" s="69" t="s">
        <v>42</v>
      </c>
      <c r="O16" s="69" t="s">
        <v>40</v>
      </c>
      <c r="P16" s="70" t="s">
        <v>97</v>
      </c>
      <c r="Q16" s="72">
        <v>96846000000</v>
      </c>
      <c r="R16" s="72">
        <v>743418417</v>
      </c>
      <c r="S16" s="72">
        <v>0</v>
      </c>
      <c r="T16" s="72">
        <v>97589418417</v>
      </c>
      <c r="U16" s="72">
        <v>0</v>
      </c>
      <c r="V16" s="72">
        <v>97589418417</v>
      </c>
      <c r="W16" s="72">
        <v>97589418417</v>
      </c>
      <c r="X16" s="72">
        <v>96846000000</v>
      </c>
      <c r="Y16" s="72">
        <v>96846000000</v>
      </c>
      <c r="Z16" s="72">
        <v>96846000000</v>
      </c>
      <c r="AA16" s="72">
        <v>0</v>
      </c>
      <c r="AB16" s="72">
        <v>96846000000</v>
      </c>
      <c r="AC16" s="76">
        <v>96846000000</v>
      </c>
      <c r="AD16" s="75">
        <f t="shared" si="0"/>
        <v>0</v>
      </c>
    </row>
    <row r="17" spans="1:30" x14ac:dyDescent="0.25">
      <c r="A17" s="69" t="s">
        <v>101</v>
      </c>
      <c r="B17" s="70" t="s">
        <v>135</v>
      </c>
      <c r="C17" s="71" t="s">
        <v>64</v>
      </c>
      <c r="D17" s="69" t="s">
        <v>34</v>
      </c>
      <c r="E17" s="69" t="s">
        <v>45</v>
      </c>
      <c r="F17" s="69" t="s">
        <v>36</v>
      </c>
      <c r="G17" s="69"/>
      <c r="H17" s="69"/>
      <c r="I17" s="69"/>
      <c r="J17" s="69"/>
      <c r="K17" s="69"/>
      <c r="L17" s="69"/>
      <c r="M17" s="69" t="s">
        <v>51</v>
      </c>
      <c r="N17" s="69" t="s">
        <v>42</v>
      </c>
      <c r="O17" s="69" t="s">
        <v>40</v>
      </c>
      <c r="P17" s="70" t="s">
        <v>63</v>
      </c>
      <c r="Q17" s="72">
        <v>187422000</v>
      </c>
      <c r="R17" s="72">
        <v>0</v>
      </c>
      <c r="S17" s="72">
        <v>0</v>
      </c>
      <c r="T17" s="72">
        <v>187422000</v>
      </c>
      <c r="U17" s="72">
        <v>0</v>
      </c>
      <c r="V17" s="72">
        <v>187422000</v>
      </c>
      <c r="W17" s="72">
        <v>187422000</v>
      </c>
      <c r="X17" s="72">
        <v>187413800</v>
      </c>
      <c r="Y17" s="72">
        <v>187413800</v>
      </c>
      <c r="Z17" s="72">
        <v>187413800</v>
      </c>
      <c r="AA17" s="72">
        <v>0</v>
      </c>
      <c r="AB17" s="72">
        <v>187413800</v>
      </c>
      <c r="AC17" s="76">
        <v>187422000</v>
      </c>
      <c r="AD17" s="75">
        <f t="shared" si="0"/>
        <v>0</v>
      </c>
    </row>
    <row r="18" spans="1:30" x14ac:dyDescent="0.25">
      <c r="A18" s="69" t="s">
        <v>101</v>
      </c>
      <c r="B18" s="70" t="s">
        <v>135</v>
      </c>
      <c r="C18" s="71" t="s">
        <v>44</v>
      </c>
      <c r="D18" s="69" t="s">
        <v>34</v>
      </c>
      <c r="E18" s="69" t="s">
        <v>45</v>
      </c>
      <c r="F18" s="69" t="s">
        <v>46</v>
      </c>
      <c r="G18" s="69" t="s">
        <v>36</v>
      </c>
      <c r="H18" s="69"/>
      <c r="I18" s="69"/>
      <c r="J18" s="69"/>
      <c r="K18" s="69"/>
      <c r="L18" s="69"/>
      <c r="M18" s="69" t="s">
        <v>51</v>
      </c>
      <c r="N18" s="69" t="s">
        <v>52</v>
      </c>
      <c r="O18" s="69" t="s">
        <v>62</v>
      </c>
      <c r="P18" s="70" t="s">
        <v>47</v>
      </c>
      <c r="Q18" s="72">
        <v>1051661000</v>
      </c>
      <c r="R18" s="72">
        <v>0</v>
      </c>
      <c r="S18" s="72">
        <v>0</v>
      </c>
      <c r="T18" s="72">
        <v>1051661000</v>
      </c>
      <c r="U18" s="72">
        <v>0</v>
      </c>
      <c r="V18" s="72">
        <v>1051661000</v>
      </c>
      <c r="W18" s="72">
        <v>1051661000</v>
      </c>
      <c r="X18" s="72">
        <v>1051661000</v>
      </c>
      <c r="Y18" s="72">
        <v>1051661000</v>
      </c>
      <c r="Z18" s="72">
        <v>1051661000</v>
      </c>
      <c r="AA18" s="72">
        <v>0</v>
      </c>
      <c r="AB18" s="72">
        <v>1051661000</v>
      </c>
      <c r="AC18" s="76">
        <v>1051661000</v>
      </c>
      <c r="AD18" s="75">
        <f t="shared" si="0"/>
        <v>0</v>
      </c>
    </row>
    <row r="19" spans="1:30" x14ac:dyDescent="0.25">
      <c r="A19" s="69" t="s">
        <v>101</v>
      </c>
      <c r="B19" s="70" t="s">
        <v>135</v>
      </c>
      <c r="C19" s="71" t="s">
        <v>132</v>
      </c>
      <c r="D19" s="69" t="s">
        <v>34</v>
      </c>
      <c r="E19" s="69" t="s">
        <v>45</v>
      </c>
      <c r="F19" s="69" t="s">
        <v>133</v>
      </c>
      <c r="G19" s="69"/>
      <c r="H19" s="69"/>
      <c r="I19" s="69"/>
      <c r="J19" s="69"/>
      <c r="K19" s="69"/>
      <c r="L19" s="69"/>
      <c r="M19" s="69" t="s">
        <v>51</v>
      </c>
      <c r="N19" s="69" t="s">
        <v>42</v>
      </c>
      <c r="O19" s="69" t="s">
        <v>40</v>
      </c>
      <c r="P19" s="70" t="s">
        <v>134</v>
      </c>
      <c r="Q19" s="72">
        <v>5000000</v>
      </c>
      <c r="R19" s="72">
        <v>0</v>
      </c>
      <c r="S19" s="72">
        <v>0</v>
      </c>
      <c r="T19" s="72">
        <v>5000000</v>
      </c>
      <c r="U19" s="72">
        <v>0</v>
      </c>
      <c r="V19" s="72">
        <v>5000000</v>
      </c>
      <c r="W19" s="72">
        <v>2241462.65</v>
      </c>
      <c r="X19" s="72">
        <v>2241462.65</v>
      </c>
      <c r="Y19" s="72">
        <v>0</v>
      </c>
      <c r="Z19" s="72">
        <v>0</v>
      </c>
      <c r="AA19" s="72">
        <v>2758537.35</v>
      </c>
      <c r="AB19" s="72">
        <v>0</v>
      </c>
      <c r="AC19" s="76">
        <v>5000000</v>
      </c>
      <c r="AD19" s="75">
        <f t="shared" si="0"/>
        <v>0</v>
      </c>
    </row>
    <row r="20" spans="1:30" x14ac:dyDescent="0.25">
      <c r="A20" s="69" t="s">
        <v>101</v>
      </c>
      <c r="B20" s="70" t="s">
        <v>135</v>
      </c>
      <c r="C20" s="71" t="s">
        <v>139</v>
      </c>
      <c r="D20" s="69" t="s">
        <v>48</v>
      </c>
      <c r="E20" s="69" t="s">
        <v>49</v>
      </c>
      <c r="F20" s="69" t="s">
        <v>50</v>
      </c>
      <c r="G20" s="69" t="s">
        <v>55</v>
      </c>
      <c r="H20" s="69" t="s">
        <v>140</v>
      </c>
      <c r="I20" s="69"/>
      <c r="J20" s="69"/>
      <c r="K20" s="69"/>
      <c r="L20" s="69"/>
      <c r="M20" s="69" t="s">
        <v>51</v>
      </c>
      <c r="N20" s="69" t="s">
        <v>42</v>
      </c>
      <c r="O20" s="69" t="s">
        <v>40</v>
      </c>
      <c r="P20" s="70" t="s">
        <v>141</v>
      </c>
      <c r="Q20" s="72">
        <v>7500000000</v>
      </c>
      <c r="R20" s="72">
        <v>0</v>
      </c>
      <c r="S20" s="72">
        <v>0</v>
      </c>
      <c r="T20" s="72">
        <v>7500000000</v>
      </c>
      <c r="U20" s="72">
        <v>0</v>
      </c>
      <c r="V20" s="72">
        <v>7500000000</v>
      </c>
      <c r="W20" s="72">
        <v>7500000000</v>
      </c>
      <c r="X20" s="72">
        <v>7395217284</v>
      </c>
      <c r="Y20" s="72">
        <v>6049872269.6999998</v>
      </c>
      <c r="Z20" s="72">
        <v>6049181153.6999998</v>
      </c>
      <c r="AA20" s="72">
        <v>0</v>
      </c>
      <c r="AB20" s="72">
        <v>6049181153.6999998</v>
      </c>
      <c r="AC20" s="76">
        <v>7500000000</v>
      </c>
      <c r="AD20" s="75">
        <f t="shared" si="0"/>
        <v>0</v>
      </c>
    </row>
    <row r="21" spans="1:30" x14ac:dyDescent="0.25">
      <c r="A21" s="69" t="s">
        <v>101</v>
      </c>
      <c r="B21" s="70" t="s">
        <v>135</v>
      </c>
      <c r="C21" s="71" t="s">
        <v>142</v>
      </c>
      <c r="D21" s="69" t="s">
        <v>48</v>
      </c>
      <c r="E21" s="69" t="s">
        <v>49</v>
      </c>
      <c r="F21" s="69" t="s">
        <v>50</v>
      </c>
      <c r="G21" s="69" t="s">
        <v>56</v>
      </c>
      <c r="H21" s="69" t="s">
        <v>137</v>
      </c>
      <c r="I21" s="69"/>
      <c r="J21" s="69"/>
      <c r="K21" s="69"/>
      <c r="L21" s="69"/>
      <c r="M21" s="69" t="s">
        <v>51</v>
      </c>
      <c r="N21" s="69" t="s">
        <v>42</v>
      </c>
      <c r="O21" s="69" t="s">
        <v>40</v>
      </c>
      <c r="P21" s="70" t="s">
        <v>138</v>
      </c>
      <c r="Q21" s="72">
        <v>4630000000</v>
      </c>
      <c r="R21" s="72">
        <v>0</v>
      </c>
      <c r="S21" s="72">
        <v>0</v>
      </c>
      <c r="T21" s="72">
        <v>4630000000</v>
      </c>
      <c r="U21" s="72">
        <v>0</v>
      </c>
      <c r="V21" s="72">
        <v>4630000000</v>
      </c>
      <c r="W21" s="72">
        <v>4630000000</v>
      </c>
      <c r="X21" s="72">
        <v>4508642859</v>
      </c>
      <c r="Y21" s="72">
        <v>3316315992</v>
      </c>
      <c r="Z21" s="72">
        <v>3314684435</v>
      </c>
      <c r="AA21" s="72">
        <v>0</v>
      </c>
      <c r="AB21" s="72">
        <v>3314684435</v>
      </c>
      <c r="AC21" s="76">
        <v>4630000000</v>
      </c>
      <c r="AD21" s="75">
        <f t="shared" si="0"/>
        <v>0</v>
      </c>
    </row>
    <row r="22" spans="1:30" x14ac:dyDescent="0.25">
      <c r="A22" s="69" t="s">
        <v>101</v>
      </c>
      <c r="B22" s="70" t="s">
        <v>135</v>
      </c>
      <c r="C22" s="71" t="s">
        <v>143</v>
      </c>
      <c r="D22" s="69" t="s">
        <v>48</v>
      </c>
      <c r="E22" s="69" t="s">
        <v>49</v>
      </c>
      <c r="F22" s="69" t="s">
        <v>50</v>
      </c>
      <c r="G22" s="69" t="s">
        <v>42</v>
      </c>
      <c r="H22" s="69" t="s">
        <v>144</v>
      </c>
      <c r="I22" s="69"/>
      <c r="J22" s="69"/>
      <c r="K22" s="69"/>
      <c r="L22" s="69"/>
      <c r="M22" s="69" t="s">
        <v>51</v>
      </c>
      <c r="N22" s="69" t="s">
        <v>42</v>
      </c>
      <c r="O22" s="69" t="s">
        <v>40</v>
      </c>
      <c r="P22" s="70" t="s">
        <v>145</v>
      </c>
      <c r="Q22" s="72">
        <v>114490843385</v>
      </c>
      <c r="R22" s="72">
        <v>0</v>
      </c>
      <c r="S22" s="72">
        <v>0</v>
      </c>
      <c r="T22" s="72">
        <v>114490843385</v>
      </c>
      <c r="U22" s="72">
        <v>0</v>
      </c>
      <c r="V22" s="72">
        <v>114490843385</v>
      </c>
      <c r="W22" s="72">
        <v>89145515244</v>
      </c>
      <c r="X22" s="72">
        <v>59246638244</v>
      </c>
      <c r="Y22" s="72">
        <v>15726438815.5</v>
      </c>
      <c r="Z22" s="72">
        <v>15726438815.5</v>
      </c>
      <c r="AA22" s="72">
        <v>25345328141</v>
      </c>
      <c r="AB22" s="72">
        <v>15726438815.5</v>
      </c>
      <c r="AC22" s="76">
        <v>114490843385</v>
      </c>
      <c r="AD22" s="75">
        <f t="shared" si="0"/>
        <v>0</v>
      </c>
    </row>
    <row r="23" spans="1:30" x14ac:dyDescent="0.25">
      <c r="A23" s="69" t="s">
        <v>101</v>
      </c>
      <c r="B23" s="70" t="s">
        <v>135</v>
      </c>
      <c r="C23" s="71" t="s">
        <v>146</v>
      </c>
      <c r="D23" s="69" t="s">
        <v>48</v>
      </c>
      <c r="E23" s="69" t="s">
        <v>49</v>
      </c>
      <c r="F23" s="69" t="s">
        <v>50</v>
      </c>
      <c r="G23" s="69" t="s">
        <v>42</v>
      </c>
      <c r="H23" s="69" t="s">
        <v>147</v>
      </c>
      <c r="I23" s="69"/>
      <c r="J23" s="69"/>
      <c r="K23" s="69"/>
      <c r="L23" s="69"/>
      <c r="M23" s="69" t="s">
        <v>51</v>
      </c>
      <c r="N23" s="69" t="s">
        <v>42</v>
      </c>
      <c r="O23" s="69" t="s">
        <v>40</v>
      </c>
      <c r="P23" s="70" t="s">
        <v>148</v>
      </c>
      <c r="Q23" s="72">
        <v>212020080343</v>
      </c>
      <c r="R23" s="72">
        <v>0</v>
      </c>
      <c r="S23" s="72">
        <v>0</v>
      </c>
      <c r="T23" s="72">
        <v>212020080343</v>
      </c>
      <c r="U23" s="72">
        <v>0</v>
      </c>
      <c r="V23" s="72">
        <v>212020080343</v>
      </c>
      <c r="W23" s="72">
        <v>129232281771</v>
      </c>
      <c r="X23" s="72">
        <v>76875893043</v>
      </c>
      <c r="Y23" s="72">
        <v>75875893043</v>
      </c>
      <c r="Z23" s="72">
        <v>75875893043</v>
      </c>
      <c r="AA23" s="72">
        <v>82787798572</v>
      </c>
      <c r="AB23" s="72">
        <v>75875893043</v>
      </c>
      <c r="AC23" s="76">
        <v>212020080343</v>
      </c>
      <c r="AD23" s="75">
        <f t="shared" si="0"/>
        <v>0</v>
      </c>
    </row>
    <row r="24" spans="1:30" x14ac:dyDescent="0.25">
      <c r="A24" s="69" t="s">
        <v>101</v>
      </c>
      <c r="B24" s="70" t="s">
        <v>135</v>
      </c>
      <c r="C24" s="71" t="s">
        <v>149</v>
      </c>
      <c r="D24" s="69" t="s">
        <v>48</v>
      </c>
      <c r="E24" s="69" t="s">
        <v>49</v>
      </c>
      <c r="F24" s="69" t="s">
        <v>50</v>
      </c>
      <c r="G24" s="69" t="s">
        <v>42</v>
      </c>
      <c r="H24" s="69" t="s">
        <v>137</v>
      </c>
      <c r="I24" s="69"/>
      <c r="J24" s="69"/>
      <c r="K24" s="69"/>
      <c r="L24" s="69"/>
      <c r="M24" s="69" t="s">
        <v>51</v>
      </c>
      <c r="N24" s="69" t="s">
        <v>42</v>
      </c>
      <c r="O24" s="69" t="s">
        <v>40</v>
      </c>
      <c r="P24" s="70" t="s">
        <v>138</v>
      </c>
      <c r="Q24" s="72">
        <v>97529236958</v>
      </c>
      <c r="R24" s="72">
        <v>0</v>
      </c>
      <c r="S24" s="72">
        <v>0</v>
      </c>
      <c r="T24" s="72">
        <v>97529236958</v>
      </c>
      <c r="U24" s="72">
        <v>0</v>
      </c>
      <c r="V24" s="72">
        <v>97529236958</v>
      </c>
      <c r="W24" s="72">
        <v>88928714339.970001</v>
      </c>
      <c r="X24" s="72">
        <v>50310119004.970001</v>
      </c>
      <c r="Y24" s="72">
        <v>0</v>
      </c>
      <c r="Z24" s="72">
        <v>0</v>
      </c>
      <c r="AA24" s="72">
        <v>8600522618.0300007</v>
      </c>
      <c r="AB24" s="72">
        <v>0</v>
      </c>
      <c r="AC24" s="76">
        <v>97529236958</v>
      </c>
      <c r="AD24" s="75">
        <f t="shared" si="0"/>
        <v>0</v>
      </c>
    </row>
    <row r="25" spans="1:30" x14ac:dyDescent="0.25">
      <c r="A25" s="69" t="s">
        <v>101</v>
      </c>
      <c r="B25" s="70" t="s">
        <v>135</v>
      </c>
      <c r="C25" s="71" t="s">
        <v>182</v>
      </c>
      <c r="D25" s="69" t="s">
        <v>48</v>
      </c>
      <c r="E25" s="69" t="s">
        <v>49</v>
      </c>
      <c r="F25" s="69" t="s">
        <v>50</v>
      </c>
      <c r="G25" s="69" t="s">
        <v>52</v>
      </c>
      <c r="H25" s="69" t="s">
        <v>137</v>
      </c>
      <c r="I25" s="69"/>
      <c r="J25" s="69"/>
      <c r="K25" s="69"/>
      <c r="L25" s="69"/>
      <c r="M25" s="69" t="s">
        <v>51</v>
      </c>
      <c r="N25" s="69" t="s">
        <v>61</v>
      </c>
      <c r="O25" s="69" t="s">
        <v>62</v>
      </c>
      <c r="P25" s="70" t="s">
        <v>183</v>
      </c>
      <c r="Q25" s="72">
        <v>104576000000</v>
      </c>
      <c r="R25" s="72">
        <v>0</v>
      </c>
      <c r="S25" s="72">
        <v>95677639093</v>
      </c>
      <c r="T25" s="72">
        <v>8898360907</v>
      </c>
      <c r="U25" s="72">
        <v>8898360907</v>
      </c>
      <c r="V25" s="72">
        <v>0</v>
      </c>
      <c r="W25" s="72">
        <v>0</v>
      </c>
      <c r="X25" s="72">
        <v>0</v>
      </c>
      <c r="Y25" s="72">
        <v>0</v>
      </c>
      <c r="Z25" s="72">
        <v>0</v>
      </c>
      <c r="AA25" s="72">
        <v>0</v>
      </c>
      <c r="AB25" s="72">
        <v>0</v>
      </c>
      <c r="AC25" s="76">
        <v>104576000000</v>
      </c>
      <c r="AD25" s="75">
        <f t="shared" si="0"/>
        <v>0</v>
      </c>
    </row>
    <row r="26" spans="1:30" x14ac:dyDescent="0.25">
      <c r="A26" s="69" t="s">
        <v>101</v>
      </c>
      <c r="B26" s="70" t="s">
        <v>135</v>
      </c>
      <c r="C26" s="71" t="s">
        <v>184</v>
      </c>
      <c r="D26" s="69" t="s">
        <v>48</v>
      </c>
      <c r="E26" s="69" t="s">
        <v>53</v>
      </c>
      <c r="F26" s="69" t="s">
        <v>50</v>
      </c>
      <c r="G26" s="69" t="s">
        <v>165</v>
      </c>
      <c r="H26" s="69" t="s">
        <v>137</v>
      </c>
      <c r="I26" s="69"/>
      <c r="J26" s="69"/>
      <c r="K26" s="69"/>
      <c r="L26" s="69"/>
      <c r="M26" s="69" t="s">
        <v>51</v>
      </c>
      <c r="N26" s="69" t="s">
        <v>42</v>
      </c>
      <c r="O26" s="69" t="s">
        <v>40</v>
      </c>
      <c r="P26" s="70" t="s">
        <v>138</v>
      </c>
      <c r="Q26" s="72">
        <v>6300000000</v>
      </c>
      <c r="R26" s="72">
        <v>0</v>
      </c>
      <c r="S26" s="72">
        <v>0</v>
      </c>
      <c r="T26" s="72">
        <v>6300000000</v>
      </c>
      <c r="U26" s="72">
        <v>0</v>
      </c>
      <c r="V26" s="72">
        <v>6300000000</v>
      </c>
      <c r="W26" s="72">
        <v>6298266667</v>
      </c>
      <c r="X26" s="72">
        <v>6249190567</v>
      </c>
      <c r="Y26" s="72">
        <v>5484796574</v>
      </c>
      <c r="Z26" s="72">
        <v>5484796574</v>
      </c>
      <c r="AA26" s="72">
        <v>1733333</v>
      </c>
      <c r="AB26" s="72">
        <v>5484796574</v>
      </c>
      <c r="AC26" s="76">
        <v>6300000000</v>
      </c>
      <c r="AD26" s="75">
        <f t="shared" si="0"/>
        <v>0</v>
      </c>
    </row>
    <row r="27" spans="1:30" x14ac:dyDescent="0.25">
      <c r="A27" s="69" t="s">
        <v>101</v>
      </c>
      <c r="B27" s="70" t="s">
        <v>135</v>
      </c>
      <c r="C27" s="71" t="s">
        <v>185</v>
      </c>
      <c r="D27" s="69" t="s">
        <v>48</v>
      </c>
      <c r="E27" s="69" t="s">
        <v>53</v>
      </c>
      <c r="F27" s="69" t="s">
        <v>50</v>
      </c>
      <c r="G27" s="69" t="s">
        <v>39</v>
      </c>
      <c r="H27" s="69" t="s">
        <v>147</v>
      </c>
      <c r="I27" s="69"/>
      <c r="J27" s="69"/>
      <c r="K27" s="69"/>
      <c r="L27" s="69"/>
      <c r="M27" s="69" t="s">
        <v>51</v>
      </c>
      <c r="N27" s="69" t="s">
        <v>42</v>
      </c>
      <c r="O27" s="69" t="s">
        <v>40</v>
      </c>
      <c r="P27" s="70" t="s">
        <v>186</v>
      </c>
      <c r="Q27" s="72">
        <v>4375000000</v>
      </c>
      <c r="R27" s="72">
        <v>0</v>
      </c>
      <c r="S27" s="72">
        <v>0</v>
      </c>
      <c r="T27" s="72">
        <v>4375000000</v>
      </c>
      <c r="U27" s="72">
        <v>0</v>
      </c>
      <c r="V27" s="72">
        <v>4375000000</v>
      </c>
      <c r="W27" s="72">
        <v>4373409217</v>
      </c>
      <c r="X27" s="72">
        <v>4319838654</v>
      </c>
      <c r="Y27" s="72">
        <v>3507637566</v>
      </c>
      <c r="Z27" s="72">
        <v>3507171407</v>
      </c>
      <c r="AA27" s="72">
        <v>1590783</v>
      </c>
      <c r="AB27" s="72">
        <v>3507171407</v>
      </c>
      <c r="AC27" s="76">
        <v>4375000000</v>
      </c>
      <c r="AD27" s="75">
        <f t="shared" si="0"/>
        <v>0</v>
      </c>
    </row>
    <row r="28" spans="1:30" x14ac:dyDescent="0.25">
      <c r="A28" s="69" t="s">
        <v>101</v>
      </c>
      <c r="B28" s="70" t="s">
        <v>135</v>
      </c>
      <c r="C28" s="71" t="s">
        <v>187</v>
      </c>
      <c r="D28" s="69" t="s">
        <v>48</v>
      </c>
      <c r="E28" s="69" t="s">
        <v>53</v>
      </c>
      <c r="F28" s="69" t="s">
        <v>50</v>
      </c>
      <c r="G28" s="69" t="s">
        <v>41</v>
      </c>
      <c r="H28" s="69" t="s">
        <v>137</v>
      </c>
      <c r="I28" s="69"/>
      <c r="J28" s="69"/>
      <c r="K28" s="69"/>
      <c r="L28" s="69"/>
      <c r="M28" s="69" t="s">
        <v>51</v>
      </c>
      <c r="N28" s="69" t="s">
        <v>42</v>
      </c>
      <c r="O28" s="69" t="s">
        <v>40</v>
      </c>
      <c r="P28" s="70" t="s">
        <v>138</v>
      </c>
      <c r="Q28" s="72">
        <v>5030000000</v>
      </c>
      <c r="R28" s="72">
        <v>0</v>
      </c>
      <c r="S28" s="72">
        <v>0</v>
      </c>
      <c r="T28" s="72">
        <v>5030000000</v>
      </c>
      <c r="U28" s="72">
        <v>0</v>
      </c>
      <c r="V28" s="72">
        <v>5030000000</v>
      </c>
      <c r="W28" s="72">
        <v>5030000000</v>
      </c>
      <c r="X28" s="72">
        <v>5006317095</v>
      </c>
      <c r="Y28" s="72">
        <v>4256362312</v>
      </c>
      <c r="Z28" s="72">
        <v>4255935575</v>
      </c>
      <c r="AA28" s="72">
        <v>0</v>
      </c>
      <c r="AB28" s="72">
        <v>4255935575</v>
      </c>
      <c r="AC28" s="76">
        <v>5030000000</v>
      </c>
      <c r="AD28" s="75">
        <f t="shared" si="0"/>
        <v>0</v>
      </c>
    </row>
    <row r="29" spans="1:30" x14ac:dyDescent="0.25">
      <c r="A29" s="69" t="s">
        <v>101</v>
      </c>
      <c r="B29" s="70" t="s">
        <v>135</v>
      </c>
      <c r="C29" s="71" t="s">
        <v>150</v>
      </c>
      <c r="D29" s="69" t="s">
        <v>48</v>
      </c>
      <c r="E29" s="69" t="s">
        <v>107</v>
      </c>
      <c r="F29" s="69" t="s">
        <v>50</v>
      </c>
      <c r="G29" s="69" t="s">
        <v>103</v>
      </c>
      <c r="H29" s="69" t="s">
        <v>151</v>
      </c>
      <c r="I29" s="69"/>
      <c r="J29" s="69"/>
      <c r="K29" s="69"/>
      <c r="L29" s="69"/>
      <c r="M29" s="69" t="s">
        <v>51</v>
      </c>
      <c r="N29" s="69" t="s">
        <v>42</v>
      </c>
      <c r="O29" s="69" t="s">
        <v>40</v>
      </c>
      <c r="P29" s="70" t="s">
        <v>152</v>
      </c>
      <c r="Q29" s="72">
        <v>10606292170</v>
      </c>
      <c r="R29" s="72">
        <v>0</v>
      </c>
      <c r="S29" s="72">
        <v>0</v>
      </c>
      <c r="T29" s="72">
        <v>10606292170</v>
      </c>
      <c r="U29" s="72">
        <v>0</v>
      </c>
      <c r="V29" s="72">
        <v>10606292170</v>
      </c>
      <c r="W29" s="72">
        <v>10606292170</v>
      </c>
      <c r="X29" s="72">
        <v>10606292170</v>
      </c>
      <c r="Y29" s="72">
        <v>9899625503.3299999</v>
      </c>
      <c r="Z29" s="72">
        <v>9899625503.3299999</v>
      </c>
      <c r="AA29" s="72">
        <v>0</v>
      </c>
      <c r="AB29" s="72">
        <v>9899625503.3299999</v>
      </c>
      <c r="AC29" s="76">
        <v>10606292170</v>
      </c>
      <c r="AD29" s="75">
        <f t="shared" si="0"/>
        <v>0</v>
      </c>
    </row>
    <row r="30" spans="1:30" x14ac:dyDescent="0.25">
      <c r="A30" s="69" t="s">
        <v>101</v>
      </c>
      <c r="B30" s="70" t="s">
        <v>135</v>
      </c>
      <c r="C30" s="71" t="s">
        <v>153</v>
      </c>
      <c r="D30" s="69" t="s">
        <v>48</v>
      </c>
      <c r="E30" s="69" t="s">
        <v>107</v>
      </c>
      <c r="F30" s="69" t="s">
        <v>50</v>
      </c>
      <c r="G30" s="69" t="s">
        <v>98</v>
      </c>
      <c r="H30" s="69" t="s">
        <v>151</v>
      </c>
      <c r="I30" s="69"/>
      <c r="J30" s="69"/>
      <c r="K30" s="69"/>
      <c r="L30" s="69"/>
      <c r="M30" s="69" t="s">
        <v>51</v>
      </c>
      <c r="N30" s="69" t="s">
        <v>42</v>
      </c>
      <c r="O30" s="69" t="s">
        <v>40</v>
      </c>
      <c r="P30" s="70" t="s">
        <v>152</v>
      </c>
      <c r="Q30" s="72">
        <v>1300000000</v>
      </c>
      <c r="R30" s="72">
        <v>0</v>
      </c>
      <c r="S30" s="72">
        <v>0</v>
      </c>
      <c r="T30" s="72">
        <v>1300000000</v>
      </c>
      <c r="U30" s="72">
        <v>0</v>
      </c>
      <c r="V30" s="72">
        <v>1300000000</v>
      </c>
      <c r="W30" s="72">
        <v>1300000000</v>
      </c>
      <c r="X30" s="72">
        <v>1300000000</v>
      </c>
      <c r="Y30" s="72">
        <v>1300000000</v>
      </c>
      <c r="Z30" s="72">
        <v>1300000000</v>
      </c>
      <c r="AA30" s="72">
        <v>0</v>
      </c>
      <c r="AB30" s="72">
        <v>1300000000</v>
      </c>
      <c r="AC30" s="76">
        <v>1300000000</v>
      </c>
      <c r="AD30" s="75">
        <f t="shared" si="0"/>
        <v>0</v>
      </c>
    </row>
    <row r="31" spans="1:30" x14ac:dyDescent="0.25">
      <c r="A31" s="69" t="s">
        <v>101</v>
      </c>
      <c r="B31" s="70" t="s">
        <v>135</v>
      </c>
      <c r="C31" s="71" t="s">
        <v>154</v>
      </c>
      <c r="D31" s="69" t="s">
        <v>48</v>
      </c>
      <c r="E31" s="69" t="s">
        <v>107</v>
      </c>
      <c r="F31" s="69" t="s">
        <v>50</v>
      </c>
      <c r="G31" s="69" t="s">
        <v>102</v>
      </c>
      <c r="H31" s="69" t="s">
        <v>151</v>
      </c>
      <c r="I31" s="69"/>
      <c r="J31" s="69"/>
      <c r="K31" s="69"/>
      <c r="L31" s="69"/>
      <c r="M31" s="69" t="s">
        <v>51</v>
      </c>
      <c r="N31" s="69" t="s">
        <v>42</v>
      </c>
      <c r="O31" s="69" t="s">
        <v>40</v>
      </c>
      <c r="P31" s="70" t="s">
        <v>152</v>
      </c>
      <c r="Q31" s="72">
        <v>7400000000</v>
      </c>
      <c r="R31" s="72">
        <v>0</v>
      </c>
      <c r="S31" s="72">
        <v>0</v>
      </c>
      <c r="T31" s="72">
        <v>7400000000</v>
      </c>
      <c r="U31" s="72">
        <v>0</v>
      </c>
      <c r="V31" s="72">
        <v>7400000000</v>
      </c>
      <c r="W31" s="72">
        <v>7400000000</v>
      </c>
      <c r="X31" s="72">
        <v>7400000000</v>
      </c>
      <c r="Y31" s="72">
        <v>7111414423</v>
      </c>
      <c r="Z31" s="72">
        <v>7111414423</v>
      </c>
      <c r="AA31" s="72">
        <v>0</v>
      </c>
      <c r="AB31" s="72">
        <v>7111414423</v>
      </c>
      <c r="AC31" s="76">
        <v>7400000000</v>
      </c>
      <c r="AD31" s="75">
        <f t="shared" si="0"/>
        <v>0</v>
      </c>
    </row>
    <row r="32" spans="1:30" x14ac:dyDescent="0.25">
      <c r="A32" s="69" t="s">
        <v>101</v>
      </c>
      <c r="B32" s="70" t="s">
        <v>135</v>
      </c>
      <c r="C32" s="71" t="s">
        <v>155</v>
      </c>
      <c r="D32" s="69" t="s">
        <v>48</v>
      </c>
      <c r="E32" s="69" t="s">
        <v>107</v>
      </c>
      <c r="F32" s="69" t="s">
        <v>50</v>
      </c>
      <c r="G32" s="69" t="s">
        <v>60</v>
      </c>
      <c r="H32" s="69" t="s">
        <v>151</v>
      </c>
      <c r="I32" s="69"/>
      <c r="J32" s="69"/>
      <c r="K32" s="69"/>
      <c r="L32" s="69"/>
      <c r="M32" s="69" t="s">
        <v>51</v>
      </c>
      <c r="N32" s="69" t="s">
        <v>42</v>
      </c>
      <c r="O32" s="69" t="s">
        <v>40</v>
      </c>
      <c r="P32" s="70" t="s">
        <v>152</v>
      </c>
      <c r="Q32" s="72">
        <v>8200000000</v>
      </c>
      <c r="R32" s="72">
        <v>0</v>
      </c>
      <c r="S32" s="72">
        <v>0</v>
      </c>
      <c r="T32" s="72">
        <v>8200000000</v>
      </c>
      <c r="U32" s="72">
        <v>0</v>
      </c>
      <c r="V32" s="72">
        <v>8200000000</v>
      </c>
      <c r="W32" s="72">
        <v>8200000000</v>
      </c>
      <c r="X32" s="72">
        <v>8200000000</v>
      </c>
      <c r="Y32" s="72">
        <v>7738333333</v>
      </c>
      <c r="Z32" s="72">
        <v>7738333333</v>
      </c>
      <c r="AA32" s="72">
        <v>0</v>
      </c>
      <c r="AB32" s="72">
        <v>7738333333</v>
      </c>
      <c r="AC32" s="76">
        <v>8200000000</v>
      </c>
      <c r="AD32" s="75">
        <f t="shared" si="0"/>
        <v>0</v>
      </c>
    </row>
    <row r="33" spans="1:30" x14ac:dyDescent="0.25">
      <c r="A33" s="69" t="s">
        <v>101</v>
      </c>
      <c r="B33" s="70" t="s">
        <v>135</v>
      </c>
      <c r="C33" s="71" t="s">
        <v>156</v>
      </c>
      <c r="D33" s="69" t="s">
        <v>48</v>
      </c>
      <c r="E33" s="69" t="s">
        <v>107</v>
      </c>
      <c r="F33" s="69" t="s">
        <v>50</v>
      </c>
      <c r="G33" s="69" t="s">
        <v>61</v>
      </c>
      <c r="H33" s="69" t="s">
        <v>151</v>
      </c>
      <c r="I33" s="69"/>
      <c r="J33" s="69"/>
      <c r="K33" s="69"/>
      <c r="L33" s="69"/>
      <c r="M33" s="69" t="s">
        <v>51</v>
      </c>
      <c r="N33" s="69" t="s">
        <v>42</v>
      </c>
      <c r="O33" s="69" t="s">
        <v>40</v>
      </c>
      <c r="P33" s="70" t="s">
        <v>152</v>
      </c>
      <c r="Q33" s="72">
        <v>5000000000</v>
      </c>
      <c r="R33" s="72">
        <v>0</v>
      </c>
      <c r="S33" s="72">
        <v>0</v>
      </c>
      <c r="T33" s="72">
        <v>5000000000</v>
      </c>
      <c r="U33" s="72">
        <v>0</v>
      </c>
      <c r="V33" s="72">
        <v>5000000000</v>
      </c>
      <c r="W33" s="72">
        <v>5000000000</v>
      </c>
      <c r="X33" s="72">
        <v>5000000000</v>
      </c>
      <c r="Y33" s="72">
        <v>4716666666</v>
      </c>
      <c r="Z33" s="72">
        <v>4716666666</v>
      </c>
      <c r="AA33" s="72">
        <v>0</v>
      </c>
      <c r="AB33" s="72">
        <v>4716666666</v>
      </c>
      <c r="AC33" s="76">
        <v>5000000000</v>
      </c>
      <c r="AD33" s="75">
        <f t="shared" si="0"/>
        <v>0</v>
      </c>
    </row>
    <row r="34" spans="1:30" x14ac:dyDescent="0.25">
      <c r="A34" s="69" t="s">
        <v>101</v>
      </c>
      <c r="B34" s="70" t="s">
        <v>135</v>
      </c>
      <c r="C34" s="71" t="s">
        <v>188</v>
      </c>
      <c r="D34" s="69" t="s">
        <v>48</v>
      </c>
      <c r="E34" s="69" t="s">
        <v>106</v>
      </c>
      <c r="F34" s="69" t="s">
        <v>50</v>
      </c>
      <c r="G34" s="69" t="s">
        <v>59</v>
      </c>
      <c r="H34" s="69" t="s">
        <v>144</v>
      </c>
      <c r="I34" s="69"/>
      <c r="J34" s="69"/>
      <c r="K34" s="69"/>
      <c r="L34" s="69"/>
      <c r="M34" s="69" t="s">
        <v>51</v>
      </c>
      <c r="N34" s="69" t="s">
        <v>42</v>
      </c>
      <c r="O34" s="69" t="s">
        <v>40</v>
      </c>
      <c r="P34" s="70" t="s">
        <v>145</v>
      </c>
      <c r="Q34" s="72">
        <v>15980000000</v>
      </c>
      <c r="R34" s="72">
        <v>0</v>
      </c>
      <c r="S34" s="72">
        <v>0</v>
      </c>
      <c r="T34" s="72">
        <v>15980000000</v>
      </c>
      <c r="U34" s="72">
        <v>0</v>
      </c>
      <c r="V34" s="72">
        <v>15980000000</v>
      </c>
      <c r="W34" s="72">
        <v>15980000000</v>
      </c>
      <c r="X34" s="72">
        <v>14553494237</v>
      </c>
      <c r="Y34" s="72">
        <v>11497102587</v>
      </c>
      <c r="Z34" s="72">
        <v>11493403471</v>
      </c>
      <c r="AA34" s="72">
        <v>0</v>
      </c>
      <c r="AB34" s="72">
        <v>11493403471</v>
      </c>
      <c r="AC34" s="76">
        <v>15980000000</v>
      </c>
      <c r="AD34" s="75">
        <f t="shared" si="0"/>
        <v>0</v>
      </c>
    </row>
    <row r="35" spans="1:30" x14ac:dyDescent="0.25">
      <c r="A35" s="69" t="s">
        <v>101</v>
      </c>
      <c r="B35" s="70" t="s">
        <v>135</v>
      </c>
      <c r="C35" s="71" t="s">
        <v>157</v>
      </c>
      <c r="D35" s="69" t="s">
        <v>48</v>
      </c>
      <c r="E35" s="69" t="s">
        <v>105</v>
      </c>
      <c r="F35" s="69" t="s">
        <v>50</v>
      </c>
      <c r="G35" s="69" t="s">
        <v>59</v>
      </c>
      <c r="H35" s="69" t="s">
        <v>158</v>
      </c>
      <c r="I35" s="69"/>
      <c r="J35" s="69"/>
      <c r="K35" s="69"/>
      <c r="L35" s="69"/>
      <c r="M35" s="69" t="s">
        <v>51</v>
      </c>
      <c r="N35" s="69" t="s">
        <v>42</v>
      </c>
      <c r="O35" s="69" t="s">
        <v>40</v>
      </c>
      <c r="P35" s="70" t="s">
        <v>159</v>
      </c>
      <c r="Q35" s="72">
        <v>7335000000</v>
      </c>
      <c r="R35" s="72">
        <v>0</v>
      </c>
      <c r="S35" s="72">
        <v>0</v>
      </c>
      <c r="T35" s="72">
        <v>7335000000</v>
      </c>
      <c r="U35" s="72">
        <v>0</v>
      </c>
      <c r="V35" s="72">
        <v>7335000000</v>
      </c>
      <c r="W35" s="72">
        <v>7335000000</v>
      </c>
      <c r="X35" s="72">
        <v>6822202607</v>
      </c>
      <c r="Y35" s="72">
        <v>4752905430</v>
      </c>
      <c r="Z35" s="72">
        <v>4745205430</v>
      </c>
      <c r="AA35" s="72">
        <v>0</v>
      </c>
      <c r="AB35" s="72">
        <v>4745205430</v>
      </c>
      <c r="AC35" s="76">
        <v>7335000000</v>
      </c>
      <c r="AD35" s="75">
        <f t="shared" si="0"/>
        <v>0</v>
      </c>
    </row>
    <row r="36" spans="1:30" x14ac:dyDescent="0.25">
      <c r="A36" s="69" t="s">
        <v>101</v>
      </c>
      <c r="B36" s="70" t="s">
        <v>135</v>
      </c>
      <c r="C36" s="71" t="s">
        <v>189</v>
      </c>
      <c r="D36" s="69" t="s">
        <v>48</v>
      </c>
      <c r="E36" s="69" t="s">
        <v>104</v>
      </c>
      <c r="F36" s="69" t="s">
        <v>50</v>
      </c>
      <c r="G36" s="69" t="s">
        <v>54</v>
      </c>
      <c r="H36" s="69" t="s">
        <v>160</v>
      </c>
      <c r="I36" s="69"/>
      <c r="J36" s="69"/>
      <c r="K36" s="69"/>
      <c r="L36" s="69"/>
      <c r="M36" s="69" t="s">
        <v>51</v>
      </c>
      <c r="N36" s="69" t="s">
        <v>42</v>
      </c>
      <c r="O36" s="69" t="s">
        <v>40</v>
      </c>
      <c r="P36" s="70" t="s">
        <v>161</v>
      </c>
      <c r="Q36" s="72">
        <v>8890410298</v>
      </c>
      <c r="R36" s="72">
        <v>0</v>
      </c>
      <c r="S36" s="72">
        <v>0</v>
      </c>
      <c r="T36" s="72">
        <v>8890410298</v>
      </c>
      <c r="U36" s="72">
        <v>0</v>
      </c>
      <c r="V36" s="72">
        <v>8890410298</v>
      </c>
      <c r="W36" s="72">
        <v>8868076965</v>
      </c>
      <c r="X36" s="72">
        <v>8319017971</v>
      </c>
      <c r="Y36" s="72">
        <v>4422140795</v>
      </c>
      <c r="Z36" s="72">
        <v>4419999489</v>
      </c>
      <c r="AA36" s="72">
        <v>22333333</v>
      </c>
      <c r="AB36" s="72">
        <v>4419999489</v>
      </c>
      <c r="AC36" s="76">
        <v>8890410298</v>
      </c>
      <c r="AD36" s="75">
        <f t="shared" si="0"/>
        <v>0</v>
      </c>
    </row>
    <row r="37" spans="1:30" x14ac:dyDescent="0.25">
      <c r="A37" s="69" t="s">
        <v>101</v>
      </c>
      <c r="B37" s="70" t="s">
        <v>135</v>
      </c>
      <c r="C37" s="71" t="s">
        <v>164</v>
      </c>
      <c r="D37" s="69" t="s">
        <v>48</v>
      </c>
      <c r="E37" s="69" t="s">
        <v>57</v>
      </c>
      <c r="F37" s="69" t="s">
        <v>50</v>
      </c>
      <c r="G37" s="69" t="s">
        <v>128</v>
      </c>
      <c r="H37" s="69" t="s">
        <v>162</v>
      </c>
      <c r="I37" s="69"/>
      <c r="J37" s="69"/>
      <c r="K37" s="69"/>
      <c r="L37" s="69"/>
      <c r="M37" s="69" t="s">
        <v>51</v>
      </c>
      <c r="N37" s="69" t="s">
        <v>42</v>
      </c>
      <c r="O37" s="69" t="s">
        <v>40</v>
      </c>
      <c r="P37" s="70" t="s">
        <v>163</v>
      </c>
      <c r="Q37" s="72">
        <v>2393707830</v>
      </c>
      <c r="R37" s="72">
        <v>0</v>
      </c>
      <c r="S37" s="72">
        <v>0</v>
      </c>
      <c r="T37" s="72">
        <v>2393707830</v>
      </c>
      <c r="U37" s="72">
        <v>0</v>
      </c>
      <c r="V37" s="72">
        <v>2393707830</v>
      </c>
      <c r="W37" s="72">
        <v>2393707830</v>
      </c>
      <c r="X37" s="72">
        <v>2393707830</v>
      </c>
      <c r="Y37" s="72">
        <v>2393707830</v>
      </c>
      <c r="Z37" s="72">
        <v>2393707830</v>
      </c>
      <c r="AA37" s="72">
        <v>0</v>
      </c>
      <c r="AB37" s="72">
        <v>2393707830</v>
      </c>
      <c r="AC37" s="76">
        <v>2393707830</v>
      </c>
      <c r="AD37" s="75">
        <f t="shared" si="0"/>
        <v>0</v>
      </c>
    </row>
    <row r="38" spans="1:30" x14ac:dyDescent="0.25">
      <c r="A38" s="69" t="s">
        <v>101</v>
      </c>
      <c r="B38" s="70" t="s">
        <v>135</v>
      </c>
      <c r="C38" s="71" t="s">
        <v>166</v>
      </c>
      <c r="D38" s="69" t="s">
        <v>48</v>
      </c>
      <c r="E38" s="69" t="s">
        <v>57</v>
      </c>
      <c r="F38" s="69" t="s">
        <v>50</v>
      </c>
      <c r="G38" s="69" t="s">
        <v>41</v>
      </c>
      <c r="H38" s="69" t="s">
        <v>162</v>
      </c>
      <c r="I38" s="69"/>
      <c r="J38" s="69"/>
      <c r="K38" s="69"/>
      <c r="L38" s="69"/>
      <c r="M38" s="69" t="s">
        <v>51</v>
      </c>
      <c r="N38" s="69" t="s">
        <v>42</v>
      </c>
      <c r="O38" s="69" t="s">
        <v>40</v>
      </c>
      <c r="P38" s="70" t="s">
        <v>163</v>
      </c>
      <c r="Q38" s="72">
        <v>4730000000</v>
      </c>
      <c r="R38" s="72">
        <v>0</v>
      </c>
      <c r="S38" s="72">
        <v>0</v>
      </c>
      <c r="T38" s="72">
        <v>4730000000</v>
      </c>
      <c r="U38" s="72">
        <v>0</v>
      </c>
      <c r="V38" s="72">
        <v>4730000000</v>
      </c>
      <c r="W38" s="72">
        <v>4730000000</v>
      </c>
      <c r="X38" s="72">
        <v>4730000000</v>
      </c>
      <c r="Y38" s="72">
        <v>4433269592</v>
      </c>
      <c r="Z38" s="72">
        <v>4433269592</v>
      </c>
      <c r="AA38" s="72">
        <v>0</v>
      </c>
      <c r="AB38" s="72">
        <v>4433269592</v>
      </c>
      <c r="AC38" s="76">
        <v>4730000000</v>
      </c>
      <c r="AD38" s="75">
        <f t="shared" si="0"/>
        <v>0</v>
      </c>
    </row>
    <row r="39" spans="1:30" x14ac:dyDescent="0.25">
      <c r="A39" s="69" t="s">
        <v>101</v>
      </c>
      <c r="B39" s="70" t="s">
        <v>135</v>
      </c>
      <c r="C39" s="71" t="s">
        <v>167</v>
      </c>
      <c r="D39" s="69" t="s">
        <v>48</v>
      </c>
      <c r="E39" s="69" t="s">
        <v>57</v>
      </c>
      <c r="F39" s="69" t="s">
        <v>50</v>
      </c>
      <c r="G39" s="69" t="s">
        <v>168</v>
      </c>
      <c r="H39" s="69" t="s">
        <v>162</v>
      </c>
      <c r="I39" s="69"/>
      <c r="J39" s="69"/>
      <c r="K39" s="69"/>
      <c r="L39" s="69"/>
      <c r="M39" s="69" t="s">
        <v>51</v>
      </c>
      <c r="N39" s="69" t="s">
        <v>42</v>
      </c>
      <c r="O39" s="69" t="s">
        <v>40</v>
      </c>
      <c r="P39" s="70" t="s">
        <v>163</v>
      </c>
      <c r="Q39" s="72">
        <v>1200000000</v>
      </c>
      <c r="R39" s="72">
        <v>0</v>
      </c>
      <c r="S39" s="72">
        <v>0</v>
      </c>
      <c r="T39" s="72">
        <v>1200000000</v>
      </c>
      <c r="U39" s="72">
        <v>0</v>
      </c>
      <c r="V39" s="72">
        <v>1200000000</v>
      </c>
      <c r="W39" s="72">
        <v>1200000000</v>
      </c>
      <c r="X39" s="72">
        <v>1200000000</v>
      </c>
      <c r="Y39" s="72">
        <v>1200000000</v>
      </c>
      <c r="Z39" s="72">
        <v>1200000000</v>
      </c>
      <c r="AA39" s="72">
        <v>0</v>
      </c>
      <c r="AB39" s="72">
        <v>1200000000</v>
      </c>
      <c r="AC39" s="76">
        <v>1200000000</v>
      </c>
      <c r="AD39" s="75">
        <f t="shared" si="0"/>
        <v>0</v>
      </c>
    </row>
    <row r="40" spans="1:30" x14ac:dyDescent="0.25">
      <c r="A40" s="69" t="s">
        <v>101</v>
      </c>
      <c r="B40" s="70" t="s">
        <v>135</v>
      </c>
      <c r="C40" s="71" t="s">
        <v>169</v>
      </c>
      <c r="D40" s="69" t="s">
        <v>48</v>
      </c>
      <c r="E40" s="69" t="s">
        <v>57</v>
      </c>
      <c r="F40" s="69" t="s">
        <v>50</v>
      </c>
      <c r="G40" s="69" t="s">
        <v>170</v>
      </c>
      <c r="H40" s="69" t="s">
        <v>162</v>
      </c>
      <c r="I40" s="69"/>
      <c r="J40" s="69"/>
      <c r="K40" s="69"/>
      <c r="L40" s="69"/>
      <c r="M40" s="69" t="s">
        <v>51</v>
      </c>
      <c r="N40" s="69" t="s">
        <v>42</v>
      </c>
      <c r="O40" s="69" t="s">
        <v>40</v>
      </c>
      <c r="P40" s="70" t="s">
        <v>163</v>
      </c>
      <c r="Q40" s="72">
        <v>1500000000</v>
      </c>
      <c r="R40" s="72">
        <v>0</v>
      </c>
      <c r="S40" s="72">
        <v>0</v>
      </c>
      <c r="T40" s="72">
        <v>1500000000</v>
      </c>
      <c r="U40" s="72">
        <v>0</v>
      </c>
      <c r="V40" s="72">
        <v>1500000000</v>
      </c>
      <c r="W40" s="72">
        <v>1500000000</v>
      </c>
      <c r="X40" s="72">
        <v>1500000000</v>
      </c>
      <c r="Y40" s="72">
        <v>1500000000</v>
      </c>
      <c r="Z40" s="72">
        <v>1500000000</v>
      </c>
      <c r="AA40" s="72">
        <v>0</v>
      </c>
      <c r="AB40" s="72">
        <v>1500000000</v>
      </c>
      <c r="AC40" s="76">
        <v>1500000000</v>
      </c>
      <c r="AD40" s="75">
        <f t="shared" si="0"/>
        <v>0</v>
      </c>
    </row>
    <row r="41" spans="1:30" x14ac:dyDescent="0.25">
      <c r="A41" s="69" t="s">
        <v>101</v>
      </c>
      <c r="B41" s="70" t="s">
        <v>135</v>
      </c>
      <c r="C41" s="71" t="s">
        <v>190</v>
      </c>
      <c r="D41" s="69" t="s">
        <v>48</v>
      </c>
      <c r="E41" s="69" t="s">
        <v>57</v>
      </c>
      <c r="F41" s="69" t="s">
        <v>50</v>
      </c>
      <c r="G41" s="69" t="s">
        <v>191</v>
      </c>
      <c r="H41" s="69" t="s">
        <v>162</v>
      </c>
      <c r="I41" s="69"/>
      <c r="J41" s="69"/>
      <c r="K41" s="69"/>
      <c r="L41" s="69"/>
      <c r="M41" s="69" t="s">
        <v>51</v>
      </c>
      <c r="N41" s="69" t="s">
        <v>42</v>
      </c>
      <c r="O41" s="69" t="s">
        <v>40</v>
      </c>
      <c r="P41" s="70" t="s">
        <v>163</v>
      </c>
      <c r="Q41" s="72">
        <v>2400000000</v>
      </c>
      <c r="R41" s="72">
        <v>0</v>
      </c>
      <c r="S41" s="72">
        <v>0</v>
      </c>
      <c r="T41" s="72">
        <v>2400000000</v>
      </c>
      <c r="U41" s="72">
        <v>0</v>
      </c>
      <c r="V41" s="72">
        <v>2400000000</v>
      </c>
      <c r="W41" s="72">
        <v>2400000000</v>
      </c>
      <c r="X41" s="72">
        <v>2400000000</v>
      </c>
      <c r="Y41" s="72">
        <v>2400000000</v>
      </c>
      <c r="Z41" s="72">
        <v>2400000000</v>
      </c>
      <c r="AA41" s="72">
        <v>0</v>
      </c>
      <c r="AB41" s="72">
        <v>2400000000</v>
      </c>
      <c r="AC41" s="76">
        <v>2400000000</v>
      </c>
      <c r="AD41" s="75">
        <f t="shared" si="0"/>
        <v>0</v>
      </c>
    </row>
    <row r="42" spans="1:30" x14ac:dyDescent="0.25">
      <c r="A42" s="69" t="s">
        <v>101</v>
      </c>
      <c r="B42" s="70" t="s">
        <v>135</v>
      </c>
      <c r="C42" s="71" t="s">
        <v>192</v>
      </c>
      <c r="D42" s="69" t="s">
        <v>48</v>
      </c>
      <c r="E42" s="69" t="s">
        <v>57</v>
      </c>
      <c r="F42" s="69" t="s">
        <v>50</v>
      </c>
      <c r="G42" s="69" t="s">
        <v>193</v>
      </c>
      <c r="H42" s="69" t="s">
        <v>162</v>
      </c>
      <c r="I42" s="69"/>
      <c r="J42" s="69"/>
      <c r="K42" s="69"/>
      <c r="L42" s="69"/>
      <c r="M42" s="69" t="s">
        <v>51</v>
      </c>
      <c r="N42" s="69" t="s">
        <v>42</v>
      </c>
      <c r="O42" s="69" t="s">
        <v>40</v>
      </c>
      <c r="P42" s="70" t="s">
        <v>163</v>
      </c>
      <c r="Q42" s="72">
        <v>38254032468</v>
      </c>
      <c r="R42" s="72">
        <v>0</v>
      </c>
      <c r="S42" s="72">
        <v>0</v>
      </c>
      <c r="T42" s="72">
        <v>38254032468</v>
      </c>
      <c r="U42" s="72">
        <v>0</v>
      </c>
      <c r="V42" s="72">
        <v>38254032468</v>
      </c>
      <c r="W42" s="72">
        <v>37612946137</v>
      </c>
      <c r="X42" s="72">
        <v>33289445765.41</v>
      </c>
      <c r="Y42" s="72">
        <v>23379020752.950001</v>
      </c>
      <c r="Z42" s="72">
        <v>23367550418.950001</v>
      </c>
      <c r="AA42" s="72">
        <v>641086331</v>
      </c>
      <c r="AB42" s="72">
        <v>23367550418.950001</v>
      </c>
      <c r="AC42" s="76">
        <v>38254032468</v>
      </c>
      <c r="AD42" s="75">
        <f t="shared" si="0"/>
        <v>0</v>
      </c>
    </row>
    <row r="43" spans="1:30" x14ac:dyDescent="0.25">
      <c r="A43" s="69" t="s">
        <v>1</v>
      </c>
      <c r="B43" s="70" t="s">
        <v>1</v>
      </c>
      <c r="C43" s="71" t="s">
        <v>1</v>
      </c>
      <c r="D43" s="69" t="s">
        <v>1</v>
      </c>
      <c r="E43" s="69" t="s">
        <v>1</v>
      </c>
      <c r="F43" s="69" t="s">
        <v>1</v>
      </c>
      <c r="G43" s="69" t="s">
        <v>1</v>
      </c>
      <c r="H43" s="69" t="s">
        <v>1</v>
      </c>
      <c r="I43" s="69" t="s">
        <v>1</v>
      </c>
      <c r="J43" s="69" t="s">
        <v>1</v>
      </c>
      <c r="K43" s="69" t="s">
        <v>1</v>
      </c>
      <c r="L43" s="69" t="s">
        <v>1</v>
      </c>
      <c r="M43" s="69" t="s">
        <v>1</v>
      </c>
      <c r="N43" s="69" t="s">
        <v>1</v>
      </c>
      <c r="O43" s="69" t="s">
        <v>1</v>
      </c>
      <c r="P43" s="70" t="s">
        <v>1</v>
      </c>
      <c r="Q43" s="72">
        <v>919481215452</v>
      </c>
      <c r="R43" s="72">
        <v>1797618417</v>
      </c>
      <c r="S43" s="72">
        <v>113516719093</v>
      </c>
      <c r="T43" s="72">
        <v>807762114776</v>
      </c>
      <c r="U43" s="72">
        <v>10098360907</v>
      </c>
      <c r="V43" s="72">
        <v>797663753869</v>
      </c>
      <c r="W43" s="72">
        <v>680204469302.22998</v>
      </c>
      <c r="X43" s="72">
        <v>538830445638.03003</v>
      </c>
      <c r="Y43" s="72">
        <v>413661069986.38</v>
      </c>
      <c r="Z43" s="72">
        <v>413525949677.38</v>
      </c>
      <c r="AA43" s="72">
        <v>117459284566.77</v>
      </c>
      <c r="AB43" s="72">
        <v>413608658745.38</v>
      </c>
      <c r="AC43" s="76">
        <v>919481215452</v>
      </c>
      <c r="AD43" s="75">
        <f t="shared" si="0"/>
        <v>0</v>
      </c>
    </row>
    <row r="45" spans="1:30" x14ac:dyDescent="0.25">
      <c r="Q45" s="48">
        <f t="shared" ref="Q45:AB45" si="1">SUM(Q5:Q19)</f>
        <v>247840612000</v>
      </c>
      <c r="R45" s="48">
        <f t="shared" si="1"/>
        <v>1797618417</v>
      </c>
      <c r="S45" s="48">
        <f t="shared" si="1"/>
        <v>17839080000</v>
      </c>
      <c r="T45" s="87">
        <f t="shared" si="1"/>
        <v>231799150417</v>
      </c>
      <c r="U45" s="48">
        <f t="shared" si="1"/>
        <v>1200000000</v>
      </c>
      <c r="V45" s="48">
        <f t="shared" si="1"/>
        <v>230599150417</v>
      </c>
      <c r="W45" s="48">
        <f t="shared" si="1"/>
        <v>230540258961.25998</v>
      </c>
      <c r="X45" s="48">
        <f t="shared" si="1"/>
        <v>217204428306.64999</v>
      </c>
      <c r="Y45" s="48">
        <f t="shared" si="1"/>
        <v>212699566501.89999</v>
      </c>
      <c r="Z45" s="48">
        <f t="shared" si="1"/>
        <v>212592672517.89999</v>
      </c>
      <c r="AA45" s="48">
        <f t="shared" si="1"/>
        <v>58891455.740000002</v>
      </c>
      <c r="AB45" s="48">
        <f t="shared" si="1"/>
        <v>212675381585.89999</v>
      </c>
    </row>
    <row r="46" spans="1:30" x14ac:dyDescent="0.25">
      <c r="T46" s="87"/>
    </row>
    <row r="47" spans="1:30" x14ac:dyDescent="0.25">
      <c r="Q47" s="48">
        <f>SUM(Q20:Q42)</f>
        <v>671640603452</v>
      </c>
      <c r="R47" s="48">
        <f t="shared" ref="R47:AB47" si="2">SUM(R20:R42)</f>
        <v>0</v>
      </c>
      <c r="S47" s="48">
        <f t="shared" si="2"/>
        <v>95677639093</v>
      </c>
      <c r="T47" s="87">
        <f>SUM(T20:T42)</f>
        <v>575962964359</v>
      </c>
      <c r="U47" s="48">
        <f t="shared" si="2"/>
        <v>8898360907</v>
      </c>
      <c r="V47" s="48">
        <f t="shared" si="2"/>
        <v>567064603452</v>
      </c>
      <c r="W47" s="48">
        <f t="shared" si="2"/>
        <v>449664210340.96997</v>
      </c>
      <c r="X47" s="48">
        <f t="shared" si="2"/>
        <v>321626017331.37994</v>
      </c>
      <c r="Y47" s="48">
        <f t="shared" si="2"/>
        <v>200961503484.48001</v>
      </c>
      <c r="Z47" s="48">
        <f t="shared" si="2"/>
        <v>200933277159.48001</v>
      </c>
      <c r="AA47" s="48">
        <f t="shared" si="2"/>
        <v>117400393111.03</v>
      </c>
      <c r="AB47" s="48">
        <f t="shared" si="2"/>
        <v>200933277159.48001</v>
      </c>
    </row>
    <row r="48" spans="1:30" x14ac:dyDescent="0.25">
      <c r="Q48" s="48">
        <f>+Q47+Q45</f>
        <v>919481215452</v>
      </c>
      <c r="R48" s="48">
        <f t="shared" ref="R48:AB48" si="3">+R47+R45</f>
        <v>1797618417</v>
      </c>
      <c r="S48" s="48">
        <f t="shared" si="3"/>
        <v>113516719093</v>
      </c>
      <c r="T48" s="87">
        <f t="shared" si="3"/>
        <v>807762114776</v>
      </c>
      <c r="U48" s="48">
        <f t="shared" si="3"/>
        <v>10098360907</v>
      </c>
      <c r="V48" s="48">
        <f t="shared" si="3"/>
        <v>797663753869</v>
      </c>
      <c r="W48" s="48">
        <f t="shared" si="3"/>
        <v>680204469302.22998</v>
      </c>
      <c r="X48" s="48">
        <f t="shared" si="3"/>
        <v>538830445638.02991</v>
      </c>
      <c r="Y48" s="48">
        <f t="shared" si="3"/>
        <v>413661069986.38</v>
      </c>
      <c r="Z48" s="48">
        <f t="shared" si="3"/>
        <v>413525949677.38</v>
      </c>
      <c r="AA48" s="48">
        <f t="shared" si="3"/>
        <v>117459284566.77</v>
      </c>
      <c r="AB48" s="48">
        <f t="shared" si="3"/>
        <v>413608658745.38</v>
      </c>
    </row>
    <row r="49" spans="17:28" x14ac:dyDescent="0.25">
      <c r="Q49" s="48">
        <f>+Q48-Q43</f>
        <v>0</v>
      </c>
      <c r="R49" s="48">
        <f t="shared" ref="R49:AB49" si="4">+R48-R43</f>
        <v>0</v>
      </c>
      <c r="S49" s="48">
        <f t="shared" si="4"/>
        <v>0</v>
      </c>
      <c r="T49" s="87">
        <f t="shared" si="4"/>
        <v>0</v>
      </c>
      <c r="U49" s="48">
        <f t="shared" si="4"/>
        <v>0</v>
      </c>
      <c r="V49" s="48">
        <f t="shared" si="4"/>
        <v>0</v>
      </c>
      <c r="W49" s="48">
        <f t="shared" si="4"/>
        <v>0</v>
      </c>
      <c r="X49" s="48">
        <f t="shared" si="4"/>
        <v>0</v>
      </c>
      <c r="Y49" s="48">
        <f t="shared" si="4"/>
        <v>0</v>
      </c>
      <c r="Z49" s="48">
        <f t="shared" si="4"/>
        <v>0</v>
      </c>
      <c r="AA49" s="48">
        <f t="shared" si="4"/>
        <v>0</v>
      </c>
      <c r="AB49" s="48">
        <f t="shared" si="4"/>
        <v>0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EP FONAM NOVIEMBRE 2025</vt:lpstr>
      <vt:lpstr>EP FONAM OAP</vt:lpstr>
      <vt:lpstr>EP MADS NOVIEMBRE 2025</vt:lpstr>
      <vt:lpstr>ep fonam</vt:lpstr>
      <vt:lpstr>ep mads</vt:lpstr>
      <vt:lpstr>'EP FONAM NOVIEMBRE 2025'!Área_de_impresión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Daniela González Sarmiento</dc:creator>
  <cp:lastModifiedBy>Jhony Leonardo Caicedo Cortes</cp:lastModifiedBy>
  <cp:lastPrinted>2025-12-03T20:34:16Z</cp:lastPrinted>
  <dcterms:created xsi:type="dcterms:W3CDTF">2021-02-04T14:41:59Z</dcterms:created>
  <dcterms:modified xsi:type="dcterms:W3CDTF">2025-12-03T20:34:25Z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