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UARIOS\rmrodriguezs\Downloads\"/>
    </mc:Choice>
  </mc:AlternateContent>
  <xr:revisionPtr revIDLastSave="0" documentId="8_{7CD0F017-4864-4D62-B6F4-0AE3E98815CA}" xr6:coauthVersionLast="47" xr6:coauthVersionMax="47" xr10:uidLastSave="{00000000-0000-0000-0000-000000000000}"/>
  <bookViews>
    <workbookView xWindow="-120" yWindow="-120" windowWidth="29040" windowHeight="15840" tabRatio="641" activeTab="2" xr2:uid="{00000000-000D-0000-FFFF-FFFF00000000}"/>
  </bookViews>
  <sheets>
    <sheet name="EP FONAM JULIO  2024" sheetId="12" r:id="rId1"/>
    <sheet name="EP FONAM OAP" sheetId="13" r:id="rId2"/>
    <sheet name="ep fonam" sheetId="10" r:id="rId3"/>
  </sheets>
  <definedNames>
    <definedName name="_xlnm.Print_Area" localSheetId="0">'EP FONAM JULIO  2024'!$A$1:$M$29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3" l="1"/>
  <c r="G10" i="13"/>
  <c r="E10" i="13"/>
  <c r="D10" i="13"/>
  <c r="C10" i="13"/>
  <c r="J9" i="13"/>
  <c r="H9" i="13"/>
  <c r="F9" i="13"/>
  <c r="F8" i="13"/>
  <c r="J8" i="13" s="1"/>
  <c r="F7" i="13"/>
  <c r="J7" i="13" s="1"/>
  <c r="H8" i="13" l="1"/>
  <c r="F10" i="13"/>
  <c r="J10" i="13" s="1"/>
  <c r="H7" i="13"/>
  <c r="H10" i="13" l="1"/>
  <c r="T21" i="10" l="1"/>
  <c r="U21" i="10"/>
  <c r="V21" i="10"/>
  <c r="W21" i="10"/>
  <c r="X21" i="10"/>
  <c r="Y21" i="10"/>
  <c r="Z21" i="10"/>
  <c r="AA21" i="10"/>
  <c r="AB21" i="10"/>
  <c r="AC21" i="10"/>
  <c r="AD21" i="10"/>
  <c r="AC20" i="10"/>
  <c r="T20" i="10"/>
  <c r="U20" i="10"/>
  <c r="V20" i="10"/>
  <c r="W20" i="10"/>
  <c r="X20" i="10"/>
  <c r="Y20" i="10"/>
  <c r="Z20" i="10"/>
  <c r="AA20" i="10"/>
  <c r="AB20" i="10"/>
  <c r="AD20" i="10"/>
  <c r="S21" i="10"/>
  <c r="S20" i="10"/>
  <c r="A27" i="12"/>
  <c r="B27" i="12"/>
  <c r="C27" i="12"/>
  <c r="D27" i="12"/>
  <c r="E27" i="12"/>
  <c r="F27" i="12"/>
  <c r="G27" i="12"/>
  <c r="H27" i="12"/>
  <c r="I27" i="12"/>
  <c r="J27" i="12"/>
  <c r="K27" i="12"/>
  <c r="L27" i="12"/>
  <c r="M27" i="12"/>
  <c r="A18" i="12"/>
  <c r="B18" i="12"/>
  <c r="C18" i="12"/>
  <c r="D18" i="12"/>
  <c r="E18" i="12"/>
  <c r="F18" i="12"/>
  <c r="G18" i="12"/>
  <c r="H18" i="12"/>
  <c r="I18" i="12"/>
  <c r="J18" i="12"/>
  <c r="K18" i="12"/>
  <c r="L18" i="12"/>
  <c r="M18" i="12"/>
  <c r="A19" i="12"/>
  <c r="B19" i="12"/>
  <c r="C19" i="12"/>
  <c r="D19" i="12"/>
  <c r="E19" i="12"/>
  <c r="F19" i="12"/>
  <c r="G19" i="12"/>
  <c r="H19" i="12"/>
  <c r="I19" i="12"/>
  <c r="J19" i="12"/>
  <c r="K19" i="12"/>
  <c r="L19" i="12"/>
  <c r="M19" i="12"/>
  <c r="A20" i="12"/>
  <c r="B20" i="12"/>
  <c r="C20" i="12"/>
  <c r="D20" i="12"/>
  <c r="E20" i="12"/>
  <c r="F20" i="12"/>
  <c r="G20" i="12"/>
  <c r="H20" i="12"/>
  <c r="I20" i="12"/>
  <c r="J20" i="12"/>
  <c r="K20" i="12"/>
  <c r="L20" i="12"/>
  <c r="M20" i="12"/>
  <c r="A21" i="12"/>
  <c r="B21" i="12"/>
  <c r="C21" i="12"/>
  <c r="D21" i="12"/>
  <c r="E21" i="12"/>
  <c r="F21" i="12"/>
  <c r="G21" i="12"/>
  <c r="H21" i="12"/>
  <c r="I21" i="12"/>
  <c r="J21" i="12"/>
  <c r="K21" i="12"/>
  <c r="L21" i="12"/>
  <c r="M21" i="12"/>
  <c r="A22" i="12"/>
  <c r="B22" i="12"/>
  <c r="C22" i="12"/>
  <c r="D22" i="12"/>
  <c r="E22" i="12"/>
  <c r="F22" i="12"/>
  <c r="G22" i="12"/>
  <c r="H22" i="12"/>
  <c r="I22" i="12"/>
  <c r="J22" i="12"/>
  <c r="K22" i="12"/>
  <c r="L22" i="12"/>
  <c r="M22" i="12"/>
  <c r="A23" i="12"/>
  <c r="B23" i="12"/>
  <c r="C23" i="12"/>
  <c r="D23" i="12"/>
  <c r="E23" i="12"/>
  <c r="F23" i="12"/>
  <c r="G23" i="12"/>
  <c r="H23" i="12"/>
  <c r="I23" i="12"/>
  <c r="J23" i="12"/>
  <c r="K23" i="12"/>
  <c r="L23" i="12"/>
  <c r="M23" i="12"/>
  <c r="A24" i="12"/>
  <c r="B24" i="12"/>
  <c r="C24" i="12"/>
  <c r="D24" i="12"/>
  <c r="E24" i="12"/>
  <c r="F24" i="12"/>
  <c r="G24" i="12"/>
  <c r="H24" i="12"/>
  <c r="I24" i="12"/>
  <c r="J24" i="12"/>
  <c r="K24" i="12"/>
  <c r="L24" i="12"/>
  <c r="M24" i="12"/>
  <c r="A25" i="12"/>
  <c r="B25" i="12"/>
  <c r="C25" i="12"/>
  <c r="D25" i="12"/>
  <c r="E25" i="12"/>
  <c r="F25" i="12"/>
  <c r="G25" i="12"/>
  <c r="H25" i="12"/>
  <c r="I25" i="12"/>
  <c r="J25" i="12"/>
  <c r="K25" i="12"/>
  <c r="L25" i="12"/>
  <c r="M25" i="12"/>
  <c r="A26" i="12"/>
  <c r="B26" i="12"/>
  <c r="C26" i="12"/>
  <c r="D26" i="12"/>
  <c r="E26" i="12"/>
  <c r="F26" i="12"/>
  <c r="G26" i="12"/>
  <c r="H26" i="12"/>
  <c r="I26" i="12"/>
  <c r="J26" i="12"/>
  <c r="K26" i="12"/>
  <c r="L26" i="12"/>
  <c r="M26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17" i="12"/>
  <c r="M9" i="12"/>
  <c r="L9" i="12"/>
  <c r="K9" i="12"/>
  <c r="J9" i="12"/>
  <c r="I9" i="12"/>
  <c r="H9" i="12"/>
  <c r="G9" i="12"/>
  <c r="F9" i="12"/>
  <c r="E9" i="12"/>
  <c r="D9" i="12"/>
  <c r="C9" i="12"/>
  <c r="B9" i="12"/>
  <c r="A9" i="12"/>
  <c r="A7" i="12"/>
  <c r="B7" i="12"/>
  <c r="C7" i="12"/>
  <c r="D7" i="12"/>
  <c r="E7" i="12"/>
  <c r="F7" i="12"/>
  <c r="G7" i="12"/>
  <c r="H7" i="12"/>
  <c r="I7" i="12"/>
  <c r="J7" i="12"/>
  <c r="K7" i="12"/>
  <c r="L7" i="12"/>
  <c r="M7" i="12"/>
  <c r="D6" i="12"/>
  <c r="C6" i="12"/>
  <c r="B6" i="12"/>
  <c r="A6" i="12"/>
  <c r="M6" i="12"/>
  <c r="L6" i="12"/>
  <c r="K6" i="12"/>
  <c r="J6" i="12"/>
  <c r="I6" i="12"/>
  <c r="H6" i="12"/>
  <c r="G6" i="12"/>
  <c r="F6" i="12"/>
  <c r="E6" i="12"/>
  <c r="Y22" i="10" l="1"/>
  <c r="Y23" i="10" s="1"/>
  <c r="U22" i="10"/>
  <c r="AC22" i="10"/>
  <c r="AD22" i="10"/>
  <c r="AA22" i="10"/>
  <c r="AA23" i="10" s="1"/>
  <c r="W22" i="10"/>
  <c r="W23" i="10" s="1"/>
  <c r="S22" i="10"/>
  <c r="Z22" i="10"/>
  <c r="Z23" i="10" s="1"/>
  <c r="V22" i="10"/>
  <c r="V23" i="10" s="1"/>
  <c r="AB22" i="10"/>
  <c r="AB23" i="10" s="1"/>
  <c r="X22" i="10"/>
  <c r="X23" i="10" s="1"/>
  <c r="T22" i="10"/>
  <c r="T23" i="10" s="1"/>
  <c r="H28" i="12"/>
  <c r="L28" i="12"/>
  <c r="S23" i="10"/>
  <c r="AD23" i="10"/>
  <c r="AC23" i="10"/>
  <c r="U23" i="10"/>
  <c r="G28" i="12"/>
  <c r="I28" i="12"/>
  <c r="M28" i="12"/>
  <c r="J28" i="12"/>
  <c r="K28" i="12"/>
  <c r="H10" i="12" l="1"/>
  <c r="I10" i="12"/>
  <c r="J10" i="12"/>
  <c r="K10" i="12"/>
  <c r="L10" i="12"/>
  <c r="M10" i="12"/>
  <c r="G10" i="12"/>
  <c r="J8" i="12" l="1"/>
  <c r="J11" i="12" s="1"/>
  <c r="L8" i="12"/>
  <c r="L11" i="12" s="1"/>
  <c r="H8" i="12"/>
  <c r="H11" i="12" s="1"/>
  <c r="M8" i="12"/>
  <c r="M11" i="12" s="1"/>
  <c r="K8" i="12"/>
  <c r="K11" i="12" s="1"/>
  <c r="G8" i="12"/>
  <c r="G11" i="12" s="1"/>
  <c r="I8" i="12"/>
  <c r="I11" i="12" s="1"/>
  <c r="M29" i="12" l="1"/>
  <c r="J29" i="12"/>
  <c r="L29" i="12"/>
  <c r="H29" i="12"/>
  <c r="K29" i="12"/>
  <c r="I29" i="12"/>
  <c r="G29" i="12"/>
</calcChain>
</file>

<file path=xl/sharedStrings.xml><?xml version="1.0" encoding="utf-8"?>
<sst xmlns="http://schemas.openxmlformats.org/spreadsheetml/2006/main" count="375" uniqueCount="106">
  <si>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</si>
  <si>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</si>
  <si>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</si>
  <si>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</si>
  <si>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</si>
  <si>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</si>
  <si>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</si>
  <si>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</si>
  <si>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</si>
  <si>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</si>
  <si>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</si>
  <si>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</si>
  <si>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</si>
  <si>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</si>
  <si>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</si>
  <si>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</si>
  <si>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</si>
  <si>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</si>
  <si>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</si>
  <si>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</si>
  <si>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</si>
  <si>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</si>
  <si>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</si>
  <si>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</si>
  <si>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</si>
  <si>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</si>
  <si>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</si>
  <si>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</si>
  <si>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</si>
  <si>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</si>
  <si>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</si>
  <si>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</si>
  <si>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32-04-01</t>
  </si>
  <si>
    <t>A-03-03-01-010</t>
  </si>
  <si>
    <t>A</t>
  </si>
  <si>
    <t>03</t>
  </si>
  <si>
    <t>01</t>
  </si>
  <si>
    <t>010</t>
  </si>
  <si>
    <t>Propios</t>
  </si>
  <si>
    <t>20</t>
  </si>
  <si>
    <t>CSF</t>
  </si>
  <si>
    <t>21</t>
  </si>
  <si>
    <t>10</t>
  </si>
  <si>
    <t>A-08-04-01</t>
  </si>
  <si>
    <t>08</t>
  </si>
  <si>
    <t>04</t>
  </si>
  <si>
    <t>CUOTA DE FISCALIZACIÓN Y AUDITAJE</t>
  </si>
  <si>
    <t>C</t>
  </si>
  <si>
    <t>3201</t>
  </si>
  <si>
    <t>0900</t>
  </si>
  <si>
    <t>11</t>
  </si>
  <si>
    <t>3202</t>
  </si>
  <si>
    <t>6</t>
  </si>
  <si>
    <t>7</t>
  </si>
  <si>
    <t>8</t>
  </si>
  <si>
    <t>3299</t>
  </si>
  <si>
    <t>3</t>
  </si>
  <si>
    <t>15</t>
  </si>
  <si>
    <t>APR FINAL</t>
  </si>
  <si>
    <t>TOTAL TRANSFERENCIAS CORRIENTES</t>
  </si>
  <si>
    <t>TOTAL GASTOS POR TRIBUTOS, MULTAS, SANCIONES E INTERESES DE MORA</t>
  </si>
  <si>
    <t>TOTAL FUNCIONAMIENTO</t>
  </si>
  <si>
    <t>TOTAL INVERSIÓN</t>
  </si>
  <si>
    <t xml:space="preserve">PRESUPUESTO FUNCIONAMIENTO </t>
  </si>
  <si>
    <t>PRESUPUESTO INVERSIÓN</t>
  </si>
  <si>
    <t>A-03-10</t>
  </si>
  <si>
    <t>SENTENCIAS Y CONCILIACIONES</t>
  </si>
  <si>
    <t>TRANSFERIR A LA AUTORIDAD NACIONAL DE LICENCIAS AMBIENTALES ANLA. ARTÍCULO 96 LEY 633 DE 2000</t>
  </si>
  <si>
    <t>UNIDAD A CARGO</t>
  </si>
  <si>
    <t>Ministerio de Ambiente y Desarrollo Sostenible</t>
  </si>
  <si>
    <t>TOTAL FUNCIONAMIENTO + INVERSIÓN FONAM</t>
  </si>
  <si>
    <t>OFICINA ASESORA DE PLANEACIÓN</t>
  </si>
  <si>
    <t>INVERSION</t>
  </si>
  <si>
    <t>Entidad</t>
  </si>
  <si>
    <t>Apropiación Inicial</t>
  </si>
  <si>
    <t>Apropiación Vigente</t>
  </si>
  <si>
    <t>COMPROMISOS</t>
  </si>
  <si>
    <t>OBLIGACIONES</t>
  </si>
  <si>
    <t>Avance</t>
  </si>
  <si>
    <t>%</t>
  </si>
  <si>
    <t>Total</t>
  </si>
  <si>
    <t>AUTORIDAD NACIONAL DE LICENCIAS AMBIENTALES - ANLA</t>
  </si>
  <si>
    <t>UNIDAD DE PARQUES NACIONALES NATURALES - PNN</t>
  </si>
  <si>
    <t>MINISTERIO DE AMBIENTE Y DESARROLLO SOSTENIBLE</t>
  </si>
  <si>
    <t>Apropiación adicionada</t>
  </si>
  <si>
    <t>40101B</t>
  </si>
  <si>
    <t>4. TRANSFORMACIÓN PRODUCTIVA, INTERNACIONALIZACIÓN Y ACCIÓN CLÍMATICA / B. RESTAURACIÓN PARTICIPATIVA DE ECOSISTEMAS, ÁREAS PROTEGIDAS Y OTRAS ÁREAS AMBIENTALMENTE ESTRATÉGICAS</t>
  </si>
  <si>
    <t>10101D</t>
  </si>
  <si>
    <t>1. ORDENAMIENTO DEL TERRITORIO ALREDEDOR DEL AGUA Y JUSTICIA AMBIENTAL / D. INSTRUMENTOS DE CONTROL Y VIGILANCIA AMBIENTAL PARA LA RESILIENCIA</t>
  </si>
  <si>
    <t>10101C</t>
  </si>
  <si>
    <t>1. ORDENAMIENTO DEL TERRITORIO ALREDEDOR DEL AGUA Y JUSTICIA AMBIENTAL / C. MODERNIZACIÓN DE LA INSTITUCIONALIDAD AMBIENTAL Y DE GESTIÓN DEL RIESGO DE DESASTRES</t>
  </si>
  <si>
    <t>Febrero</t>
  </si>
  <si>
    <t>FONDO NACIONAL AMBIENTAL - GESTION GENERAL</t>
  </si>
  <si>
    <t>C-3201-0900-3-10101D</t>
  </si>
  <si>
    <t>C-3202-0900-8-40101B</t>
  </si>
  <si>
    <t>C-3202-0900-10-40101B</t>
  </si>
  <si>
    <t>C-3202-0900-11-40101B</t>
  </si>
  <si>
    <t>C-3202-0900-15-40101B</t>
  </si>
  <si>
    <t>C-3299-0900-6-10101C</t>
  </si>
  <si>
    <t>C-3299-0900-7-10101C</t>
  </si>
  <si>
    <t>Autoridad Nacional de Licencias Ambientales</t>
  </si>
  <si>
    <t>Parques Nacionales Naturales de Colombia</t>
  </si>
  <si>
    <t>Apropiación reducida</t>
  </si>
  <si>
    <t>MINISTERIO DE AMBIENTE Y DESARROLLO SONTENIBLE
EJECUCION PRESUPUESTAL CON CORTE AL 31 DE JULIO DE 2024</t>
  </si>
  <si>
    <t>FONDO NACIONAL AMBIENTAL - FONAM
EJECUCIÓN PRESUPUESTAL CON CORTE AL 31 DE JULIO DE 2024</t>
  </si>
  <si>
    <t>EJECUCIÓN PRESUPUESTAL DEL FONDO NACIONAL AMBIENTAL - FONAM - JULIO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</si>
</sst>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7" formatCode="_(* #,##0_);_(* \(#,##0\);_(* &quot;-&quot;_);_(@_)"/>
    <numFmt numFmtId="168" formatCode="0.0%"/>
  </numFmts>
  <fonts count="2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Malgun Gothic"/>
      <family val="2"/>
    </font>
    <font>
      <b/>
      <sz val="11"/>
      <color theme="0"/>
      <name val="Malgun Gothic"/>
      <family val="2"/>
    </font>
    <font>
      <sz val="11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2"/>
      <color rgb="FF000000"/>
      <name val="Malgun Gothic"/>
      <family val="2"/>
    </font>
    <font>
      <b/>
      <sz val="13"/>
      <color theme="0"/>
      <name val="Malgun Gothic"/>
      <family val="2"/>
    </font>
    <font>
      <sz val="13"/>
      <name val="Malgun Gothic"/>
      <family val="2"/>
    </font>
    <font>
      <b/>
      <sz val="12"/>
      <color theme="0"/>
      <name val="Malgun Gothic"/>
      <family val="2"/>
    </font>
    <font>
      <sz val="12"/>
      <name val="Malgun Gothic"/>
      <family val="2"/>
    </font>
    <font>
      <sz val="11"/>
      <color rgb="FF000000"/>
      <name val="Malgun Gothic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71">
    <xf numFmtId="0" fontId="0" fillId="0" borderId="0" xfId="0"/>
    <xf numFmtId="0" fontId="6" fillId="0" borderId="0" xfId="0" applyFont="1"/>
    <xf numFmtId="0" fontId="8" fillId="0" borderId="1" xfId="0" applyFont="1" applyBorder="1" applyAlignment="1">
      <alignment horizontal="left" vertical="center" readingOrder="1"/>
    </xf>
    <xf numFmtId="0" fontId="8" fillId="0" borderId="1" xfId="0" applyFont="1" applyBorder="1" applyAlignment="1">
      <alignment horizontal="center" vertical="center" readingOrder="1"/>
    </xf>
    <xf numFmtId="0" fontId="8" fillId="0" borderId="1" xfId="0" applyFont="1" applyBorder="1" applyAlignment="1">
      <alignment vertical="center" readingOrder="1"/>
    </xf>
    <xf numFmtId="0" fontId="9" fillId="0" borderId="1" xfId="0" applyFont="1" applyBorder="1" applyAlignment="1">
      <alignment horizontal="left" vertical="center" readingOrder="1"/>
    </xf>
    <xf numFmtId="0" fontId="9" fillId="0" borderId="1" xfId="0" applyFont="1" applyBorder="1" applyAlignment="1">
      <alignment horizontal="center" vertical="center" readingOrder="1"/>
    </xf>
    <xf numFmtId="0" fontId="9" fillId="0" borderId="0" xfId="0" applyFont="1" applyAlignment="1">
      <alignment horizontal="center" vertical="center" readingOrder="1"/>
    </xf>
    <xf numFmtId="0" fontId="4" fillId="0" borderId="0" xfId="6" applyFont="1"/>
    <xf numFmtId="0" fontId="12" fillId="0" borderId="0" xfId="6" applyFont="1"/>
    <xf numFmtId="0" fontId="13" fillId="3" borderId="2" xfId="6" applyFont="1" applyFill="1" applyBorder="1" applyAlignment="1">
      <alignment horizontal="center" vertical="center" readingOrder="1"/>
    </xf>
    <xf numFmtId="164" fontId="13" fillId="3" borderId="2" xfId="7" applyFont="1" applyFill="1" applyBorder="1" applyAlignment="1">
      <alignment horizontal="center" vertical="center" readingOrder="1"/>
    </xf>
    <xf numFmtId="0" fontId="14" fillId="0" borderId="0" xfId="6" applyFont="1"/>
    <xf numFmtId="165" fontId="15" fillId="0" borderId="2" xfId="7" applyNumberFormat="1" applyFont="1" applyBorder="1" applyAlignment="1">
      <alignment vertical="center" readingOrder="1"/>
    </xf>
    <xf numFmtId="165" fontId="15" fillId="0" borderId="2" xfId="7" applyNumberFormat="1" applyFont="1" applyBorder="1" applyAlignment="1">
      <alignment horizontal="center" vertical="center" readingOrder="1"/>
    </xf>
    <xf numFmtId="165" fontId="15" fillId="0" borderId="2" xfId="7" applyNumberFormat="1" applyFont="1" applyFill="1" applyBorder="1" applyAlignment="1">
      <alignment horizontal="center" vertical="center" wrapText="1" readingOrder="1"/>
    </xf>
    <xf numFmtId="165" fontId="15" fillId="0" borderId="2" xfId="7" applyNumberFormat="1" applyFont="1" applyBorder="1" applyAlignment="1">
      <alignment horizontal="left" vertical="center" readingOrder="1"/>
    </xf>
    <xf numFmtId="165" fontId="15" fillId="0" borderId="2" xfId="7" applyNumberFormat="1" applyFont="1" applyBorder="1" applyAlignment="1">
      <alignment horizontal="right" vertical="center" readingOrder="1"/>
    </xf>
    <xf numFmtId="165" fontId="10" fillId="4" borderId="7" xfId="7" applyNumberFormat="1" applyFont="1" applyFill="1" applyBorder="1" applyAlignment="1">
      <alignment horizontal="right" vertical="center" wrapText="1" readingOrder="1"/>
    </xf>
    <xf numFmtId="165" fontId="4" fillId="0" borderId="2" xfId="7" applyNumberFormat="1" applyFont="1" applyFill="1" applyBorder="1" applyAlignment="1"/>
    <xf numFmtId="165" fontId="10" fillId="4" borderId="3" xfId="7" applyNumberFormat="1" applyFont="1" applyFill="1" applyBorder="1" applyAlignment="1">
      <alignment horizontal="right" vertical="center" readingOrder="1"/>
    </xf>
    <xf numFmtId="165" fontId="13" fillId="3" borderId="2" xfId="7" applyNumberFormat="1" applyFont="1" applyFill="1" applyBorder="1" applyAlignment="1">
      <alignment horizontal="right" vertical="center" readingOrder="1"/>
    </xf>
    <xf numFmtId="164" fontId="11" fillId="5" borderId="2" xfId="7" applyFont="1" applyFill="1" applyBorder="1" applyAlignment="1">
      <alignment horizontal="left" vertical="center" readingOrder="1"/>
    </xf>
    <xf numFmtId="0" fontId="5" fillId="3" borderId="2" xfId="6" applyFont="1" applyFill="1" applyBorder="1" applyAlignment="1">
      <alignment horizontal="center" vertical="center" readingOrder="1"/>
    </xf>
    <xf numFmtId="164" fontId="5" fillId="3" borderId="2" xfId="7" applyFont="1" applyFill="1" applyBorder="1" applyAlignment="1">
      <alignment horizontal="center" vertical="center" readingOrder="1"/>
    </xf>
    <xf numFmtId="0" fontId="4" fillId="0" borderId="0" xfId="6" applyFont="1" applyAlignment="1">
      <alignment wrapText="1"/>
    </xf>
    <xf numFmtId="165" fontId="11" fillId="2" borderId="2" xfId="7" applyNumberFormat="1" applyFont="1" applyFill="1" applyBorder="1" applyAlignment="1">
      <alignment horizontal="right" vertical="center" readingOrder="1"/>
    </xf>
    <xf numFmtId="165" fontId="11" fillId="2" borderId="2" xfId="7" applyNumberFormat="1" applyFont="1" applyFill="1" applyBorder="1" applyAlignment="1">
      <alignment horizontal="center" vertical="center" readingOrder="1"/>
    </xf>
    <xf numFmtId="164" fontId="4" fillId="0" borderId="0" xfId="7" applyFont="1" applyFill="1" applyBorder="1" applyAlignment="1"/>
    <xf numFmtId="168" fontId="0" fillId="0" borderId="0" xfId="0" applyNumberFormat="1"/>
    <xf numFmtId="41" fontId="6" fillId="0" borderId="0" xfId="8" applyFont="1" applyFill="1" applyBorder="1" applyAlignment="1"/>
    <xf numFmtId="41" fontId="9" fillId="0" borderId="0" xfId="8" applyFont="1" applyFill="1" applyBorder="1" applyAlignment="1">
      <alignment horizontal="center" vertical="center" readingOrder="1"/>
    </xf>
    <xf numFmtId="41" fontId="9" fillId="0" borderId="1" xfId="8" applyFont="1" applyFill="1" applyBorder="1" applyAlignment="1">
      <alignment horizontal="center" vertical="center" readingOrder="1"/>
    </xf>
    <xf numFmtId="41" fontId="7" fillId="0" borderId="1" xfId="8" applyFont="1" applyFill="1" applyBorder="1" applyAlignment="1">
      <alignment horizontal="right" vertical="center" readingOrder="1"/>
    </xf>
    <xf numFmtId="0" fontId="3" fillId="0" borderId="0" xfId="0" applyFont="1" applyAlignment="1">
      <alignment vertical="center"/>
    </xf>
    <xf numFmtId="167" fontId="16" fillId="0" borderId="8" xfId="0" applyNumberFormat="1" applyFont="1" applyBorder="1" applyAlignment="1">
      <alignment vertical="center"/>
    </xf>
    <xf numFmtId="167" fontId="3" fillId="0" borderId="8" xfId="0" applyNumberFormat="1" applyFont="1" applyBorder="1" applyAlignment="1">
      <alignment vertical="center"/>
    </xf>
    <xf numFmtId="0" fontId="17" fillId="0" borderId="0" xfId="0" applyFont="1"/>
    <xf numFmtId="41" fontId="3" fillId="0" borderId="2" xfId="0" applyNumberFormat="1" applyFont="1" applyBorder="1" applyAlignment="1">
      <alignment vertical="center"/>
    </xf>
    <xf numFmtId="38" fontId="3" fillId="0" borderId="2" xfId="0" applyNumberFormat="1" applyFont="1" applyBorder="1" applyAlignment="1">
      <alignment vertical="center"/>
    </xf>
    <xf numFmtId="168" fontId="3" fillId="0" borderId="2" xfId="3" applyNumberFormat="1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38" fontId="16" fillId="6" borderId="2" xfId="0" applyNumberFormat="1" applyFont="1" applyFill="1" applyBorder="1" applyAlignment="1">
      <alignment vertical="center"/>
    </xf>
    <xf numFmtId="168" fontId="16" fillId="6" borderId="2" xfId="3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16" fillId="6" borderId="2" xfId="0" applyFont="1" applyFill="1" applyBorder="1" applyAlignment="1">
      <alignment horizontal="center" vertical="center" wrapText="1"/>
    </xf>
    <xf numFmtId="164" fontId="8" fillId="0" borderId="1" xfId="1" applyFont="1" applyBorder="1" applyAlignment="1">
      <alignment horizontal="left" vertical="center" readingOrder="1"/>
    </xf>
    <xf numFmtId="41" fontId="8" fillId="0" borderId="1" xfId="8" applyFont="1" applyFill="1" applyBorder="1" applyAlignment="1">
      <alignment horizontal="left" vertical="center" readingOrder="1"/>
    </xf>
    <xf numFmtId="10" fontId="16" fillId="6" borderId="2" xfId="3" applyNumberFormat="1" applyFont="1" applyFill="1" applyBorder="1" applyAlignment="1">
      <alignment horizontal="center" vertical="center"/>
    </xf>
    <xf numFmtId="43" fontId="8" fillId="0" borderId="1" xfId="5" applyFont="1" applyBorder="1" applyAlignment="1">
      <alignment horizontal="right" vertical="center" readingOrder="1"/>
    </xf>
    <xf numFmtId="43" fontId="7" fillId="0" borderId="1" xfId="5" applyFont="1" applyBorder="1" applyAlignment="1">
      <alignment horizontal="right" vertical="center" readingOrder="1"/>
    </xf>
    <xf numFmtId="0" fontId="3" fillId="0" borderId="2" xfId="0" applyFont="1" applyBorder="1" applyAlignment="1">
      <alignment vertical="center"/>
    </xf>
    <xf numFmtId="38" fontId="3" fillId="0" borderId="7" xfId="0" applyNumberFormat="1" applyFont="1" applyBorder="1" applyAlignment="1">
      <alignment vertical="center"/>
    </xf>
    <xf numFmtId="0" fontId="11" fillId="2" borderId="4" xfId="6" applyFont="1" applyFill="1" applyBorder="1" applyAlignment="1">
      <alignment horizontal="left" vertical="center" readingOrder="1"/>
    </xf>
    <xf numFmtId="0" fontId="11" fillId="2" borderId="5" xfId="6" applyFont="1" applyFill="1" applyBorder="1" applyAlignment="1">
      <alignment horizontal="left" vertical="center" readingOrder="1"/>
    </xf>
    <xf numFmtId="0" fontId="11" fillId="2" borderId="6" xfId="6" applyFont="1" applyFill="1" applyBorder="1" applyAlignment="1">
      <alignment horizontal="left" vertical="center" readingOrder="1"/>
    </xf>
    <xf numFmtId="0" fontId="13" fillId="3" borderId="4" xfId="6" applyFont="1" applyFill="1" applyBorder="1" applyAlignment="1">
      <alignment horizontal="left" vertical="center" readingOrder="1"/>
    </xf>
    <xf numFmtId="0" fontId="13" fillId="3" borderId="5" xfId="6" applyFont="1" applyFill="1" applyBorder="1" applyAlignment="1">
      <alignment horizontal="left" vertical="center" readingOrder="1"/>
    </xf>
    <xf numFmtId="0" fontId="13" fillId="3" borderId="6" xfId="6" applyFont="1" applyFill="1" applyBorder="1" applyAlignment="1">
      <alignment horizontal="left" vertical="center" readingOrder="1"/>
    </xf>
    <xf numFmtId="0" fontId="11" fillId="2" borderId="2" xfId="6" applyFont="1" applyFill="1" applyBorder="1" applyAlignment="1">
      <alignment horizontal="left" vertical="center" wrapText="1" readingOrder="1"/>
    </xf>
    <xf numFmtId="0" fontId="10" fillId="0" borderId="2" xfId="6" applyFont="1" applyBorder="1" applyAlignment="1">
      <alignment horizontal="center" vertical="center" wrapText="1" readingOrder="1"/>
    </xf>
    <xf numFmtId="0" fontId="10" fillId="4" borderId="7" xfId="6" applyFont="1" applyFill="1" applyBorder="1" applyAlignment="1">
      <alignment horizontal="left" vertical="center" wrapText="1" readingOrder="1"/>
    </xf>
    <xf numFmtId="0" fontId="10" fillId="4" borderId="3" xfId="6" applyFont="1" applyFill="1" applyBorder="1" applyAlignment="1">
      <alignment horizontal="left" vertical="center" readingOrder="1"/>
    </xf>
    <xf numFmtId="0" fontId="13" fillId="3" borderId="2" xfId="6" applyFont="1" applyFill="1" applyBorder="1" applyAlignment="1">
      <alignment horizontal="left" vertical="center" readingOrder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</cellXfs>
  <cellStyles count="9">
    <cellStyle name="Millares" xfId="1" builtinId="3"/>
    <cellStyle name="Millares [0]" xfId="8" builtinId="6"/>
    <cellStyle name="Millares [0] 2" xfId="2" xr:uid="{00000000-0005-0000-0000-000002000000}"/>
    <cellStyle name="Millares 2" xfId="5" xr:uid="{00000000-0005-0000-0000-000003000000}"/>
    <cellStyle name="Millares 3" xfId="7" xr:uid="{00000000-0005-0000-0000-000004000000}"/>
    <cellStyle name="Normal" xfId="0" builtinId="0"/>
    <cellStyle name="Normal 2" xfId="4" xr:uid="{00000000-0005-0000-0000-000006000000}"/>
    <cellStyle name="Normal 3" xfId="6" xr:uid="{00000000-0005-0000-0000-000007000000}"/>
    <cellStyle name="Porcentual 2" xfId="3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V29"/>
  <sheetViews>
    <sheetView view="pageBreakPreview" zoomScale="60" zoomScaleNormal="70" workbookViewId="0">
      <pane ySplit="5" topLeftCell="A20" activePane="bottomLeft" state="frozen"/>
      <selection activeCell="J25" sqref="J25"/>
      <selection pane="bottomLeft" activeCell="E36" sqref="E36"/>
    </sheetView>
  </sheetViews>
  <sheetFormatPr baseColWidth="10" defaultRowHeight="16.5" x14ac:dyDescent="0.3"/>
  <cols>
    <col min="1" max="1" width="17.42578125" style="8" customWidth="1"/>
    <col min="2" max="2" width="10.28515625" style="8" customWidth="1"/>
    <col min="3" max="3" width="6.5703125" style="8" customWidth="1"/>
    <col min="4" max="4" width="6.140625" style="8" customWidth="1"/>
    <col min="5" max="5" width="41.42578125" style="8" customWidth="1"/>
    <col min="6" max="6" width="67.140625" style="25" customWidth="1"/>
    <col min="7" max="7" width="27.42578125" style="28" customWidth="1"/>
    <col min="8" max="8" width="26.28515625" style="28" customWidth="1"/>
    <col min="9" max="9" width="27.28515625" style="28" customWidth="1"/>
    <col min="10" max="10" width="27.7109375" style="28" customWidth="1"/>
    <col min="11" max="11" width="26.85546875" style="28" bestFit="1" customWidth="1"/>
    <col min="12" max="12" width="25.7109375" style="28" bestFit="1" customWidth="1"/>
    <col min="13" max="13" width="27.42578125" style="28" customWidth="1"/>
    <col min="14" max="16384" width="11.42578125" style="8"/>
  </cols>
  <sheetData>
    <row r="1" spans="1:22" x14ac:dyDescent="0.3">
      <c r="A1" s="62" t="s">
        <v>103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22" x14ac:dyDescent="0.3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22" x14ac:dyDescent="0.3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22" s="9" customFormat="1" ht="24" customHeight="1" x14ac:dyDescent="0.35">
      <c r="A4" s="61" t="s">
        <v>63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22" s="12" customFormat="1" ht="24" customHeight="1" x14ac:dyDescent="0.3">
      <c r="A5" s="10" t="s">
        <v>7</v>
      </c>
      <c r="B5" s="10" t="s">
        <v>17</v>
      </c>
      <c r="C5" s="10" t="s">
        <v>18</v>
      </c>
      <c r="D5" s="10" t="s">
        <v>19</v>
      </c>
      <c r="E5" s="10" t="s">
        <v>68</v>
      </c>
      <c r="F5" s="10" t="s">
        <v>20</v>
      </c>
      <c r="G5" s="10" t="s">
        <v>24</v>
      </c>
      <c r="H5" s="10" t="s">
        <v>25</v>
      </c>
      <c r="I5" s="10" t="s">
        <v>58</v>
      </c>
      <c r="J5" s="10" t="s">
        <v>26</v>
      </c>
      <c r="K5" s="10" t="s">
        <v>28</v>
      </c>
      <c r="L5" s="11" t="s">
        <v>29</v>
      </c>
      <c r="M5" s="11" t="s">
        <v>31</v>
      </c>
    </row>
    <row r="6" spans="1:22" ht="59.25" customHeight="1" x14ac:dyDescent="0.3">
      <c r="A6" s="13" t="str">
        <f>+'ep fonam'!D5</f>
        <v>A-03-03-01-010</v>
      </c>
      <c r="B6" s="14" t="str">
        <f>+'ep fonam'!N5</f>
        <v>Propios</v>
      </c>
      <c r="C6" s="14" t="str">
        <f>+'ep fonam'!O5</f>
        <v>20</v>
      </c>
      <c r="D6" s="14" t="str">
        <f>+'ep fonam'!P5</f>
        <v>CSF</v>
      </c>
      <c r="E6" s="15" t="str">
        <f>+'ep fonam'!R5</f>
        <v>Autoridad Nacional de Licencias Ambientales</v>
      </c>
      <c r="F6" s="16" t="str">
        <f>+'ep fonam'!Q5</f>
        <v>TRANSFERIR A LA AUTORIDAD NACIONAL DE LICENCIAS AMBIENTALES ANLA. ARTÍCULO 96 LEY 633 DE 2000</v>
      </c>
      <c r="G6" s="17">
        <f>+'ep fonam'!V5</f>
        <v>92642798000</v>
      </c>
      <c r="H6" s="17">
        <f>+'ep fonam'!W5</f>
        <v>0</v>
      </c>
      <c r="I6" s="17">
        <f>+'ep fonam'!X5</f>
        <v>92642798000</v>
      </c>
      <c r="J6" s="17">
        <f>+'ep fonam'!Y5</f>
        <v>92642798000</v>
      </c>
      <c r="K6" s="17">
        <f>+'ep fonam'!Z5</f>
        <v>92642798000</v>
      </c>
      <c r="L6" s="17">
        <f>+'ep fonam'!AA5</f>
        <v>92642798000</v>
      </c>
      <c r="M6" s="17">
        <f>+'ep fonam'!AB5</f>
        <v>92642798000</v>
      </c>
    </row>
    <row r="7" spans="1:22" ht="33" x14ac:dyDescent="0.3">
      <c r="A7" s="13" t="str">
        <f>+'ep fonam'!D6</f>
        <v>A-03-10</v>
      </c>
      <c r="B7" s="14" t="str">
        <f>+'ep fonam'!N6</f>
        <v>Propios</v>
      </c>
      <c r="C7" s="14" t="str">
        <f>+'ep fonam'!O6</f>
        <v>20</v>
      </c>
      <c r="D7" s="14" t="str">
        <f>+'ep fonam'!P6</f>
        <v>CSF</v>
      </c>
      <c r="E7" s="15" t="str">
        <f>+'ep fonam'!R6</f>
        <v>Ministerio de Ambiente y Desarrollo Sostenible</v>
      </c>
      <c r="F7" s="16" t="str">
        <f>+'ep fonam'!Q6</f>
        <v>SENTENCIAS Y CONCILIACIONES</v>
      </c>
      <c r="G7" s="17">
        <f>+'ep fonam'!V6</f>
        <v>100000000</v>
      </c>
      <c r="H7" s="17">
        <f>+'ep fonam'!W6</f>
        <v>0</v>
      </c>
      <c r="I7" s="17">
        <f>+'ep fonam'!X6</f>
        <v>100000000</v>
      </c>
      <c r="J7" s="17">
        <f>+'ep fonam'!Y6</f>
        <v>0</v>
      </c>
      <c r="K7" s="17">
        <f>+'ep fonam'!Z6</f>
        <v>0</v>
      </c>
      <c r="L7" s="17">
        <f>+'ep fonam'!AA6</f>
        <v>0</v>
      </c>
      <c r="M7" s="17">
        <f>+'ep fonam'!AB6</f>
        <v>0</v>
      </c>
    </row>
    <row r="8" spans="1:22" s="12" customFormat="1" ht="24" customHeight="1" x14ac:dyDescent="0.35">
      <c r="A8" s="63" t="s">
        <v>59</v>
      </c>
      <c r="B8" s="63"/>
      <c r="C8" s="63"/>
      <c r="D8" s="63"/>
      <c r="E8" s="63"/>
      <c r="F8" s="63"/>
      <c r="G8" s="18">
        <f t="shared" ref="G8:M8" si="0">SUM(G6:G7)</f>
        <v>92742798000</v>
      </c>
      <c r="H8" s="18">
        <f t="shared" si="0"/>
        <v>0</v>
      </c>
      <c r="I8" s="18">
        <f t="shared" si="0"/>
        <v>92742798000</v>
      </c>
      <c r="J8" s="18">
        <f t="shared" si="0"/>
        <v>92642798000</v>
      </c>
      <c r="K8" s="18">
        <f t="shared" si="0"/>
        <v>92642798000</v>
      </c>
      <c r="L8" s="18">
        <f t="shared" si="0"/>
        <v>92642798000</v>
      </c>
      <c r="M8" s="18">
        <f t="shared" si="0"/>
        <v>92642798000</v>
      </c>
      <c r="N8" s="8"/>
      <c r="O8" s="8"/>
      <c r="P8" s="8"/>
      <c r="Q8" s="8"/>
      <c r="R8" s="8"/>
      <c r="S8" s="8"/>
      <c r="T8" s="9"/>
      <c r="U8" s="9"/>
      <c r="V8" s="9"/>
    </row>
    <row r="9" spans="1:22" s="19" customFormat="1" ht="33" x14ac:dyDescent="0.3">
      <c r="A9" s="13" t="str">
        <f>+'ep fonam'!D7</f>
        <v>A-08-04-01</v>
      </c>
      <c r="B9" s="14" t="str">
        <f>+'ep fonam'!N7</f>
        <v>Propios</v>
      </c>
      <c r="C9" s="14" t="str">
        <f>+'ep fonam'!O7</f>
        <v>20</v>
      </c>
      <c r="D9" s="14" t="str">
        <f>+'ep fonam'!P7</f>
        <v>CSF</v>
      </c>
      <c r="E9" s="15" t="str">
        <f>+'ep fonam'!R7</f>
        <v>Ministerio de Ambiente y Desarrollo Sostenible</v>
      </c>
      <c r="F9" s="16" t="str">
        <f>+'ep fonam'!Q7</f>
        <v>CUOTA DE FISCALIZACIÓN Y AUDITAJE</v>
      </c>
      <c r="G9" s="17">
        <f>+'ep fonam'!V7</f>
        <v>1520064000</v>
      </c>
      <c r="H9" s="17">
        <f>+'ep fonam'!W7</f>
        <v>0</v>
      </c>
      <c r="I9" s="17">
        <f>+'ep fonam'!X7</f>
        <v>1520064000</v>
      </c>
      <c r="J9" s="17">
        <f>+'ep fonam'!Y7</f>
        <v>194456589</v>
      </c>
      <c r="K9" s="17">
        <f>+'ep fonam'!Z7</f>
        <v>194456589</v>
      </c>
      <c r="L9" s="17">
        <f>+'ep fonam'!AA7</f>
        <v>194456589</v>
      </c>
      <c r="M9" s="17">
        <f>+'ep fonam'!AB7</f>
        <v>194456589</v>
      </c>
      <c r="N9" s="8"/>
      <c r="O9" s="8"/>
      <c r="P9" s="8"/>
      <c r="Q9" s="8"/>
      <c r="R9" s="8"/>
      <c r="S9" s="8"/>
      <c r="T9" s="8"/>
      <c r="U9" s="8"/>
      <c r="V9" s="8"/>
    </row>
    <row r="10" spans="1:22" s="12" customFormat="1" ht="24" customHeight="1" x14ac:dyDescent="0.3">
      <c r="A10" s="64" t="s">
        <v>60</v>
      </c>
      <c r="B10" s="64"/>
      <c r="C10" s="64"/>
      <c r="D10" s="64"/>
      <c r="E10" s="64"/>
      <c r="F10" s="64"/>
      <c r="G10" s="20">
        <f>G9</f>
        <v>1520064000</v>
      </c>
      <c r="H10" s="20">
        <f t="shared" ref="H10:M10" si="1">H9</f>
        <v>0</v>
      </c>
      <c r="I10" s="20">
        <f t="shared" si="1"/>
        <v>1520064000</v>
      </c>
      <c r="J10" s="20">
        <f t="shared" si="1"/>
        <v>194456589</v>
      </c>
      <c r="K10" s="20">
        <f t="shared" si="1"/>
        <v>194456589</v>
      </c>
      <c r="L10" s="20">
        <f t="shared" si="1"/>
        <v>194456589</v>
      </c>
      <c r="M10" s="20">
        <f t="shared" si="1"/>
        <v>194456589</v>
      </c>
      <c r="N10" s="8"/>
      <c r="O10" s="8"/>
      <c r="P10" s="8"/>
      <c r="Q10" s="8"/>
      <c r="R10" s="8"/>
      <c r="S10" s="8"/>
      <c r="T10" s="8"/>
      <c r="U10" s="8"/>
      <c r="V10" s="8"/>
    </row>
    <row r="11" spans="1:22" s="12" customFormat="1" ht="24" customHeight="1" x14ac:dyDescent="0.35">
      <c r="A11" s="65" t="s">
        <v>61</v>
      </c>
      <c r="B11" s="65"/>
      <c r="C11" s="65"/>
      <c r="D11" s="65"/>
      <c r="E11" s="65"/>
      <c r="F11" s="65"/>
      <c r="G11" s="21">
        <f>+G8+G10</f>
        <v>94262862000</v>
      </c>
      <c r="H11" s="21">
        <f t="shared" ref="H11:M11" si="2">+H8+H10</f>
        <v>0</v>
      </c>
      <c r="I11" s="21">
        <f t="shared" si="2"/>
        <v>94262862000</v>
      </c>
      <c r="J11" s="21">
        <f t="shared" si="2"/>
        <v>92837254589</v>
      </c>
      <c r="K11" s="21">
        <f t="shared" si="2"/>
        <v>92837254589</v>
      </c>
      <c r="L11" s="21">
        <f t="shared" si="2"/>
        <v>92837254589</v>
      </c>
      <c r="M11" s="21">
        <f t="shared" si="2"/>
        <v>92837254589</v>
      </c>
      <c r="N11" s="9"/>
      <c r="O11" s="9"/>
      <c r="P11" s="9"/>
      <c r="Q11" s="9"/>
      <c r="R11" s="9"/>
      <c r="S11" s="9"/>
      <c r="T11" s="8"/>
      <c r="U11" s="8"/>
      <c r="V11" s="8"/>
    </row>
    <row r="12" spans="1:22" ht="19.5" x14ac:dyDescent="0.35">
      <c r="A12" s="62" t="s">
        <v>104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T12" s="9"/>
      <c r="U12" s="9"/>
      <c r="V12" s="9"/>
    </row>
    <row r="13" spans="1:22" x14ac:dyDescent="0.3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</row>
    <row r="14" spans="1:22" x14ac:dyDescent="0.3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</row>
    <row r="15" spans="1:22" s="9" customFormat="1" ht="23.25" customHeight="1" x14ac:dyDescent="0.35">
      <c r="A15" s="61" t="s">
        <v>64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22"/>
    </row>
    <row r="16" spans="1:22" ht="29.25" customHeight="1" x14ac:dyDescent="0.3">
      <c r="A16" s="23" t="s">
        <v>7</v>
      </c>
      <c r="B16" s="23" t="s">
        <v>17</v>
      </c>
      <c r="C16" s="23" t="s">
        <v>18</v>
      </c>
      <c r="D16" s="23" t="s">
        <v>19</v>
      </c>
      <c r="E16" s="23" t="s">
        <v>68</v>
      </c>
      <c r="F16" s="23" t="s">
        <v>20</v>
      </c>
      <c r="G16" s="23" t="s">
        <v>24</v>
      </c>
      <c r="H16" s="23" t="s">
        <v>25</v>
      </c>
      <c r="I16" s="23" t="s">
        <v>58</v>
      </c>
      <c r="J16" s="23" t="s">
        <v>26</v>
      </c>
      <c r="K16" s="23" t="s">
        <v>28</v>
      </c>
      <c r="L16" s="24" t="s">
        <v>29</v>
      </c>
      <c r="M16" s="24" t="s">
        <v>31</v>
      </c>
    </row>
    <row r="17" spans="1:13" s="25" customFormat="1" ht="62.25" customHeight="1" x14ac:dyDescent="0.3">
      <c r="A17" s="13" t="str">
        <f>+'ep fonam'!D8</f>
        <v>C-3201-0900-3-10101D</v>
      </c>
      <c r="B17" s="14" t="str">
        <f>+'ep fonam'!N8</f>
        <v>Propios</v>
      </c>
      <c r="C17" s="14" t="str">
        <f>+'ep fonam'!O8</f>
        <v>20</v>
      </c>
      <c r="D17" s="14" t="str">
        <f>+'ep fonam'!P8</f>
        <v>CSF</v>
      </c>
      <c r="E17" s="15" t="str">
        <f>+'ep fonam'!R8</f>
        <v>Autoridad Nacional de Licencias Ambientales</v>
      </c>
      <c r="F17" s="16" t="str">
        <f>+'ep fonam'!Q8</f>
        <v>1. ORDENAMIENTO DEL TERRITORIO ALREDEDOR DEL AGUA Y JUSTICIA AMBIENTAL / D. INSTRUMENTOS DE CONTROL Y VIGILANCIA AMBIENTAL PARA LA RESILIENCIA</v>
      </c>
      <c r="G17" s="17">
        <f>+'ep fonam'!V8</f>
        <v>39299182363</v>
      </c>
      <c r="H17" s="17">
        <f>+'ep fonam'!W8</f>
        <v>0</v>
      </c>
      <c r="I17" s="17">
        <f>+'ep fonam'!X8</f>
        <v>39299182363</v>
      </c>
      <c r="J17" s="17">
        <f>+'ep fonam'!Y8</f>
        <v>35878066449</v>
      </c>
      <c r="K17" s="17">
        <f>+'ep fonam'!Z8</f>
        <v>34952767520</v>
      </c>
      <c r="L17" s="17">
        <f>+'ep fonam'!AA8</f>
        <v>16559941689</v>
      </c>
      <c r="M17" s="17">
        <f>+'ep fonam'!AB8</f>
        <v>16559941689</v>
      </c>
    </row>
    <row r="18" spans="1:13" s="25" customFormat="1" ht="62.25" customHeight="1" x14ac:dyDescent="0.3">
      <c r="A18" s="13" t="str">
        <f>+'ep fonam'!D9</f>
        <v>C-3201-0900-3-10101D</v>
      </c>
      <c r="B18" s="14" t="str">
        <f>+'ep fonam'!N9</f>
        <v>Propios</v>
      </c>
      <c r="C18" s="14" t="str">
        <f>+'ep fonam'!O9</f>
        <v>21</v>
      </c>
      <c r="D18" s="14" t="str">
        <f>+'ep fonam'!P9</f>
        <v>CSF</v>
      </c>
      <c r="E18" s="15" t="str">
        <f>+'ep fonam'!R9</f>
        <v>Autoridad Nacional de Licencias Ambientales</v>
      </c>
      <c r="F18" s="16" t="str">
        <f>+'ep fonam'!Q9</f>
        <v>1. ORDENAMIENTO DEL TERRITORIO ALREDEDOR DEL AGUA Y JUSTICIA AMBIENTAL / D. INSTRUMENTOS DE CONTROL Y VIGILANCIA AMBIENTAL PARA LA RESILIENCIA</v>
      </c>
      <c r="G18" s="17">
        <f>+'ep fonam'!V9</f>
        <v>31679120000</v>
      </c>
      <c r="H18" s="17">
        <f>+'ep fonam'!W9</f>
        <v>0</v>
      </c>
      <c r="I18" s="17">
        <f>+'ep fonam'!X9</f>
        <v>31679120000</v>
      </c>
      <c r="J18" s="17">
        <f>+'ep fonam'!Y9</f>
        <v>31650066876</v>
      </c>
      <c r="K18" s="17">
        <f>+'ep fonam'!Z9</f>
        <v>28393900390</v>
      </c>
      <c r="L18" s="17">
        <f>+'ep fonam'!AA9</f>
        <v>12844734947</v>
      </c>
      <c r="M18" s="17">
        <f>+'ep fonam'!AB9</f>
        <v>12669816156</v>
      </c>
    </row>
    <row r="19" spans="1:13" s="25" customFormat="1" ht="62.25" customHeight="1" x14ac:dyDescent="0.3">
      <c r="A19" s="13" t="str">
        <f>+'ep fonam'!D10</f>
        <v>C-3202-0900-8-40101B</v>
      </c>
      <c r="B19" s="14" t="str">
        <f>+'ep fonam'!N10</f>
        <v>Propios</v>
      </c>
      <c r="C19" s="14" t="str">
        <f>+'ep fonam'!O10</f>
        <v>20</v>
      </c>
      <c r="D19" s="14" t="str">
        <f>+'ep fonam'!P10</f>
        <v>CSF</v>
      </c>
      <c r="E19" s="15" t="str">
        <f>+'ep fonam'!R10</f>
        <v>Parques Nacionales Naturales de Colombia</v>
      </c>
      <c r="F19" s="16" t="str">
        <f>+'ep fonam'!Q10</f>
        <v>4. TRANSFORMACIÓN PRODUCTIVA, INTERNACIONALIZACIÓN Y ACCIÓN CLÍMATICA / B. RESTAURACIÓN PARTICIPATIVA DE ECOSISTEMAS, ÁREAS PROTEGIDAS Y OTRAS ÁREAS AMBIENTALMENTE ESTRATÉGICAS</v>
      </c>
      <c r="G19" s="17">
        <f>+'ep fonam'!V10</f>
        <v>9295379814</v>
      </c>
      <c r="H19" s="17">
        <f>+'ep fonam'!W10</f>
        <v>0</v>
      </c>
      <c r="I19" s="17">
        <f>+'ep fonam'!X10</f>
        <v>9295379814</v>
      </c>
      <c r="J19" s="17">
        <f>+'ep fonam'!Y10</f>
        <v>2720485279</v>
      </c>
      <c r="K19" s="17">
        <f>+'ep fonam'!Z10</f>
        <v>2141310199</v>
      </c>
      <c r="L19" s="17">
        <f>+'ep fonam'!AA10</f>
        <v>844559769.89999998</v>
      </c>
      <c r="M19" s="17">
        <f>+'ep fonam'!AB10</f>
        <v>844559769.89999998</v>
      </c>
    </row>
    <row r="20" spans="1:13" s="25" customFormat="1" ht="62.25" customHeight="1" x14ac:dyDescent="0.3">
      <c r="A20" s="13" t="str">
        <f>+'ep fonam'!D11</f>
        <v>C-3202-0900-8-40101B</v>
      </c>
      <c r="B20" s="14" t="str">
        <f>+'ep fonam'!N11</f>
        <v>Propios</v>
      </c>
      <c r="C20" s="14" t="str">
        <f>+'ep fonam'!O11</f>
        <v>21</v>
      </c>
      <c r="D20" s="14" t="str">
        <f>+'ep fonam'!P11</f>
        <v>CSF</v>
      </c>
      <c r="E20" s="15" t="str">
        <f>+'ep fonam'!R11</f>
        <v>Parques Nacionales Naturales de Colombia</v>
      </c>
      <c r="F20" s="16" t="str">
        <f>+'ep fonam'!Q11</f>
        <v>4. TRANSFORMACIÓN PRODUCTIVA, INTERNACIONALIZACIÓN Y ACCIÓN CLÍMATICA / B. RESTAURACIÓN PARTICIPATIVA DE ECOSISTEMAS, ÁREAS PROTEGIDAS Y OTRAS ÁREAS AMBIENTALMENTE ESTRATÉGICAS</v>
      </c>
      <c r="G20" s="17">
        <f>+'ep fonam'!V11</f>
        <v>2543749482</v>
      </c>
      <c r="H20" s="17">
        <f>+'ep fonam'!W11</f>
        <v>0</v>
      </c>
      <c r="I20" s="17">
        <f>+'ep fonam'!X11</f>
        <v>2543749482</v>
      </c>
      <c r="J20" s="17">
        <f>+'ep fonam'!Y11</f>
        <v>2449373816</v>
      </c>
      <c r="K20" s="17">
        <f>+'ep fonam'!Z11</f>
        <v>2289155140</v>
      </c>
      <c r="L20" s="17">
        <f>+'ep fonam'!AA11</f>
        <v>1207628764.75</v>
      </c>
      <c r="M20" s="17">
        <f>+'ep fonam'!AB11</f>
        <v>1207628764.75</v>
      </c>
    </row>
    <row r="21" spans="1:13" s="25" customFormat="1" ht="62.25" customHeight="1" x14ac:dyDescent="0.3">
      <c r="A21" s="13" t="str">
        <f>+'ep fonam'!D12</f>
        <v>C-3202-0900-10-40101B</v>
      </c>
      <c r="B21" s="14" t="str">
        <f>+'ep fonam'!N12</f>
        <v>Propios</v>
      </c>
      <c r="C21" s="14" t="str">
        <f>+'ep fonam'!O12</f>
        <v>21</v>
      </c>
      <c r="D21" s="14" t="str">
        <f>+'ep fonam'!P12</f>
        <v>CSF</v>
      </c>
      <c r="E21" s="15" t="str">
        <f>+'ep fonam'!R12</f>
        <v>Ministerio de Ambiente y Desarrollo Sostenible</v>
      </c>
      <c r="F21" s="16" t="str">
        <f>+'ep fonam'!Q12</f>
        <v>4. TRANSFORMACIÓN PRODUCTIVA, INTERNACIONALIZACIÓN Y ACCIÓN CLÍMATICA / B. RESTAURACIÓN PARTICIPATIVA DE ECOSISTEMAS, ÁREAS PROTEGIDAS Y OTRAS ÁREAS AMBIENTALMENTE ESTRATÉGICAS</v>
      </c>
      <c r="G21" s="17">
        <f>+'ep fonam'!V12</f>
        <v>3215410000</v>
      </c>
      <c r="H21" s="17">
        <f>+'ep fonam'!W12</f>
        <v>0</v>
      </c>
      <c r="I21" s="17">
        <f>+'ep fonam'!X12</f>
        <v>3215410000</v>
      </c>
      <c r="J21" s="17">
        <f>+'ep fonam'!Y12</f>
        <v>3215410000</v>
      </c>
      <c r="K21" s="17">
        <f>+'ep fonam'!Z12</f>
        <v>115700000</v>
      </c>
      <c r="L21" s="17">
        <f>+'ep fonam'!AA12</f>
        <v>37700000</v>
      </c>
      <c r="M21" s="17">
        <f>+'ep fonam'!AB12</f>
        <v>37700000</v>
      </c>
    </row>
    <row r="22" spans="1:13" s="25" customFormat="1" ht="62.25" customHeight="1" x14ac:dyDescent="0.3">
      <c r="A22" s="13" t="str">
        <f>+'ep fonam'!D13</f>
        <v>C-3202-0900-11-40101B</v>
      </c>
      <c r="B22" s="14" t="str">
        <f>+'ep fonam'!N13</f>
        <v>Propios</v>
      </c>
      <c r="C22" s="14" t="str">
        <f>+'ep fonam'!O13</f>
        <v>20</v>
      </c>
      <c r="D22" s="14" t="str">
        <f>+'ep fonam'!P13</f>
        <v>CSF</v>
      </c>
      <c r="E22" s="15" t="str">
        <f>+'ep fonam'!R13</f>
        <v>Ministerio de Ambiente y Desarrollo Sostenible</v>
      </c>
      <c r="F22" s="16" t="str">
        <f>+'ep fonam'!Q13</f>
        <v>4. TRANSFORMACIÓN PRODUCTIVA, INTERNACIONALIZACIÓN Y ACCIÓN CLÍMATICA / B. RESTAURACIÓN PARTICIPATIVA DE ECOSISTEMAS, ÁREAS PROTEGIDAS Y OTRAS ÁREAS AMBIENTALMENTE ESTRATÉGICAS</v>
      </c>
      <c r="G22" s="17">
        <f>+'ep fonam'!V13</f>
        <v>150000000</v>
      </c>
      <c r="H22" s="17">
        <f>+'ep fonam'!W13</f>
        <v>0</v>
      </c>
      <c r="I22" s="17">
        <f>+'ep fonam'!X13</f>
        <v>150000000</v>
      </c>
      <c r="J22" s="17">
        <f>+'ep fonam'!Y13</f>
        <v>150000000</v>
      </c>
      <c r="K22" s="17">
        <f>+'ep fonam'!Z13</f>
        <v>124700000</v>
      </c>
      <c r="L22" s="17">
        <f>+'ep fonam'!AA13</f>
        <v>52533333</v>
      </c>
      <c r="M22" s="17">
        <f>+'ep fonam'!AB13</f>
        <v>52533333</v>
      </c>
    </row>
    <row r="23" spans="1:13" s="25" customFormat="1" ht="62.25" customHeight="1" x14ac:dyDescent="0.3">
      <c r="A23" s="13" t="str">
        <f>+'ep fonam'!D14</f>
        <v>C-3202-0900-15-40101B</v>
      </c>
      <c r="B23" s="14" t="str">
        <f>+'ep fonam'!N14</f>
        <v>Propios</v>
      </c>
      <c r="C23" s="14" t="str">
        <f>+'ep fonam'!O14</f>
        <v>20</v>
      </c>
      <c r="D23" s="14" t="str">
        <f>+'ep fonam'!P14</f>
        <v>CSF</v>
      </c>
      <c r="E23" s="15" t="str">
        <f>+'ep fonam'!R14</f>
        <v>Parques Nacionales Naturales de Colombia</v>
      </c>
      <c r="F23" s="16" t="str">
        <f>+'ep fonam'!Q14</f>
        <v>4. TRANSFORMACIÓN PRODUCTIVA, INTERNACIONALIZACIÓN Y ACCIÓN CLÍMATICA / B. RESTAURACIÓN PARTICIPATIVA DE ECOSISTEMAS, ÁREAS PROTEGIDAS Y OTRAS ÁREAS AMBIENTALMENTE ESTRATÉGICAS</v>
      </c>
      <c r="G23" s="17">
        <f>+'ep fonam'!V14</f>
        <v>34715169575</v>
      </c>
      <c r="H23" s="17">
        <f>+'ep fonam'!W14</f>
        <v>0</v>
      </c>
      <c r="I23" s="17">
        <f>+'ep fonam'!X14</f>
        <v>34715169575</v>
      </c>
      <c r="J23" s="17">
        <f>+'ep fonam'!Y14</f>
        <v>15665302154</v>
      </c>
      <c r="K23" s="17">
        <f>+'ep fonam'!Z14</f>
        <v>6505502498</v>
      </c>
      <c r="L23" s="17">
        <f>+'ep fonam'!AA14</f>
        <v>1488728081.8599999</v>
      </c>
      <c r="M23" s="17">
        <f>+'ep fonam'!AB14</f>
        <v>1481961089.8599999</v>
      </c>
    </row>
    <row r="24" spans="1:13" s="25" customFormat="1" ht="62.25" customHeight="1" x14ac:dyDescent="0.3">
      <c r="A24" s="13" t="str">
        <f>+'ep fonam'!D15</f>
        <v>C-3202-0900-15-40101B</v>
      </c>
      <c r="B24" s="14" t="str">
        <f>+'ep fonam'!N15</f>
        <v>Propios</v>
      </c>
      <c r="C24" s="14" t="str">
        <f>+'ep fonam'!O15</f>
        <v>21</v>
      </c>
      <c r="D24" s="14" t="str">
        <f>+'ep fonam'!P15</f>
        <v>CSF</v>
      </c>
      <c r="E24" s="15" t="str">
        <f>+'ep fonam'!R15</f>
        <v>Parques Nacionales Naturales de Colombia</v>
      </c>
      <c r="F24" s="16" t="str">
        <f>+'ep fonam'!Q15</f>
        <v>4. TRANSFORMACIÓN PRODUCTIVA, INTERNACIONALIZACIÓN Y ACCIÓN CLÍMATICA / B. RESTAURACIÓN PARTICIPATIVA DE ECOSISTEMAS, ÁREAS PROTEGIDAS Y OTRAS ÁREAS AMBIENTALMENTE ESTRATÉGICAS</v>
      </c>
      <c r="G24" s="17">
        <f>+'ep fonam'!V15</f>
        <v>27619770583</v>
      </c>
      <c r="H24" s="17">
        <f>+'ep fonam'!W15</f>
        <v>0</v>
      </c>
      <c r="I24" s="17">
        <f>+'ep fonam'!X15</f>
        <v>27619770583</v>
      </c>
      <c r="J24" s="17">
        <f>+'ep fonam'!Y15</f>
        <v>23487036596</v>
      </c>
      <c r="K24" s="17">
        <f>+'ep fonam'!Z15</f>
        <v>12975701959.540001</v>
      </c>
      <c r="L24" s="17">
        <f>+'ep fonam'!AA15</f>
        <v>5011878820.5600004</v>
      </c>
      <c r="M24" s="17">
        <f>+'ep fonam'!AB15</f>
        <v>5009681548.5600004</v>
      </c>
    </row>
    <row r="25" spans="1:13" s="25" customFormat="1" ht="62.25" customHeight="1" x14ac:dyDescent="0.3">
      <c r="A25" s="13" t="str">
        <f>+'ep fonam'!D16</f>
        <v>C-3299-0900-6-10101C</v>
      </c>
      <c r="B25" s="14" t="str">
        <f>+'ep fonam'!N16</f>
        <v>Propios</v>
      </c>
      <c r="C25" s="14" t="str">
        <f>+'ep fonam'!O16</f>
        <v>20</v>
      </c>
      <c r="D25" s="14" t="str">
        <f>+'ep fonam'!P16</f>
        <v>CSF</v>
      </c>
      <c r="E25" s="15" t="str">
        <f>+'ep fonam'!R16</f>
        <v>Autoridad Nacional de Licencias Ambientales</v>
      </c>
      <c r="F25" s="16" t="str">
        <f>+'ep fonam'!Q16</f>
        <v>1. ORDENAMIENTO DEL TERRITORIO ALREDEDOR DEL AGUA Y JUSTICIA AMBIENTAL / C. MODERNIZACIÓN DE LA INSTITUCIONALIDAD AMBIENTAL Y DE GESTIÓN DEL RIESGO DE DESASTRES</v>
      </c>
      <c r="G25" s="17">
        <f>+'ep fonam'!V16</f>
        <v>24570915637</v>
      </c>
      <c r="H25" s="17">
        <f>+'ep fonam'!W16</f>
        <v>0</v>
      </c>
      <c r="I25" s="17">
        <f>+'ep fonam'!X16</f>
        <v>24570915637</v>
      </c>
      <c r="J25" s="17">
        <f>+'ep fonam'!Y16</f>
        <v>17209067254.84</v>
      </c>
      <c r="K25" s="17">
        <f>+'ep fonam'!Z16</f>
        <v>11250491997.9</v>
      </c>
      <c r="L25" s="17">
        <f>+'ep fonam'!AA16</f>
        <v>7970959287.6000004</v>
      </c>
      <c r="M25" s="17">
        <f>+'ep fonam'!AB16</f>
        <v>7970959287.6000004</v>
      </c>
    </row>
    <row r="26" spans="1:13" s="25" customFormat="1" ht="62.25" customHeight="1" x14ac:dyDescent="0.3">
      <c r="A26" s="13" t="str">
        <f>+'ep fonam'!D17</f>
        <v>C-3299-0900-7-10101C</v>
      </c>
      <c r="B26" s="14" t="str">
        <f>+'ep fonam'!N17</f>
        <v>Propios</v>
      </c>
      <c r="C26" s="14" t="str">
        <f>+'ep fonam'!O17</f>
        <v>20</v>
      </c>
      <c r="D26" s="14" t="str">
        <f>+'ep fonam'!P17</f>
        <v>CSF</v>
      </c>
      <c r="E26" s="15" t="str">
        <f>+'ep fonam'!R17</f>
        <v>Parques Nacionales Naturales de Colombia</v>
      </c>
      <c r="F26" s="16" t="str">
        <f>+'ep fonam'!Q17</f>
        <v>1. ORDENAMIENTO DEL TERRITORIO ALREDEDOR DEL AGUA Y JUSTICIA AMBIENTAL / C. MODERNIZACIÓN DE LA INSTITUCIONALIDAD AMBIENTAL Y DE GESTIÓN DEL RIESGO DE DESASTRES</v>
      </c>
      <c r="G26" s="17">
        <f>+'ep fonam'!V17</f>
        <v>4129920065</v>
      </c>
      <c r="H26" s="17">
        <f>+'ep fonam'!W17</f>
        <v>0</v>
      </c>
      <c r="I26" s="17">
        <f>+'ep fonam'!X17</f>
        <v>4129920065</v>
      </c>
      <c r="J26" s="17">
        <f>+'ep fonam'!Y17</f>
        <v>1512014943</v>
      </c>
      <c r="K26" s="17">
        <f>+'ep fonam'!Z17</f>
        <v>199761139</v>
      </c>
      <c r="L26" s="17">
        <f>+'ep fonam'!AA17</f>
        <v>0</v>
      </c>
      <c r="M26" s="17">
        <f>+'ep fonam'!AB17</f>
        <v>0</v>
      </c>
    </row>
    <row r="27" spans="1:13" s="25" customFormat="1" ht="62.25" customHeight="1" x14ac:dyDescent="0.3">
      <c r="A27" s="13" t="str">
        <f>+'ep fonam'!D18</f>
        <v>C-3299-0900-7-10101C</v>
      </c>
      <c r="B27" s="14" t="str">
        <f>+'ep fonam'!N18</f>
        <v>Propios</v>
      </c>
      <c r="C27" s="14" t="str">
        <f>+'ep fonam'!O18</f>
        <v>21</v>
      </c>
      <c r="D27" s="14" t="str">
        <f>+'ep fonam'!P18</f>
        <v>CSF</v>
      </c>
      <c r="E27" s="15" t="str">
        <f>+'ep fonam'!R18</f>
        <v>Parques Nacionales Naturales de Colombia</v>
      </c>
      <c r="F27" s="16" t="str">
        <f>+'ep fonam'!Q18</f>
        <v>1. ORDENAMIENTO DEL TERRITORIO ALREDEDOR DEL AGUA Y JUSTICIA AMBIENTAL / C. MODERNIZACIÓN DE LA INSTITUCIONALIDAD AMBIENTAL Y DE GESTIÓN DEL RIESGO DE DESASTRES</v>
      </c>
      <c r="G27" s="17">
        <f>+'ep fonam'!V18</f>
        <v>1870079935</v>
      </c>
      <c r="H27" s="17">
        <f>+'ep fonam'!W18</f>
        <v>0</v>
      </c>
      <c r="I27" s="17">
        <f>+'ep fonam'!X18</f>
        <v>1870079935</v>
      </c>
      <c r="J27" s="17">
        <f>+'ep fonam'!Y18</f>
        <v>1866000000</v>
      </c>
      <c r="K27" s="17">
        <f>+'ep fonam'!Z18</f>
        <v>1849474143</v>
      </c>
      <c r="L27" s="17">
        <f>+'ep fonam'!AA18</f>
        <v>0</v>
      </c>
      <c r="M27" s="17">
        <f>+'ep fonam'!AB18</f>
        <v>0</v>
      </c>
    </row>
    <row r="28" spans="1:13" s="12" customFormat="1" ht="22.5" customHeight="1" x14ac:dyDescent="0.3">
      <c r="A28" s="58" t="s">
        <v>62</v>
      </c>
      <c r="B28" s="59"/>
      <c r="C28" s="59"/>
      <c r="D28" s="59"/>
      <c r="E28" s="59"/>
      <c r="F28" s="60"/>
      <c r="G28" s="21">
        <f>SUM(G17:G27)</f>
        <v>179088697454</v>
      </c>
      <c r="H28" s="21">
        <f t="shared" ref="H28:M28" si="3">SUM(H17:H27)</f>
        <v>0</v>
      </c>
      <c r="I28" s="21">
        <f t="shared" si="3"/>
        <v>179088697454</v>
      </c>
      <c r="J28" s="21">
        <f t="shared" si="3"/>
        <v>135802823367.84</v>
      </c>
      <c r="K28" s="21">
        <f t="shared" si="3"/>
        <v>100798464986.44</v>
      </c>
      <c r="L28" s="21">
        <f t="shared" si="3"/>
        <v>46018664693.669998</v>
      </c>
      <c r="M28" s="21">
        <f t="shared" si="3"/>
        <v>45834781638.669998</v>
      </c>
    </row>
    <row r="29" spans="1:13" s="9" customFormat="1" ht="22.5" customHeight="1" x14ac:dyDescent="0.35">
      <c r="A29" s="55" t="s">
        <v>70</v>
      </c>
      <c r="B29" s="56"/>
      <c r="C29" s="56"/>
      <c r="D29" s="56"/>
      <c r="E29" s="56"/>
      <c r="F29" s="57"/>
      <c r="G29" s="26">
        <f t="shared" ref="G29:M29" si="4">+G11+G28</f>
        <v>273351559454</v>
      </c>
      <c r="H29" s="26">
        <f t="shared" si="4"/>
        <v>0</v>
      </c>
      <c r="I29" s="26">
        <f t="shared" si="4"/>
        <v>273351559454</v>
      </c>
      <c r="J29" s="26">
        <f t="shared" si="4"/>
        <v>228640077956.84</v>
      </c>
      <c r="K29" s="26">
        <f t="shared" si="4"/>
        <v>193635719575.44</v>
      </c>
      <c r="L29" s="26">
        <f t="shared" si="4"/>
        <v>138855919282.66998</v>
      </c>
      <c r="M29" s="27">
        <f t="shared" si="4"/>
        <v>138672036227.66998</v>
      </c>
    </row>
  </sheetData>
  <mergeCells count="9">
    <mergeCell ref="A29:F29"/>
    <mergeCell ref="A28:F28"/>
    <mergeCell ref="A15:L15"/>
    <mergeCell ref="A1:M3"/>
    <mergeCell ref="A4:M4"/>
    <mergeCell ref="A8:F8"/>
    <mergeCell ref="A10:F10"/>
    <mergeCell ref="A11:F11"/>
    <mergeCell ref="A12:M14"/>
  </mergeCells>
  <phoneticPr fontId="19" type="noConversion"/>
  <pageMargins left="0.7" right="0.7" top="0.75" bottom="0.75" header="0.3" footer="0.3"/>
  <pageSetup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B1:J12"/>
  <sheetViews>
    <sheetView view="pageBreakPreview" zoomScale="60" zoomScaleNormal="100" workbookViewId="0">
      <selection activeCell="E36" sqref="E36"/>
    </sheetView>
  </sheetViews>
  <sheetFormatPr baseColWidth="10" defaultRowHeight="15" x14ac:dyDescent="0.25"/>
  <cols>
    <col min="1" max="1" width="4.7109375" customWidth="1"/>
    <col min="2" max="2" width="55" customWidth="1"/>
    <col min="3" max="3" width="23.42578125" bestFit="1" customWidth="1"/>
    <col min="4" max="4" width="22" customWidth="1"/>
    <col min="5" max="5" width="24.42578125" bestFit="1" customWidth="1"/>
    <col min="6" max="6" width="22" bestFit="1" customWidth="1"/>
    <col min="7" max="7" width="21.42578125" customWidth="1"/>
    <col min="8" max="8" width="20.5703125" bestFit="1" customWidth="1"/>
    <col min="9" max="9" width="20.42578125" customWidth="1"/>
  </cols>
  <sheetData>
    <row r="1" spans="2:10" ht="18" customHeight="1" x14ac:dyDescent="0.25">
      <c r="B1" s="44" t="s">
        <v>71</v>
      </c>
      <c r="C1" s="44"/>
      <c r="D1" s="44"/>
      <c r="E1" s="44"/>
      <c r="F1" s="44"/>
      <c r="G1" s="45"/>
      <c r="H1" s="45"/>
      <c r="I1" s="34"/>
    </row>
    <row r="2" spans="2:10" ht="15" customHeight="1" x14ac:dyDescent="0.25">
      <c r="B2" s="44" t="s">
        <v>105</v>
      </c>
      <c r="C2" s="44"/>
      <c r="D2" s="44"/>
      <c r="E2" s="44"/>
      <c r="F2" s="44"/>
      <c r="G2" s="44"/>
      <c r="H2" s="44"/>
      <c r="I2" s="34"/>
    </row>
    <row r="3" spans="2:10" ht="15" customHeight="1" x14ac:dyDescent="0.25">
      <c r="B3" s="46"/>
      <c r="C3" s="44"/>
      <c r="D3" s="44"/>
      <c r="E3" s="44"/>
      <c r="F3" s="44"/>
      <c r="G3" s="44"/>
      <c r="H3" s="44"/>
      <c r="I3" s="34"/>
    </row>
    <row r="4" spans="2:10" ht="21" customHeight="1" x14ac:dyDescent="0.25">
      <c r="B4" s="35" t="s">
        <v>72</v>
      </c>
      <c r="C4" s="36"/>
      <c r="D4" s="37"/>
      <c r="E4" s="37"/>
      <c r="F4" s="37"/>
    </row>
    <row r="5" spans="2:10" ht="21.95" customHeight="1" x14ac:dyDescent="0.25">
      <c r="B5" s="68" t="s">
        <v>73</v>
      </c>
      <c r="C5" s="68" t="s">
        <v>74</v>
      </c>
      <c r="D5" s="69" t="s">
        <v>84</v>
      </c>
      <c r="E5" s="69" t="s">
        <v>102</v>
      </c>
      <c r="F5" s="69" t="s">
        <v>75</v>
      </c>
      <c r="G5" s="66" t="s">
        <v>76</v>
      </c>
      <c r="H5" s="67"/>
      <c r="I5" s="66" t="s">
        <v>77</v>
      </c>
      <c r="J5" s="67"/>
    </row>
    <row r="6" spans="2:10" ht="21.95" customHeight="1" x14ac:dyDescent="0.25">
      <c r="B6" s="68"/>
      <c r="C6" s="68"/>
      <c r="D6" s="70"/>
      <c r="E6" s="70"/>
      <c r="F6" s="70"/>
      <c r="G6" s="47" t="s">
        <v>78</v>
      </c>
      <c r="H6" s="47" t="s">
        <v>79</v>
      </c>
      <c r="I6" s="47" t="s">
        <v>78</v>
      </c>
      <c r="J6" s="47" t="s">
        <v>79</v>
      </c>
    </row>
    <row r="7" spans="2:10" ht="32.25" customHeight="1" x14ac:dyDescent="0.25">
      <c r="B7" s="53" t="s">
        <v>81</v>
      </c>
      <c r="C7" s="38">
        <v>95549218000</v>
      </c>
      <c r="D7" s="39">
        <v>0</v>
      </c>
      <c r="E7" s="39">
        <v>0</v>
      </c>
      <c r="F7" s="39">
        <f>C7+D7</f>
        <v>95549218000</v>
      </c>
      <c r="G7" s="39">
        <v>74597159907.899994</v>
      </c>
      <c r="H7" s="40">
        <f>G7/F7</f>
        <v>0.78071973239906567</v>
      </c>
      <c r="I7" s="39">
        <v>37375635923.599998</v>
      </c>
      <c r="J7" s="40">
        <f>I7/F7</f>
        <v>0.39116631936851642</v>
      </c>
    </row>
    <row r="8" spans="2:10" ht="32.25" customHeight="1" x14ac:dyDescent="0.25">
      <c r="B8" s="53" t="s">
        <v>82</v>
      </c>
      <c r="C8" s="39">
        <v>80174069454</v>
      </c>
      <c r="D8" s="39">
        <v>0</v>
      </c>
      <c r="E8" s="39">
        <v>0</v>
      </c>
      <c r="F8" s="39">
        <f>C8+D8</f>
        <v>80174069454</v>
      </c>
      <c r="G8" s="39">
        <v>25960905078.540001</v>
      </c>
      <c r="H8" s="40">
        <f>G8/F8</f>
        <v>0.32380675267375708</v>
      </c>
      <c r="I8" s="39">
        <v>8552795437.0700006</v>
      </c>
      <c r="J8" s="40">
        <f>I8/F8</f>
        <v>0.10667782607663667</v>
      </c>
    </row>
    <row r="9" spans="2:10" ht="32.25" customHeight="1" x14ac:dyDescent="0.25">
      <c r="B9" s="53" t="s">
        <v>83</v>
      </c>
      <c r="C9" s="39">
        <v>3365410000</v>
      </c>
      <c r="D9" s="39">
        <v>0</v>
      </c>
      <c r="E9" s="39">
        <v>0</v>
      </c>
      <c r="F9" s="39">
        <f>C9+D9</f>
        <v>3365410000</v>
      </c>
      <c r="G9" s="39">
        <v>240400000</v>
      </c>
      <c r="H9" s="40">
        <f>G9/F9</f>
        <v>7.1432604051215154E-2</v>
      </c>
      <c r="I9" s="54">
        <v>90233333</v>
      </c>
      <c r="J9" s="40">
        <f>I9/F9</f>
        <v>2.6811988138146614E-2</v>
      </c>
    </row>
    <row r="10" spans="2:10" ht="21" customHeight="1" x14ac:dyDescent="0.25">
      <c r="B10" s="41" t="s">
        <v>80</v>
      </c>
      <c r="C10" s="42">
        <f>SUM(C7:C9)</f>
        <v>179088697454</v>
      </c>
      <c r="D10" s="42">
        <f>SUM(D7:D9)</f>
        <v>0</v>
      </c>
      <c r="E10" s="42">
        <f>SUM(E7:E9)</f>
        <v>0</v>
      </c>
      <c r="F10" s="42">
        <f>SUM(F7:F9)</f>
        <v>179088697454</v>
      </c>
      <c r="G10" s="42">
        <f>SUM(G7:G9)</f>
        <v>100798464986.44</v>
      </c>
      <c r="H10" s="43">
        <f>G10/F10</f>
        <v>0.56284101911194417</v>
      </c>
      <c r="I10" s="42">
        <f>SUM(I7:I9)</f>
        <v>46018664693.669998</v>
      </c>
      <c r="J10" s="50">
        <f>I10/F10</f>
        <v>0.25696018424328632</v>
      </c>
    </row>
    <row r="12" spans="2:10" x14ac:dyDescent="0.25">
      <c r="F12" s="29"/>
    </row>
  </sheetData>
  <mergeCells count="7">
    <mergeCell ref="I5:J5"/>
    <mergeCell ref="G5:H5"/>
    <mergeCell ref="B5:B6"/>
    <mergeCell ref="C5:C6"/>
    <mergeCell ref="D5:D6"/>
    <mergeCell ref="E5:E6"/>
    <mergeCell ref="F5:F6"/>
  </mergeCells>
  <pageMargins left="0.70866141732283472" right="0.70866141732283472" top="0.74803149606299213" bottom="0.74803149606299213" header="0.31496062992125984" footer="0.31496062992125984"/>
  <pageSetup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FFC000"/>
  </sheetPr>
  <dimension ref="A1:AD23"/>
  <sheetViews>
    <sheetView showGridLines="0" tabSelected="1" topLeftCell="R1" workbookViewId="0">
      <selection activeCell="S19" sqref="S19:AB19"/>
    </sheetView>
  </sheetViews>
  <sheetFormatPr baseColWidth="10" defaultRowHeight="15" x14ac:dyDescent="0.25"/>
  <cols>
    <col min="1" max="1" width="13.42578125" style="1" customWidth="1"/>
    <col min="2" max="2" width="27" style="1" customWidth="1"/>
    <col min="3" max="3" width="21.5703125" style="1" customWidth="1"/>
    <col min="4" max="4" width="18.28515625" style="1" customWidth="1"/>
    <col min="5" max="12" width="2.85546875" style="1" customWidth="1"/>
    <col min="13" max="13" width="9.5703125" style="1" customWidth="1"/>
    <col min="14" max="14" width="8" style="1" customWidth="1"/>
    <col min="15" max="15" width="9.5703125" style="1" customWidth="1"/>
    <col min="16" max="16" width="5.140625" style="1" customWidth="1"/>
    <col min="17" max="17" width="18.85546875" style="30" customWidth="1"/>
    <col min="18" max="18" width="33.85546875" style="30" bestFit="1" customWidth="1"/>
    <col min="19" max="26" width="18.85546875" style="30" customWidth="1"/>
    <col min="27" max="28" width="20.42578125" style="30" customWidth="1"/>
    <col min="29" max="29" width="18.85546875" style="30" customWidth="1"/>
    <col min="30" max="30" width="15.140625" style="1" bestFit="1" customWidth="1"/>
    <col min="31" max="16384" width="11.42578125" style="1"/>
  </cols>
  <sheetData>
    <row r="1" spans="1:30" x14ac:dyDescent="0.25">
      <c r="A1" s="6" t="s">
        <v>0</v>
      </c>
      <c r="B1" s="6" t="s">
        <v>0</v>
      </c>
      <c r="C1" s="7">
        <v>2024</v>
      </c>
      <c r="D1" s="7" t="s">
        <v>1</v>
      </c>
      <c r="E1" s="7" t="s">
        <v>1</v>
      </c>
      <c r="F1" s="7" t="s">
        <v>1</v>
      </c>
      <c r="G1" s="7" t="s">
        <v>1</v>
      </c>
      <c r="H1" s="7" t="s">
        <v>1</v>
      </c>
      <c r="I1" s="7" t="s">
        <v>1</v>
      </c>
      <c r="J1" s="7" t="s">
        <v>1</v>
      </c>
      <c r="K1" s="7" t="s">
        <v>1</v>
      </c>
      <c r="L1" s="7" t="s">
        <v>1</v>
      </c>
      <c r="M1" s="7" t="s">
        <v>1</v>
      </c>
      <c r="N1" s="7" t="s">
        <v>1</v>
      </c>
      <c r="O1" s="7" t="s">
        <v>1</v>
      </c>
      <c r="P1" s="7" t="s">
        <v>1</v>
      </c>
      <c r="Q1" s="31" t="s">
        <v>1</v>
      </c>
      <c r="R1" s="31"/>
      <c r="S1" s="31" t="s">
        <v>1</v>
      </c>
      <c r="T1" s="31" t="s">
        <v>1</v>
      </c>
      <c r="U1" s="31" t="s">
        <v>1</v>
      </c>
      <c r="V1" s="31" t="s">
        <v>1</v>
      </c>
      <c r="W1" s="31" t="s">
        <v>1</v>
      </c>
      <c r="X1" s="31"/>
      <c r="Y1" s="31" t="s">
        <v>1</v>
      </c>
      <c r="Z1" s="31" t="s">
        <v>1</v>
      </c>
      <c r="AA1" s="31" t="s">
        <v>1</v>
      </c>
      <c r="AB1" s="31" t="s">
        <v>1</v>
      </c>
      <c r="AC1" s="31" t="s">
        <v>1</v>
      </c>
      <c r="AD1" s="1" t="s">
        <v>1</v>
      </c>
    </row>
    <row r="2" spans="1:30" x14ac:dyDescent="0.25">
      <c r="A2" s="6" t="s">
        <v>2</v>
      </c>
      <c r="B2" s="6" t="s">
        <v>2</v>
      </c>
      <c r="C2" s="7" t="s">
        <v>3</v>
      </c>
      <c r="D2" s="7" t="s">
        <v>1</v>
      </c>
      <c r="E2" s="7" t="s">
        <v>1</v>
      </c>
      <c r="F2" s="7" t="s">
        <v>1</v>
      </c>
      <c r="G2" s="7" t="s">
        <v>1</v>
      </c>
      <c r="H2" s="7" t="s">
        <v>1</v>
      </c>
      <c r="I2" s="7" t="s">
        <v>1</v>
      </c>
      <c r="J2" s="7" t="s">
        <v>1</v>
      </c>
      <c r="K2" s="7" t="s">
        <v>1</v>
      </c>
      <c r="L2" s="7" t="s">
        <v>1</v>
      </c>
      <c r="M2" s="7" t="s">
        <v>1</v>
      </c>
      <c r="N2" s="7" t="s">
        <v>1</v>
      </c>
      <c r="O2" s="7" t="s">
        <v>1</v>
      </c>
      <c r="P2" s="7" t="s">
        <v>1</v>
      </c>
      <c r="Q2" s="31" t="s">
        <v>1</v>
      </c>
      <c r="R2" s="31"/>
      <c r="S2" s="31" t="s">
        <v>1</v>
      </c>
      <c r="T2" s="31" t="s">
        <v>1</v>
      </c>
      <c r="U2" s="31" t="s">
        <v>1</v>
      </c>
      <c r="V2" s="31" t="s">
        <v>1</v>
      </c>
      <c r="W2" s="31" t="s">
        <v>1</v>
      </c>
      <c r="X2" s="31"/>
      <c r="Y2" s="31" t="s">
        <v>1</v>
      </c>
      <c r="Z2" s="31" t="s">
        <v>1</v>
      </c>
      <c r="AA2" s="31" t="s">
        <v>1</v>
      </c>
      <c r="AB2" s="31" t="s">
        <v>1</v>
      </c>
      <c r="AC2" s="31" t="s">
        <v>1</v>
      </c>
      <c r="AD2" s="1" t="s">
        <v>1</v>
      </c>
    </row>
    <row r="3" spans="1:30" x14ac:dyDescent="0.25">
      <c r="A3" s="6" t="s">
        <v>4</v>
      </c>
      <c r="B3" s="6" t="s">
        <v>4</v>
      </c>
      <c r="C3" s="7" t="s">
        <v>91</v>
      </c>
      <c r="D3" s="7" t="s">
        <v>1</v>
      </c>
      <c r="E3" s="7" t="s">
        <v>1</v>
      </c>
      <c r="F3" s="7" t="s">
        <v>1</v>
      </c>
      <c r="G3" s="7" t="s">
        <v>1</v>
      </c>
      <c r="H3" s="7" t="s">
        <v>1</v>
      </c>
      <c r="I3" s="7" t="s">
        <v>1</v>
      </c>
      <c r="J3" s="7" t="s">
        <v>1</v>
      </c>
      <c r="K3" s="7" t="s">
        <v>1</v>
      </c>
      <c r="L3" s="7" t="s">
        <v>1</v>
      </c>
      <c r="M3" s="7" t="s">
        <v>1</v>
      </c>
      <c r="N3" s="7" t="s">
        <v>1</v>
      </c>
      <c r="O3" s="7" t="s">
        <v>1</v>
      </c>
      <c r="P3" s="7" t="s">
        <v>1</v>
      </c>
      <c r="Q3" s="31" t="s">
        <v>1</v>
      </c>
      <c r="R3" s="31"/>
      <c r="S3" s="31" t="s">
        <v>1</v>
      </c>
      <c r="T3" s="31" t="s">
        <v>1</v>
      </c>
      <c r="U3" s="31" t="s">
        <v>1</v>
      </c>
      <c r="V3" s="31" t="s">
        <v>1</v>
      </c>
      <c r="W3" s="31" t="s">
        <v>1</v>
      </c>
      <c r="X3" s="31"/>
      <c r="Y3" s="31" t="s">
        <v>1</v>
      </c>
      <c r="Z3" s="31" t="s">
        <v>1</v>
      </c>
      <c r="AA3" s="31" t="s">
        <v>1</v>
      </c>
      <c r="AB3" s="31" t="s">
        <v>1</v>
      </c>
      <c r="AC3" s="31" t="s">
        <v>1</v>
      </c>
      <c r="AD3" s="1" t="s">
        <v>1</v>
      </c>
    </row>
    <row r="4" spans="1:30" x14ac:dyDescent="0.25">
      <c r="A4" s="6" t="s">
        <v>5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6" t="s">
        <v>13</v>
      </c>
      <c r="K4" s="6" t="s">
        <v>14</v>
      </c>
      <c r="L4" s="6" t="s">
        <v>15</v>
      </c>
      <c r="M4" s="6" t="s">
        <v>16</v>
      </c>
      <c r="N4" s="6" t="s">
        <v>17</v>
      </c>
      <c r="O4" s="6" t="s">
        <v>18</v>
      </c>
      <c r="P4" s="6" t="s">
        <v>19</v>
      </c>
      <c r="Q4" s="32" t="s">
        <v>20</v>
      </c>
      <c r="R4" s="32"/>
      <c r="S4" s="32" t="s">
        <v>21</v>
      </c>
      <c r="T4" s="32" t="s">
        <v>22</v>
      </c>
      <c r="U4" s="32" t="s">
        <v>23</v>
      </c>
      <c r="V4" s="32" t="s">
        <v>24</v>
      </c>
      <c r="W4" s="32" t="s">
        <v>25</v>
      </c>
      <c r="X4" s="32" t="s">
        <v>58</v>
      </c>
      <c r="Y4" s="32" t="s">
        <v>26</v>
      </c>
      <c r="Z4" s="32" t="s">
        <v>28</v>
      </c>
      <c r="AA4" s="32" t="s">
        <v>29</v>
      </c>
      <c r="AB4" s="32" t="s">
        <v>31</v>
      </c>
      <c r="AC4" s="32" t="s">
        <v>27</v>
      </c>
      <c r="AD4" s="1" t="s">
        <v>30</v>
      </c>
    </row>
    <row r="5" spans="1:30" x14ac:dyDescent="0.25">
      <c r="A5" s="3" t="s">
        <v>32</v>
      </c>
      <c r="B5" s="2" t="s">
        <v>32</v>
      </c>
      <c r="C5" s="4" t="s">
        <v>92</v>
      </c>
      <c r="D5" s="3" t="s">
        <v>33</v>
      </c>
      <c r="E5" s="3" t="s">
        <v>34</v>
      </c>
      <c r="F5" s="3" t="s">
        <v>35</v>
      </c>
      <c r="G5" s="3" t="s">
        <v>35</v>
      </c>
      <c r="H5" s="3" t="s">
        <v>36</v>
      </c>
      <c r="I5" s="3" t="s">
        <v>37</v>
      </c>
      <c r="J5" s="3"/>
      <c r="K5" s="3"/>
      <c r="L5" s="3"/>
      <c r="M5" s="3"/>
      <c r="N5" s="3" t="s">
        <v>38</v>
      </c>
      <c r="O5" s="3" t="s">
        <v>39</v>
      </c>
      <c r="P5" s="2" t="s">
        <v>40</v>
      </c>
      <c r="Q5" s="48" t="s">
        <v>67</v>
      </c>
      <c r="R5" s="48" t="s">
        <v>100</v>
      </c>
      <c r="S5" s="51">
        <v>92642798000</v>
      </c>
      <c r="T5" s="51">
        <v>0</v>
      </c>
      <c r="U5" s="51">
        <v>0</v>
      </c>
      <c r="V5" s="51">
        <v>92642798000</v>
      </c>
      <c r="W5" s="51">
        <v>0</v>
      </c>
      <c r="X5" s="51">
        <v>92642798000</v>
      </c>
      <c r="Y5" s="51">
        <v>92642798000</v>
      </c>
      <c r="Z5" s="51">
        <v>92642798000</v>
      </c>
      <c r="AA5" s="51">
        <v>92642798000</v>
      </c>
      <c r="AB5" s="51">
        <v>92642798000</v>
      </c>
      <c r="AC5" s="51">
        <v>0</v>
      </c>
      <c r="AD5" s="51">
        <v>92642798000</v>
      </c>
    </row>
    <row r="6" spans="1:30" x14ac:dyDescent="0.25">
      <c r="A6" s="3" t="s">
        <v>32</v>
      </c>
      <c r="B6" s="2" t="s">
        <v>32</v>
      </c>
      <c r="C6" s="4" t="s">
        <v>92</v>
      </c>
      <c r="D6" s="3" t="s">
        <v>65</v>
      </c>
      <c r="E6" s="3" t="s">
        <v>34</v>
      </c>
      <c r="F6" s="3" t="s">
        <v>35</v>
      </c>
      <c r="G6" s="3" t="s">
        <v>42</v>
      </c>
      <c r="H6" s="3"/>
      <c r="I6" s="3"/>
      <c r="J6" s="3"/>
      <c r="K6" s="3"/>
      <c r="L6" s="3"/>
      <c r="M6" s="3"/>
      <c r="N6" s="3" t="s">
        <v>38</v>
      </c>
      <c r="O6" s="3" t="s">
        <v>39</v>
      </c>
      <c r="P6" s="2" t="s">
        <v>40</v>
      </c>
      <c r="Q6" s="48" t="s">
        <v>66</v>
      </c>
      <c r="R6" s="48" t="s">
        <v>69</v>
      </c>
      <c r="S6" s="51">
        <v>100000000</v>
      </c>
      <c r="T6" s="51">
        <v>0</v>
      </c>
      <c r="U6" s="51">
        <v>0</v>
      </c>
      <c r="V6" s="51">
        <v>100000000</v>
      </c>
      <c r="W6" s="51">
        <v>0</v>
      </c>
      <c r="X6" s="51">
        <v>100000000</v>
      </c>
      <c r="Y6" s="51">
        <v>0</v>
      </c>
      <c r="Z6" s="51">
        <v>0</v>
      </c>
      <c r="AA6" s="51">
        <v>0</v>
      </c>
      <c r="AB6" s="51">
        <v>0</v>
      </c>
      <c r="AC6" s="51">
        <v>100000000</v>
      </c>
      <c r="AD6" s="51">
        <v>0</v>
      </c>
    </row>
    <row r="7" spans="1:30" x14ac:dyDescent="0.25">
      <c r="A7" s="3" t="s">
        <v>32</v>
      </c>
      <c r="B7" s="2" t="s">
        <v>32</v>
      </c>
      <c r="C7" s="4" t="s">
        <v>92</v>
      </c>
      <c r="D7" s="3" t="s">
        <v>43</v>
      </c>
      <c r="E7" s="3" t="s">
        <v>34</v>
      </c>
      <c r="F7" s="3" t="s">
        <v>44</v>
      </c>
      <c r="G7" s="3" t="s">
        <v>45</v>
      </c>
      <c r="H7" s="3" t="s">
        <v>36</v>
      </c>
      <c r="I7" s="3"/>
      <c r="J7" s="3"/>
      <c r="K7" s="3"/>
      <c r="L7" s="3"/>
      <c r="M7" s="3"/>
      <c r="N7" s="3" t="s">
        <v>38</v>
      </c>
      <c r="O7" s="3" t="s">
        <v>39</v>
      </c>
      <c r="P7" s="2" t="s">
        <v>40</v>
      </c>
      <c r="Q7" s="48" t="s">
        <v>46</v>
      </c>
      <c r="R7" s="48" t="s">
        <v>69</v>
      </c>
      <c r="S7" s="51">
        <v>1520064000</v>
      </c>
      <c r="T7" s="51">
        <v>0</v>
      </c>
      <c r="U7" s="51">
        <v>0</v>
      </c>
      <c r="V7" s="51">
        <v>1520064000</v>
      </c>
      <c r="W7" s="51">
        <v>0</v>
      </c>
      <c r="X7" s="51">
        <v>1520064000</v>
      </c>
      <c r="Y7" s="51">
        <v>194456589</v>
      </c>
      <c r="Z7" s="51">
        <v>194456589</v>
      </c>
      <c r="AA7" s="51">
        <v>194456589</v>
      </c>
      <c r="AB7" s="51">
        <v>194456589</v>
      </c>
      <c r="AC7" s="51">
        <v>1325607411</v>
      </c>
      <c r="AD7" s="51">
        <v>194456589</v>
      </c>
    </row>
    <row r="8" spans="1:30" x14ac:dyDescent="0.25">
      <c r="A8" s="3" t="s">
        <v>32</v>
      </c>
      <c r="B8" s="2" t="s">
        <v>32</v>
      </c>
      <c r="C8" s="4" t="s">
        <v>92</v>
      </c>
      <c r="D8" s="3" t="s">
        <v>93</v>
      </c>
      <c r="E8" s="3" t="s">
        <v>47</v>
      </c>
      <c r="F8" s="3" t="s">
        <v>48</v>
      </c>
      <c r="G8" s="3" t="s">
        <v>49</v>
      </c>
      <c r="H8" s="3" t="s">
        <v>56</v>
      </c>
      <c r="I8" s="3" t="s">
        <v>87</v>
      </c>
      <c r="J8" s="3"/>
      <c r="K8" s="3"/>
      <c r="L8" s="3"/>
      <c r="M8" s="3"/>
      <c r="N8" s="3" t="s">
        <v>38</v>
      </c>
      <c r="O8" s="3" t="s">
        <v>39</v>
      </c>
      <c r="P8" s="2" t="s">
        <v>40</v>
      </c>
      <c r="Q8" s="48" t="s">
        <v>88</v>
      </c>
      <c r="R8" s="48" t="s">
        <v>100</v>
      </c>
      <c r="S8" s="51">
        <v>39299182363</v>
      </c>
      <c r="T8" s="51">
        <v>0</v>
      </c>
      <c r="U8" s="51">
        <v>0</v>
      </c>
      <c r="V8" s="51">
        <v>39299182363</v>
      </c>
      <c r="W8" s="51">
        <v>0</v>
      </c>
      <c r="X8" s="51">
        <v>39299182363</v>
      </c>
      <c r="Y8" s="51">
        <v>35878066449</v>
      </c>
      <c r="Z8" s="51">
        <v>34952767520</v>
      </c>
      <c r="AA8" s="51">
        <v>16559941689</v>
      </c>
      <c r="AB8" s="51">
        <v>16559941689</v>
      </c>
      <c r="AC8" s="51">
        <v>3657070775</v>
      </c>
      <c r="AD8" s="51">
        <v>13521814200</v>
      </c>
    </row>
    <row r="9" spans="1:30" x14ac:dyDescent="0.25">
      <c r="A9" s="3" t="s">
        <v>32</v>
      </c>
      <c r="B9" s="2" t="s">
        <v>32</v>
      </c>
      <c r="C9" s="4" t="s">
        <v>92</v>
      </c>
      <c r="D9" s="3" t="s">
        <v>93</v>
      </c>
      <c r="E9" s="3" t="s">
        <v>47</v>
      </c>
      <c r="F9" s="3" t="s">
        <v>48</v>
      </c>
      <c r="G9" s="3" t="s">
        <v>49</v>
      </c>
      <c r="H9" s="3" t="s">
        <v>56</v>
      </c>
      <c r="I9" s="3" t="s">
        <v>87</v>
      </c>
      <c r="J9" s="3"/>
      <c r="K9" s="3"/>
      <c r="L9" s="3"/>
      <c r="M9" s="3"/>
      <c r="N9" s="3" t="s">
        <v>38</v>
      </c>
      <c r="O9" s="3" t="s">
        <v>41</v>
      </c>
      <c r="P9" s="2" t="s">
        <v>40</v>
      </c>
      <c r="Q9" s="48" t="s">
        <v>88</v>
      </c>
      <c r="R9" s="48" t="s">
        <v>100</v>
      </c>
      <c r="S9" s="51">
        <v>31679120000</v>
      </c>
      <c r="T9" s="51">
        <v>0</v>
      </c>
      <c r="U9" s="51">
        <v>0</v>
      </c>
      <c r="V9" s="51">
        <v>31679120000</v>
      </c>
      <c r="W9" s="51">
        <v>0</v>
      </c>
      <c r="X9" s="51">
        <v>31679120000</v>
      </c>
      <c r="Y9" s="51">
        <v>31650066876</v>
      </c>
      <c r="Z9" s="51">
        <v>28393900390</v>
      </c>
      <c r="AA9" s="51">
        <v>12844734947</v>
      </c>
      <c r="AB9" s="51">
        <v>12669816156</v>
      </c>
      <c r="AC9" s="51">
        <v>68444812</v>
      </c>
      <c r="AD9" s="51">
        <v>9919664889</v>
      </c>
    </row>
    <row r="10" spans="1:30" x14ac:dyDescent="0.25">
      <c r="A10" s="3" t="s">
        <v>32</v>
      </c>
      <c r="B10" s="2" t="s">
        <v>32</v>
      </c>
      <c r="C10" s="4" t="s">
        <v>92</v>
      </c>
      <c r="D10" s="3" t="s">
        <v>94</v>
      </c>
      <c r="E10" s="3" t="s">
        <v>47</v>
      </c>
      <c r="F10" s="3" t="s">
        <v>51</v>
      </c>
      <c r="G10" s="3" t="s">
        <v>49</v>
      </c>
      <c r="H10" s="3" t="s">
        <v>54</v>
      </c>
      <c r="I10" s="3" t="s">
        <v>85</v>
      </c>
      <c r="J10" s="3"/>
      <c r="K10" s="3"/>
      <c r="L10" s="3"/>
      <c r="M10" s="3"/>
      <c r="N10" s="3" t="s">
        <v>38</v>
      </c>
      <c r="O10" s="3" t="s">
        <v>39</v>
      </c>
      <c r="P10" s="2" t="s">
        <v>40</v>
      </c>
      <c r="Q10" s="48" t="s">
        <v>86</v>
      </c>
      <c r="R10" s="48" t="s">
        <v>101</v>
      </c>
      <c r="S10" s="51">
        <v>9295379814</v>
      </c>
      <c r="T10" s="51">
        <v>0</v>
      </c>
      <c r="U10" s="51">
        <v>0</v>
      </c>
      <c r="V10" s="51">
        <v>9295379814</v>
      </c>
      <c r="W10" s="51">
        <v>0</v>
      </c>
      <c r="X10" s="51">
        <v>9295379814</v>
      </c>
      <c r="Y10" s="51">
        <v>2720485279</v>
      </c>
      <c r="Z10" s="51">
        <v>2141310199</v>
      </c>
      <c r="AA10" s="51">
        <v>844559769.89999998</v>
      </c>
      <c r="AB10" s="51">
        <v>844559769.89999998</v>
      </c>
      <c r="AC10" s="51">
        <v>6966756807</v>
      </c>
      <c r="AD10" s="51">
        <v>3850682</v>
      </c>
    </row>
    <row r="11" spans="1:30" x14ac:dyDescent="0.25">
      <c r="A11" s="3" t="s">
        <v>32</v>
      </c>
      <c r="B11" s="2" t="s">
        <v>32</v>
      </c>
      <c r="C11" s="4" t="s">
        <v>92</v>
      </c>
      <c r="D11" s="3" t="s">
        <v>94</v>
      </c>
      <c r="E11" s="3" t="s">
        <v>47</v>
      </c>
      <c r="F11" s="3" t="s">
        <v>51</v>
      </c>
      <c r="G11" s="3" t="s">
        <v>49</v>
      </c>
      <c r="H11" s="3" t="s">
        <v>54</v>
      </c>
      <c r="I11" s="3" t="s">
        <v>85</v>
      </c>
      <c r="J11" s="3"/>
      <c r="K11" s="3"/>
      <c r="L11" s="3"/>
      <c r="M11" s="3"/>
      <c r="N11" s="3" t="s">
        <v>38</v>
      </c>
      <c r="O11" s="3" t="s">
        <v>41</v>
      </c>
      <c r="P11" s="2" t="s">
        <v>40</v>
      </c>
      <c r="Q11" s="48" t="s">
        <v>86</v>
      </c>
      <c r="R11" s="48" t="s">
        <v>101</v>
      </c>
      <c r="S11" s="51">
        <v>2543749482</v>
      </c>
      <c r="T11" s="51">
        <v>0</v>
      </c>
      <c r="U11" s="51">
        <v>0</v>
      </c>
      <c r="V11" s="51">
        <v>2543749482</v>
      </c>
      <c r="W11" s="51">
        <v>0</v>
      </c>
      <c r="X11" s="51">
        <v>2543749482</v>
      </c>
      <c r="Y11" s="51">
        <v>2449373816</v>
      </c>
      <c r="Z11" s="51">
        <v>2289155140</v>
      </c>
      <c r="AA11" s="51">
        <v>1207628764.75</v>
      </c>
      <c r="AB11" s="51">
        <v>1207628764.75</v>
      </c>
      <c r="AC11" s="51">
        <v>94375666</v>
      </c>
      <c r="AD11" s="51">
        <v>826528718.42999995</v>
      </c>
    </row>
    <row r="12" spans="1:30" x14ac:dyDescent="0.25">
      <c r="A12" s="3" t="s">
        <v>32</v>
      </c>
      <c r="B12" s="2" t="s">
        <v>32</v>
      </c>
      <c r="C12" s="4" t="s">
        <v>92</v>
      </c>
      <c r="D12" s="3" t="s">
        <v>95</v>
      </c>
      <c r="E12" s="3" t="s">
        <v>47</v>
      </c>
      <c r="F12" s="3" t="s">
        <v>51</v>
      </c>
      <c r="G12" s="3" t="s">
        <v>49</v>
      </c>
      <c r="H12" s="3" t="s">
        <v>42</v>
      </c>
      <c r="I12" s="3" t="s">
        <v>85</v>
      </c>
      <c r="J12" s="3"/>
      <c r="K12" s="3"/>
      <c r="L12" s="3"/>
      <c r="M12" s="3"/>
      <c r="N12" s="3" t="s">
        <v>38</v>
      </c>
      <c r="O12" s="3" t="s">
        <v>41</v>
      </c>
      <c r="P12" s="2" t="s">
        <v>40</v>
      </c>
      <c r="Q12" s="48" t="s">
        <v>86</v>
      </c>
      <c r="R12" s="48" t="s">
        <v>69</v>
      </c>
      <c r="S12" s="51">
        <v>3215410000</v>
      </c>
      <c r="T12" s="51">
        <v>0</v>
      </c>
      <c r="U12" s="51">
        <v>0</v>
      </c>
      <c r="V12" s="51">
        <v>3215410000</v>
      </c>
      <c r="W12" s="51">
        <v>0</v>
      </c>
      <c r="X12" s="51">
        <v>3215410000</v>
      </c>
      <c r="Y12" s="51">
        <v>3215410000</v>
      </c>
      <c r="Z12" s="51">
        <v>115700000</v>
      </c>
      <c r="AA12" s="51">
        <v>37700000</v>
      </c>
      <c r="AB12" s="51">
        <v>37700000</v>
      </c>
      <c r="AC12" s="51">
        <v>0</v>
      </c>
      <c r="AD12" s="51">
        <v>24700000</v>
      </c>
    </row>
    <row r="13" spans="1:30" x14ac:dyDescent="0.25">
      <c r="A13" s="3" t="s">
        <v>32</v>
      </c>
      <c r="B13" s="2" t="s">
        <v>32</v>
      </c>
      <c r="C13" s="4" t="s">
        <v>92</v>
      </c>
      <c r="D13" s="3" t="s">
        <v>96</v>
      </c>
      <c r="E13" s="3" t="s">
        <v>47</v>
      </c>
      <c r="F13" s="3" t="s">
        <v>51</v>
      </c>
      <c r="G13" s="3" t="s">
        <v>49</v>
      </c>
      <c r="H13" s="3" t="s">
        <v>50</v>
      </c>
      <c r="I13" s="3" t="s">
        <v>85</v>
      </c>
      <c r="J13" s="3"/>
      <c r="K13" s="3"/>
      <c r="L13" s="3"/>
      <c r="M13" s="3"/>
      <c r="N13" s="3" t="s">
        <v>38</v>
      </c>
      <c r="O13" s="3" t="s">
        <v>39</v>
      </c>
      <c r="P13" s="2" t="s">
        <v>40</v>
      </c>
      <c r="Q13" s="48" t="s">
        <v>86</v>
      </c>
      <c r="R13" s="48" t="s">
        <v>69</v>
      </c>
      <c r="S13" s="51">
        <v>150000000</v>
      </c>
      <c r="T13" s="51">
        <v>0</v>
      </c>
      <c r="U13" s="51">
        <v>0</v>
      </c>
      <c r="V13" s="51">
        <v>150000000</v>
      </c>
      <c r="W13" s="51">
        <v>0</v>
      </c>
      <c r="X13" s="51">
        <v>150000000</v>
      </c>
      <c r="Y13" s="51">
        <v>150000000</v>
      </c>
      <c r="Z13" s="51">
        <v>124700000</v>
      </c>
      <c r="AA13" s="51">
        <v>52533333</v>
      </c>
      <c r="AB13" s="51">
        <v>52533333</v>
      </c>
      <c r="AC13" s="51">
        <v>0</v>
      </c>
      <c r="AD13" s="51">
        <v>40233333</v>
      </c>
    </row>
    <row r="14" spans="1:30" x14ac:dyDescent="0.25">
      <c r="A14" s="3" t="s">
        <v>32</v>
      </c>
      <c r="B14" s="2" t="s">
        <v>32</v>
      </c>
      <c r="C14" s="4" t="s">
        <v>92</v>
      </c>
      <c r="D14" s="3" t="s">
        <v>97</v>
      </c>
      <c r="E14" s="3" t="s">
        <v>47</v>
      </c>
      <c r="F14" s="3" t="s">
        <v>51</v>
      </c>
      <c r="G14" s="3" t="s">
        <v>49</v>
      </c>
      <c r="H14" s="3" t="s">
        <v>57</v>
      </c>
      <c r="I14" s="3" t="s">
        <v>85</v>
      </c>
      <c r="J14" s="3"/>
      <c r="K14" s="3"/>
      <c r="L14" s="3"/>
      <c r="M14" s="3"/>
      <c r="N14" s="3" t="s">
        <v>38</v>
      </c>
      <c r="O14" s="3" t="s">
        <v>39</v>
      </c>
      <c r="P14" s="2" t="s">
        <v>40</v>
      </c>
      <c r="Q14" s="48" t="s">
        <v>86</v>
      </c>
      <c r="R14" s="48" t="s">
        <v>101</v>
      </c>
      <c r="S14" s="51">
        <v>34715169575</v>
      </c>
      <c r="T14" s="51">
        <v>0</v>
      </c>
      <c r="U14" s="51">
        <v>0</v>
      </c>
      <c r="V14" s="51">
        <v>34715169575</v>
      </c>
      <c r="W14" s="51">
        <v>0</v>
      </c>
      <c r="X14" s="51">
        <v>34715169575</v>
      </c>
      <c r="Y14" s="51">
        <v>15665302154</v>
      </c>
      <c r="Z14" s="51">
        <v>6505502498</v>
      </c>
      <c r="AA14" s="51">
        <v>1488728081.8599999</v>
      </c>
      <c r="AB14" s="51">
        <v>1481961089.8599999</v>
      </c>
      <c r="AC14" s="51">
        <v>24105311315</v>
      </c>
      <c r="AD14" s="51">
        <v>1095936642.6800001</v>
      </c>
    </row>
    <row r="15" spans="1:30" x14ac:dyDescent="0.25">
      <c r="A15" s="3" t="s">
        <v>32</v>
      </c>
      <c r="B15" s="2" t="s">
        <v>32</v>
      </c>
      <c r="C15" s="4" t="s">
        <v>92</v>
      </c>
      <c r="D15" s="3" t="s">
        <v>97</v>
      </c>
      <c r="E15" s="3" t="s">
        <v>47</v>
      </c>
      <c r="F15" s="3" t="s">
        <v>51</v>
      </c>
      <c r="G15" s="3" t="s">
        <v>49</v>
      </c>
      <c r="H15" s="3" t="s">
        <v>57</v>
      </c>
      <c r="I15" s="3" t="s">
        <v>85</v>
      </c>
      <c r="J15" s="3"/>
      <c r="K15" s="3"/>
      <c r="L15" s="3"/>
      <c r="M15" s="3"/>
      <c r="N15" s="3" t="s">
        <v>38</v>
      </c>
      <c r="O15" s="3" t="s">
        <v>41</v>
      </c>
      <c r="P15" s="2" t="s">
        <v>40</v>
      </c>
      <c r="Q15" s="48" t="s">
        <v>86</v>
      </c>
      <c r="R15" s="48" t="s">
        <v>101</v>
      </c>
      <c r="S15" s="51">
        <v>27619770583</v>
      </c>
      <c r="T15" s="51">
        <v>0</v>
      </c>
      <c r="U15" s="51">
        <v>0</v>
      </c>
      <c r="V15" s="51">
        <v>27619770583</v>
      </c>
      <c r="W15" s="51">
        <v>0</v>
      </c>
      <c r="X15" s="51">
        <v>27619770583</v>
      </c>
      <c r="Y15" s="51">
        <v>23487036596</v>
      </c>
      <c r="Z15" s="51">
        <v>12975701959.540001</v>
      </c>
      <c r="AA15" s="51">
        <v>5011878820.5600004</v>
      </c>
      <c r="AB15" s="51">
        <v>5009681548.5600004</v>
      </c>
      <c r="AC15" s="51">
        <v>6508198596</v>
      </c>
      <c r="AD15" s="51">
        <v>3766491263.4499998</v>
      </c>
    </row>
    <row r="16" spans="1:30" x14ac:dyDescent="0.25">
      <c r="A16" s="3" t="s">
        <v>32</v>
      </c>
      <c r="B16" s="2" t="s">
        <v>32</v>
      </c>
      <c r="C16" s="4" t="s">
        <v>92</v>
      </c>
      <c r="D16" s="3" t="s">
        <v>98</v>
      </c>
      <c r="E16" s="3" t="s">
        <v>47</v>
      </c>
      <c r="F16" s="3" t="s">
        <v>55</v>
      </c>
      <c r="G16" s="3" t="s">
        <v>49</v>
      </c>
      <c r="H16" s="3" t="s">
        <v>52</v>
      </c>
      <c r="I16" s="3" t="s">
        <v>89</v>
      </c>
      <c r="J16" s="3"/>
      <c r="K16" s="3"/>
      <c r="L16" s="3"/>
      <c r="M16" s="3"/>
      <c r="N16" s="3" t="s">
        <v>38</v>
      </c>
      <c r="O16" s="3" t="s">
        <v>39</v>
      </c>
      <c r="P16" s="2" t="s">
        <v>40</v>
      </c>
      <c r="Q16" s="48" t="s">
        <v>90</v>
      </c>
      <c r="R16" s="48" t="s">
        <v>100</v>
      </c>
      <c r="S16" s="51">
        <v>24570915637</v>
      </c>
      <c r="T16" s="51">
        <v>0</v>
      </c>
      <c r="U16" s="51">
        <v>0</v>
      </c>
      <c r="V16" s="51">
        <v>24570915637</v>
      </c>
      <c r="W16" s="51">
        <v>0</v>
      </c>
      <c r="X16" s="51">
        <v>24570915637</v>
      </c>
      <c r="Y16" s="51">
        <v>17209067254.84</v>
      </c>
      <c r="Z16" s="51">
        <v>11250491997.9</v>
      </c>
      <c r="AA16" s="51">
        <v>7970959287.6000004</v>
      </c>
      <c r="AB16" s="51">
        <v>7970959287.6000004</v>
      </c>
      <c r="AC16" s="51">
        <v>7168890219.1599998</v>
      </c>
      <c r="AD16" s="51">
        <v>3179277360.9400001</v>
      </c>
    </row>
    <row r="17" spans="1:30" x14ac:dyDescent="0.25">
      <c r="A17" s="3" t="s">
        <v>32</v>
      </c>
      <c r="B17" s="2" t="s">
        <v>32</v>
      </c>
      <c r="C17" s="4" t="s">
        <v>92</v>
      </c>
      <c r="D17" s="3" t="s">
        <v>99</v>
      </c>
      <c r="E17" s="3" t="s">
        <v>47</v>
      </c>
      <c r="F17" s="3" t="s">
        <v>55</v>
      </c>
      <c r="G17" s="3" t="s">
        <v>49</v>
      </c>
      <c r="H17" s="3" t="s">
        <v>53</v>
      </c>
      <c r="I17" s="3" t="s">
        <v>89</v>
      </c>
      <c r="J17" s="3"/>
      <c r="K17" s="3"/>
      <c r="L17" s="3"/>
      <c r="M17" s="3"/>
      <c r="N17" s="3" t="s">
        <v>38</v>
      </c>
      <c r="O17" s="3" t="s">
        <v>39</v>
      </c>
      <c r="P17" s="2" t="s">
        <v>40</v>
      </c>
      <c r="Q17" s="48" t="s">
        <v>90</v>
      </c>
      <c r="R17" s="48" t="s">
        <v>101</v>
      </c>
      <c r="S17" s="51">
        <v>4129920065</v>
      </c>
      <c r="T17" s="51">
        <v>0</v>
      </c>
      <c r="U17" s="51">
        <v>0</v>
      </c>
      <c r="V17" s="51">
        <v>4129920065</v>
      </c>
      <c r="W17" s="51">
        <v>0</v>
      </c>
      <c r="X17" s="51">
        <v>4129920065</v>
      </c>
      <c r="Y17" s="51">
        <v>1512014943</v>
      </c>
      <c r="Z17" s="51">
        <v>199761139</v>
      </c>
      <c r="AA17" s="51">
        <v>0</v>
      </c>
      <c r="AB17" s="51">
        <v>0</v>
      </c>
      <c r="AC17" s="51">
        <v>2617905122</v>
      </c>
      <c r="AD17" s="51">
        <v>0</v>
      </c>
    </row>
    <row r="18" spans="1:30" x14ac:dyDescent="0.25">
      <c r="A18" s="3" t="s">
        <v>1</v>
      </c>
      <c r="B18" s="2" t="s">
        <v>32</v>
      </c>
      <c r="C18" s="4" t="s">
        <v>92</v>
      </c>
      <c r="D18" s="3" t="s">
        <v>99</v>
      </c>
      <c r="E18" s="3" t="s">
        <v>47</v>
      </c>
      <c r="F18" s="3" t="s">
        <v>55</v>
      </c>
      <c r="G18" s="3" t="s">
        <v>49</v>
      </c>
      <c r="H18" s="3" t="s">
        <v>53</v>
      </c>
      <c r="I18" s="3" t="s">
        <v>89</v>
      </c>
      <c r="J18" s="3"/>
      <c r="K18" s="3"/>
      <c r="L18" s="3"/>
      <c r="M18" s="3"/>
      <c r="N18" s="3" t="s">
        <v>38</v>
      </c>
      <c r="O18" s="3" t="s">
        <v>41</v>
      </c>
      <c r="P18" s="2" t="s">
        <v>40</v>
      </c>
      <c r="Q18" s="49" t="s">
        <v>90</v>
      </c>
      <c r="R18" s="49" t="s">
        <v>101</v>
      </c>
      <c r="S18" s="51">
        <v>1870079935</v>
      </c>
      <c r="T18" s="51">
        <v>0</v>
      </c>
      <c r="U18" s="51">
        <v>0</v>
      </c>
      <c r="V18" s="51">
        <v>1870079935</v>
      </c>
      <c r="W18" s="51">
        <v>0</v>
      </c>
      <c r="X18" s="51">
        <v>1870079935</v>
      </c>
      <c r="Y18" s="51">
        <v>1866000000</v>
      </c>
      <c r="Z18" s="51">
        <v>1849474143</v>
      </c>
      <c r="AA18" s="51">
        <v>0</v>
      </c>
      <c r="AB18" s="51">
        <v>0</v>
      </c>
      <c r="AC18" s="51">
        <v>4079935</v>
      </c>
      <c r="AD18" s="51">
        <v>0</v>
      </c>
    </row>
    <row r="19" spans="1:30" x14ac:dyDescent="0.25">
      <c r="A19" s="3" t="s">
        <v>1</v>
      </c>
      <c r="B19" s="5" t="s">
        <v>1</v>
      </c>
      <c r="C19" s="4" t="s">
        <v>1</v>
      </c>
      <c r="D19" s="3" t="s">
        <v>1</v>
      </c>
      <c r="E19" s="3" t="s">
        <v>1</v>
      </c>
      <c r="F19" s="3" t="s">
        <v>1</v>
      </c>
      <c r="G19" s="3" t="s">
        <v>1</v>
      </c>
      <c r="H19" s="3" t="s">
        <v>1</v>
      </c>
      <c r="I19" s="3" t="s">
        <v>1</v>
      </c>
      <c r="J19" s="3" t="s">
        <v>1</v>
      </c>
      <c r="K19" s="3" t="s">
        <v>1</v>
      </c>
      <c r="L19" s="3" t="s">
        <v>1</v>
      </c>
      <c r="M19" s="3" t="s">
        <v>1</v>
      </c>
      <c r="N19" s="3" t="s">
        <v>1</v>
      </c>
      <c r="O19" s="3" t="s">
        <v>1</v>
      </c>
      <c r="P19" s="2" t="s">
        <v>1</v>
      </c>
      <c r="Q19" s="33" t="s">
        <v>1</v>
      </c>
      <c r="R19" s="33"/>
      <c r="S19" s="52">
        <v>273351559454</v>
      </c>
      <c r="T19" s="52">
        <v>0</v>
      </c>
      <c r="U19" s="52">
        <v>0</v>
      </c>
      <c r="V19" s="52">
        <v>273351559454</v>
      </c>
      <c r="W19" s="52">
        <v>0</v>
      </c>
      <c r="X19" s="52">
        <v>273351559454</v>
      </c>
      <c r="Y19" s="52">
        <v>228640077956.84</v>
      </c>
      <c r="Z19" s="52">
        <v>193635719575.44</v>
      </c>
      <c r="AA19" s="52">
        <v>138855919282.67001</v>
      </c>
      <c r="AB19" s="52">
        <v>138672036227.67001</v>
      </c>
      <c r="AC19" s="52">
        <v>52616640658.160004</v>
      </c>
      <c r="AD19" s="52">
        <v>125215751678.5</v>
      </c>
    </row>
    <row r="20" spans="1:30" ht="33.950000000000003" customHeight="1" x14ac:dyDescent="0.25">
      <c r="S20" s="30">
        <f>SUM(S5:S7)</f>
        <v>94262862000</v>
      </c>
      <c r="T20" s="30">
        <f t="shared" ref="T20:AD20" si="0">SUM(T5:T7)</f>
        <v>0</v>
      </c>
      <c r="U20" s="30">
        <f t="shared" si="0"/>
        <v>0</v>
      </c>
      <c r="V20" s="30">
        <f t="shared" si="0"/>
        <v>94262862000</v>
      </c>
      <c r="W20" s="30">
        <f t="shared" si="0"/>
        <v>0</v>
      </c>
      <c r="X20" s="30">
        <f t="shared" si="0"/>
        <v>94262862000</v>
      </c>
      <c r="Y20" s="30">
        <f t="shared" si="0"/>
        <v>92837254589</v>
      </c>
      <c r="Z20" s="30">
        <f t="shared" si="0"/>
        <v>92837254589</v>
      </c>
      <c r="AA20" s="30">
        <f t="shared" si="0"/>
        <v>92837254589</v>
      </c>
      <c r="AB20" s="30">
        <f t="shared" si="0"/>
        <v>92837254589</v>
      </c>
      <c r="AC20" s="30">
        <f>SUM(AC5:AC7)</f>
        <v>1425607411</v>
      </c>
      <c r="AD20" s="30">
        <f t="shared" si="0"/>
        <v>92837254589</v>
      </c>
    </row>
    <row r="21" spans="1:30" x14ac:dyDescent="0.25">
      <c r="S21" s="30">
        <f>SUM(S8:S18)</f>
        <v>179088697454</v>
      </c>
      <c r="T21" s="30">
        <f t="shared" ref="T21:AD21" si="1">SUM(T8:T18)</f>
        <v>0</v>
      </c>
      <c r="U21" s="30">
        <f t="shared" si="1"/>
        <v>0</v>
      </c>
      <c r="V21" s="30">
        <f t="shared" si="1"/>
        <v>179088697454</v>
      </c>
      <c r="W21" s="30">
        <f t="shared" si="1"/>
        <v>0</v>
      </c>
      <c r="X21" s="30">
        <f t="shared" si="1"/>
        <v>179088697454</v>
      </c>
      <c r="Y21" s="30">
        <f t="shared" si="1"/>
        <v>135802823367.84</v>
      </c>
      <c r="Z21" s="30">
        <f t="shared" si="1"/>
        <v>100798464986.44</v>
      </c>
      <c r="AA21" s="30">
        <f t="shared" si="1"/>
        <v>46018664693.669998</v>
      </c>
      <c r="AB21" s="30">
        <f t="shared" si="1"/>
        <v>45834781638.669998</v>
      </c>
      <c r="AC21" s="30">
        <f t="shared" si="1"/>
        <v>51191033247.160004</v>
      </c>
      <c r="AD21" s="30">
        <f t="shared" si="1"/>
        <v>32378497089.5</v>
      </c>
    </row>
    <row r="22" spans="1:30" x14ac:dyDescent="0.25">
      <c r="S22" s="30">
        <f>+S21+S20</f>
        <v>273351559454</v>
      </c>
      <c r="T22" s="30">
        <f t="shared" ref="T22:AD22" si="2">+T21+T20</f>
        <v>0</v>
      </c>
      <c r="U22" s="30">
        <f t="shared" si="2"/>
        <v>0</v>
      </c>
      <c r="V22" s="30">
        <f t="shared" si="2"/>
        <v>273351559454</v>
      </c>
      <c r="W22" s="30">
        <f t="shared" si="2"/>
        <v>0</v>
      </c>
      <c r="X22" s="30">
        <f t="shared" si="2"/>
        <v>273351559454</v>
      </c>
      <c r="Y22" s="30">
        <f t="shared" si="2"/>
        <v>228640077956.84</v>
      </c>
      <c r="Z22" s="30">
        <f t="shared" si="2"/>
        <v>193635719575.44</v>
      </c>
      <c r="AA22" s="30">
        <f t="shared" si="2"/>
        <v>138855919282.66998</v>
      </c>
      <c r="AB22" s="30">
        <f t="shared" si="2"/>
        <v>138672036227.66998</v>
      </c>
      <c r="AC22" s="30">
        <f t="shared" si="2"/>
        <v>52616640658.160004</v>
      </c>
      <c r="AD22" s="30">
        <f t="shared" si="2"/>
        <v>125215751678.5</v>
      </c>
    </row>
    <row r="23" spans="1:30" x14ac:dyDescent="0.25">
      <c r="S23" s="30">
        <f>+S22-S19</f>
        <v>0</v>
      </c>
      <c r="T23" s="30">
        <f t="shared" ref="T23:AD23" si="3">+T22-T19</f>
        <v>0</v>
      </c>
      <c r="U23" s="30">
        <f t="shared" si="3"/>
        <v>0</v>
      </c>
      <c r="V23" s="30">
        <f t="shared" si="3"/>
        <v>0</v>
      </c>
      <c r="W23" s="30">
        <f t="shared" si="3"/>
        <v>0</v>
      </c>
      <c r="X23" s="30">
        <f t="shared" si="3"/>
        <v>0</v>
      </c>
      <c r="Y23" s="30">
        <f>+Y22-Y19</f>
        <v>0</v>
      </c>
      <c r="Z23" s="30">
        <f t="shared" si="3"/>
        <v>0</v>
      </c>
      <c r="AA23" s="30">
        <f t="shared" si="3"/>
        <v>0</v>
      </c>
      <c r="AB23" s="30">
        <f t="shared" si="3"/>
        <v>0</v>
      </c>
      <c r="AC23" s="30">
        <f t="shared" si="3"/>
        <v>0</v>
      </c>
      <c r="AD23" s="30">
        <f t="shared" si="3"/>
        <v>0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EP FONAM JULIO  2024</vt:lpstr>
      <vt:lpstr>EP FONAM OAP</vt:lpstr>
      <vt:lpstr>ep fonam</vt:lpstr>
      <vt:lpstr>'EP FONAM JULIO  2024'!Área_de_impresión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Daniela González Sarmiento</dc:creator>
  <cp:lastModifiedBy>Richard Milley Rodriguez Saavedra</cp:lastModifiedBy>
  <cp:lastPrinted>2024-08-05T15:16:45Z</cp:lastPrinted>
  <dcterms:created xsi:type="dcterms:W3CDTF">2021-02-04T14:41:59Z</dcterms:created>
  <dcterms:modified xsi:type="dcterms:W3CDTF">2024-08-05T15:39:44Z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