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ticologa\Documents\Contrato 2023\CORPROGRESO II\"/>
    </mc:Choice>
  </mc:AlternateContent>
  <bookViews>
    <workbookView xWindow="0" yWindow="0" windowWidth="20400" windowHeight="7350" activeTab="1"/>
  </bookViews>
  <sheets>
    <sheet name="Plan de Accion Priorizado" sheetId="1" r:id="rId1"/>
    <sheet name="Plan de Accion_2022_costo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9" i="2" l="1"/>
  <c r="N128" i="2"/>
  <c r="R126" i="2" s="1"/>
  <c r="N127" i="2"/>
  <c r="N126" i="2"/>
  <c r="N125" i="2"/>
  <c r="R124" i="2"/>
  <c r="N124" i="2"/>
  <c r="N123" i="2"/>
  <c r="R123" i="2" s="1"/>
  <c r="N122" i="2"/>
  <c r="R122" i="2" s="1"/>
  <c r="N121" i="2"/>
  <c r="R121" i="2" s="1"/>
  <c r="N120" i="2"/>
  <c r="R120" i="2" s="1"/>
  <c r="N119" i="2"/>
  <c r="R119" i="2" s="1"/>
  <c r="N118" i="2"/>
  <c r="R118" i="2" s="1"/>
  <c r="N117" i="2"/>
  <c r="R117" i="2" s="1"/>
  <c r="N116" i="2"/>
  <c r="R116" i="2" s="1"/>
  <c r="N114" i="2"/>
  <c r="N113" i="2"/>
  <c r="R113" i="2" s="1"/>
  <c r="R112" i="2"/>
  <c r="N112" i="2"/>
  <c r="N111" i="2"/>
  <c r="R111" i="2" s="1"/>
  <c r="N110" i="2"/>
  <c r="R110" i="2" s="1"/>
  <c r="N109" i="2"/>
  <c r="R109" i="2" s="1"/>
  <c r="R108" i="2"/>
  <c r="N108" i="2"/>
  <c r="N107" i="2"/>
  <c r="N106" i="2"/>
  <c r="N105" i="2"/>
  <c r="N104" i="2"/>
  <c r="N103" i="2"/>
  <c r="R103" i="2" s="1"/>
  <c r="N102" i="2"/>
  <c r="N101" i="2"/>
  <c r="R101" i="2" s="1"/>
  <c r="N100" i="2"/>
  <c r="R100" i="2" s="1"/>
  <c r="N99" i="2"/>
  <c r="N98" i="2"/>
  <c r="R98" i="2" s="1"/>
  <c r="N97" i="2"/>
  <c r="N96" i="2"/>
  <c r="R96" i="2" s="1"/>
  <c r="N95" i="2"/>
  <c r="R95" i="2" s="1"/>
  <c r="N94" i="2"/>
  <c r="R94" i="2" s="1"/>
  <c r="R93" i="2"/>
  <c r="N93" i="2"/>
  <c r="N92" i="2"/>
  <c r="R91" i="2"/>
  <c r="N91" i="2"/>
  <c r="N90" i="2"/>
  <c r="R90" i="2" s="1"/>
  <c r="N89" i="2"/>
  <c r="R89" i="2" s="1"/>
  <c r="N88" i="2"/>
  <c r="R88" i="2" s="1"/>
  <c r="N87" i="2"/>
  <c r="N86" i="2"/>
  <c r="N85" i="2"/>
  <c r="N84" i="2"/>
  <c r="N83" i="2"/>
  <c r="R83" i="2" s="1"/>
  <c r="N82" i="2"/>
  <c r="N81" i="2"/>
  <c r="N80" i="2"/>
  <c r="N79" i="2"/>
  <c r="R79" i="2" s="1"/>
  <c r="N78" i="2"/>
  <c r="R78" i="2" s="1"/>
  <c r="N77" i="2"/>
  <c r="R77" i="2" s="1"/>
  <c r="N76" i="2"/>
  <c r="N75" i="2"/>
  <c r="N74" i="2"/>
  <c r="N73" i="2"/>
  <c r="N72" i="2"/>
  <c r="N71" i="2"/>
  <c r="N70" i="2"/>
  <c r="N69" i="2"/>
  <c r="N68" i="2"/>
  <c r="N67" i="2"/>
  <c r="N66" i="2"/>
  <c r="N65" i="2"/>
  <c r="N64" i="2"/>
  <c r="N63" i="2"/>
  <c r="R63" i="2" s="1"/>
  <c r="N62" i="2"/>
  <c r="N61" i="2"/>
  <c r="R61" i="2" s="1"/>
  <c r="N60" i="2"/>
  <c r="N59" i="2"/>
  <c r="R58" i="2"/>
  <c r="N58" i="2"/>
  <c r="N57" i="2"/>
  <c r="N56" i="2"/>
  <c r="N55" i="2"/>
  <c r="N53" i="2"/>
  <c r="R52" i="2"/>
  <c r="N52" i="2"/>
  <c r="N51" i="2"/>
  <c r="R51" i="2" s="1"/>
  <c r="N49" i="2"/>
  <c r="N48" i="2"/>
  <c r="R48" i="2" s="1"/>
  <c r="N47" i="2"/>
  <c r="R47" i="2" s="1"/>
  <c r="N46" i="2"/>
  <c r="R46" i="2" s="1"/>
  <c r="N45" i="2"/>
  <c r="N44" i="2"/>
  <c r="N43" i="2"/>
  <c r="N42" i="2"/>
  <c r="N40" i="2"/>
  <c r="R39" i="2"/>
  <c r="N39" i="2"/>
  <c r="N38" i="2"/>
  <c r="R38" i="2" s="1"/>
  <c r="N37" i="2"/>
  <c r="R36" i="2"/>
  <c r="N36" i="2"/>
  <c r="R35" i="2"/>
  <c r="N35" i="2"/>
  <c r="N34" i="2"/>
  <c r="N33" i="2"/>
  <c r="R33" i="2" s="1"/>
  <c r="N32" i="2"/>
  <c r="N31" i="2"/>
  <c r="R31" i="2" s="1"/>
  <c r="N30" i="2"/>
  <c r="R30" i="2" s="1"/>
  <c r="N29" i="2"/>
  <c r="N28" i="2"/>
  <c r="N27" i="2"/>
  <c r="N26" i="2"/>
  <c r="N25" i="2"/>
  <c r="N24" i="2"/>
  <c r="N23" i="2"/>
  <c r="N22" i="2"/>
  <c r="N21" i="2"/>
  <c r="R21" i="2" s="1"/>
  <c r="N20" i="2"/>
  <c r="N19" i="2"/>
  <c r="N18" i="2"/>
  <c r="N17" i="2"/>
  <c r="R17" i="2" s="1"/>
  <c r="N16" i="2"/>
  <c r="R16" i="2" s="1"/>
  <c r="N15" i="2"/>
  <c r="R14" i="2"/>
  <c r="N14" i="2"/>
  <c r="N13" i="2"/>
  <c r="R12" i="2"/>
  <c r="N12" i="2"/>
  <c r="N11" i="2"/>
  <c r="N10" i="2"/>
  <c r="N9" i="2"/>
  <c r="R9" i="2" s="1"/>
  <c r="R5" i="2"/>
  <c r="N5" i="2"/>
  <c r="P113" i="1"/>
  <c r="P127" i="1"/>
  <c r="P126" i="1"/>
  <c r="P125" i="1"/>
  <c r="P124" i="1"/>
  <c r="T124" i="1" s="1"/>
  <c r="P123" i="1"/>
  <c r="T122" i="1"/>
  <c r="P122" i="1"/>
  <c r="P121" i="1"/>
  <c r="T121" i="1" s="1"/>
  <c r="P120" i="1"/>
  <c r="T120" i="1" s="1"/>
  <c r="P119" i="1"/>
  <c r="T119" i="1" s="1"/>
  <c r="T118" i="1"/>
  <c r="P118" i="1"/>
  <c r="P117" i="1"/>
  <c r="T117" i="1" s="1"/>
  <c r="P116" i="1"/>
  <c r="T116" i="1" s="1"/>
  <c r="P115" i="1"/>
  <c r="T115" i="1" s="1"/>
  <c r="T113" i="1"/>
  <c r="P112" i="1"/>
  <c r="T112" i="1" s="1"/>
  <c r="P111" i="1"/>
  <c r="T111" i="1" s="1"/>
  <c r="P110" i="1"/>
  <c r="P109" i="1"/>
  <c r="T109" i="1" s="1"/>
  <c r="T108" i="1"/>
  <c r="P108" i="1"/>
  <c r="P107" i="1"/>
  <c r="T107" i="1" s="1"/>
  <c r="P106" i="1"/>
  <c r="T106" i="1" s="1"/>
  <c r="P105" i="1"/>
  <c r="T105" i="1" s="1"/>
  <c r="T104" i="1"/>
  <c r="P104" i="1"/>
  <c r="P103" i="1"/>
  <c r="P102" i="1"/>
  <c r="P101" i="1"/>
  <c r="T101" i="1" s="1"/>
  <c r="P100" i="1"/>
  <c r="T99" i="1"/>
  <c r="P99" i="1"/>
  <c r="P98" i="1"/>
  <c r="P97" i="1"/>
  <c r="T97" i="1" s="1"/>
  <c r="P96" i="1"/>
  <c r="T96" i="1" s="1"/>
  <c r="P95" i="1"/>
  <c r="T94" i="1"/>
  <c r="P94" i="1"/>
  <c r="P93" i="1"/>
  <c r="P92" i="1"/>
  <c r="T92" i="1" s="1"/>
  <c r="P91" i="1"/>
  <c r="T91" i="1" s="1"/>
  <c r="P90" i="1"/>
  <c r="T90" i="1" s="1"/>
  <c r="T89" i="1"/>
  <c r="P89" i="1"/>
  <c r="P88" i="1"/>
  <c r="P87" i="1"/>
  <c r="T87" i="1" s="1"/>
  <c r="P86" i="1"/>
  <c r="T86" i="1" s="1"/>
  <c r="T85" i="1"/>
  <c r="P85" i="1"/>
  <c r="P84" i="1"/>
  <c r="T84" i="1" s="1"/>
  <c r="P83" i="1"/>
  <c r="P82" i="1"/>
  <c r="P81" i="1"/>
  <c r="T83" i="1" s="1"/>
  <c r="P80" i="1"/>
  <c r="P79" i="1"/>
  <c r="T79" i="1" s="1"/>
  <c r="P78" i="1"/>
  <c r="P77" i="1"/>
  <c r="P76" i="1"/>
  <c r="T76" i="1" s="1"/>
  <c r="T75" i="1"/>
  <c r="P75" i="1"/>
  <c r="P74" i="1"/>
  <c r="T74" i="1" s="1"/>
  <c r="P73" i="1"/>
  <c r="T73" i="1" s="1"/>
  <c r="P72" i="1"/>
  <c r="P71" i="1"/>
  <c r="T71" i="1" s="1"/>
  <c r="P70" i="1"/>
  <c r="P69" i="1"/>
  <c r="P68" i="1"/>
  <c r="P67" i="1"/>
  <c r="T66" i="1"/>
  <c r="P66" i="1"/>
  <c r="T69" i="1" s="1"/>
  <c r="P65" i="1"/>
  <c r="P64" i="1"/>
  <c r="P63" i="1"/>
  <c r="T63" i="1" s="1"/>
  <c r="T64" i="1" s="1"/>
  <c r="P62" i="1"/>
  <c r="P61" i="1"/>
  <c r="P60" i="1"/>
  <c r="P59" i="1"/>
  <c r="T59" i="1" s="1"/>
  <c r="P58" i="1"/>
  <c r="P57" i="1"/>
  <c r="T57" i="1" s="1"/>
  <c r="P56" i="1"/>
  <c r="P55" i="1"/>
  <c r="T54" i="1"/>
  <c r="P54" i="1"/>
  <c r="P53" i="1"/>
  <c r="P52" i="1"/>
  <c r="P51" i="1"/>
  <c r="T51" i="1" s="1"/>
  <c r="P49" i="1"/>
  <c r="T48" i="1"/>
  <c r="P48" i="1"/>
  <c r="P47" i="1"/>
  <c r="T47" i="1" s="1"/>
  <c r="P45" i="1"/>
  <c r="P44" i="1"/>
  <c r="T44" i="1" s="1"/>
  <c r="P43" i="1"/>
  <c r="T43" i="1" s="1"/>
  <c r="T42" i="1"/>
  <c r="P42" i="1"/>
  <c r="P41" i="1"/>
  <c r="P40" i="1"/>
  <c r="P39" i="1"/>
  <c r="P38" i="1"/>
  <c r="T38" i="1" s="1"/>
  <c r="T37" i="1"/>
  <c r="P37" i="1"/>
  <c r="P36" i="1"/>
  <c r="T35" i="1"/>
  <c r="P34" i="1"/>
  <c r="P33" i="1"/>
  <c r="T33" i="1" s="1"/>
  <c r="P32" i="1"/>
  <c r="T31" i="1"/>
  <c r="P31" i="1"/>
  <c r="P30" i="1"/>
  <c r="T30" i="1" s="1"/>
  <c r="P29" i="1"/>
  <c r="P28" i="1"/>
  <c r="P27" i="1"/>
  <c r="T27" i="1" s="1"/>
  <c r="P26" i="1"/>
  <c r="T25" i="1" s="1"/>
  <c r="P25" i="1"/>
  <c r="P24" i="1"/>
  <c r="P23" i="1"/>
  <c r="T23" i="1" s="1"/>
  <c r="P22" i="1"/>
  <c r="P21" i="1"/>
  <c r="T21" i="1" s="1"/>
  <c r="P20" i="1"/>
  <c r="P19" i="1"/>
  <c r="P18" i="1"/>
  <c r="T18" i="1" s="1"/>
  <c r="P17" i="1"/>
  <c r="T17" i="1" s="1"/>
  <c r="P16" i="1"/>
  <c r="T16" i="1" s="1"/>
  <c r="T15" i="1"/>
  <c r="P15" i="1"/>
  <c r="P14" i="1"/>
  <c r="P13" i="1"/>
  <c r="T13" i="1" s="1"/>
  <c r="P12" i="1"/>
  <c r="P11" i="1"/>
  <c r="T10" i="1"/>
  <c r="P10" i="1"/>
  <c r="P128" i="1" s="1"/>
  <c r="P6" i="1"/>
  <c r="T6" i="1" s="1"/>
  <c r="R18" i="2" l="1"/>
  <c r="R130" i="2" s="1"/>
  <c r="R27" i="2"/>
  <c r="N130" i="2"/>
  <c r="N147" i="2" s="1"/>
  <c r="R55" i="2"/>
  <c r="R73" i="2"/>
  <c r="R86" i="2"/>
  <c r="R105" i="2"/>
  <c r="R23" i="2"/>
  <c r="R70" i="2"/>
  <c r="R80" i="2"/>
  <c r="R87" i="2"/>
  <c r="R40" i="2"/>
  <c r="R25" i="2"/>
  <c r="R67" i="2"/>
  <c r="R68" i="2" s="1"/>
  <c r="R75" i="2"/>
  <c r="R85" i="2"/>
  <c r="R71" i="2"/>
  <c r="R72" i="2"/>
  <c r="T129" i="1"/>
  <c r="T67" i="1"/>
  <c r="T81" i="1"/>
  <c r="P129" i="1"/>
  <c r="P145" i="1" s="1"/>
  <c r="T68" i="1"/>
  <c r="T128" i="1" s="1"/>
</calcChain>
</file>

<file path=xl/comments1.xml><?xml version="1.0" encoding="utf-8"?>
<comments xmlns="http://schemas.openxmlformats.org/spreadsheetml/2006/main">
  <authors>
    <author>Tatiana Lopez</author>
  </authors>
  <commentList>
    <comment ref="L18" authorId="0" shapeId="0">
      <text>
        <r>
          <rPr>
            <b/>
            <sz val="9"/>
            <color indexed="81"/>
            <rFont val="Tahoma"/>
            <family val="2"/>
          </rPr>
          <t>Tatiana Lopez:</t>
        </r>
        <r>
          <rPr>
            <sz val="9"/>
            <color indexed="81"/>
            <rFont val="Tahoma"/>
            <family val="2"/>
          </rPr>
          <t xml:space="preserve">
Modificado Comitè tècnio de la mesa regional.</t>
        </r>
      </text>
    </comment>
  </commentList>
</comments>
</file>

<file path=xl/comments2.xml><?xml version="1.0" encoding="utf-8"?>
<comments xmlns="http://schemas.openxmlformats.org/spreadsheetml/2006/main">
  <authors>
    <author>Tatiana Lopez</author>
  </authors>
  <commentList>
    <comment ref="H31" authorId="0" shapeId="0">
      <text>
        <r>
          <rPr>
            <b/>
            <sz val="9"/>
            <color indexed="81"/>
            <rFont val="Tahoma"/>
            <family val="2"/>
          </rPr>
          <t>Tatiana Lopez:</t>
        </r>
        <r>
          <rPr>
            <sz val="9"/>
            <color indexed="81"/>
            <rFont val="Tahoma"/>
            <family val="2"/>
          </rPr>
          <t xml:space="preserve">
Ajustada redaccion. </t>
        </r>
      </text>
    </comment>
  </commentList>
</comments>
</file>

<file path=xl/sharedStrings.xml><?xml version="1.0" encoding="utf-8"?>
<sst xmlns="http://schemas.openxmlformats.org/spreadsheetml/2006/main" count="1538" uniqueCount="674">
  <si>
    <t>Amarillo priorizado por un criterio.
Verde priorizado por dos criterios (EFECTIVIDAD Y CONPES)</t>
  </si>
  <si>
    <t>Ajuste comité tècnico de la mesa regional</t>
  </si>
  <si>
    <t>Ajustes incertados para validar</t>
  </si>
  <si>
    <t>Borrador: Plan de Acción 2022-2030</t>
  </si>
  <si>
    <t>SISTEMA REGIONAL DE AREAS PROTEGIDAS DEL PACIFICO “SIRAP Pacifico”</t>
  </si>
  <si>
    <t>Objetivo General: Reducir el riesgo de pérdida de naturaleza en el SIRAP Pacifico al 2030</t>
  </si>
  <si>
    <t>OBJETIVO ESPECIFICO</t>
  </si>
  <si>
    <t>LINEA ESTRATEGICA</t>
  </si>
  <si>
    <t>ARTICULACIÓN PAS SINAP</t>
  </si>
  <si>
    <t>Priorizada</t>
  </si>
  <si>
    <t>SINAP</t>
  </si>
  <si>
    <t>ACCIONES SIRAP PACIFICO</t>
  </si>
  <si>
    <t>COMENTARIO DE GESTIÓN</t>
  </si>
  <si>
    <t>INDICADOR SIRAP PACIFICO</t>
  </si>
  <si>
    <t>HITO SIRAP PACÍFICO</t>
  </si>
  <si>
    <t>AÑO</t>
  </si>
  <si>
    <t xml:space="preserve">META </t>
  </si>
  <si>
    <t>INDICADOR DE PRODUCTO</t>
  </si>
  <si>
    <t>INSUMO</t>
  </si>
  <si>
    <t>VALOR INSUMO</t>
  </si>
  <si>
    <t>CANT.</t>
  </si>
  <si>
    <t>VALOR TOTAL POR INSUMO</t>
  </si>
  <si>
    <t>SUGERENCIA INDICADOR</t>
  </si>
  <si>
    <t>LINEA BASE 2021</t>
  </si>
  <si>
    <t xml:space="preserve"> META </t>
  </si>
  <si>
    <t>VALOR TOTAL POR PRODUCTO</t>
  </si>
  <si>
    <t>CONCERTACIÓN</t>
  </si>
  <si>
    <t>OBSERVACIÓN META</t>
  </si>
  <si>
    <t>NOTAS</t>
  </si>
  <si>
    <t xml:space="preserve">ACTORES </t>
  </si>
  <si>
    <t>DIRECTO</t>
  </si>
  <si>
    <t>INDIRECTO</t>
  </si>
  <si>
    <t>I. Aumentar el patrimonio natural y cultural conservado en el SIRAP Pacifico</t>
  </si>
  <si>
    <t>I.1. Mejorar la definición de las metas de conservación para el SIRAP Pacifico</t>
  </si>
  <si>
    <t>1.1.1</t>
  </si>
  <si>
    <t>Adelantar gestión interinstitucional entre los actores del SIRAP para promover  investigaciones sobre diversidad biológica, cultura y servicios ecosistémicos priorizados para el SIRAP PACIFICO.</t>
  </si>
  <si>
    <t>Aportar elementos en el marco de los talleres para la definición de prioridades. Qué es lo que debería integrarse?. Medible y concreto pero general para que aplique a un mayor numero de casos</t>
  </si>
  <si>
    <t>Porcentaje de alianzas para promover investigaciones sobre diversidad biológica, cultural y Servicios ecosistémicos para grupos taxonómicos priorizados.</t>
  </si>
  <si>
    <t>Documento  técnico acompañados que identifique vacíos y oportunidades de investigación sobre la diversidad biológica, cultural y los servicios ecosistémicos priorizados para el SIRAP PACIFICO.</t>
  </si>
  <si>
    <t>Número de documentos técnicos que identifique vacios y oportunidades de investigación sobre la diversidad biológica, cultural y los servicios ecosistémicos priorizados para el SIRAP PACIFICO.</t>
  </si>
  <si>
    <t>Capacitación y eventos / evento regional</t>
  </si>
  <si>
    <t>(No. de eventos realizados / No. de eventos programados) x 100</t>
  </si>
  <si>
    <t>3 Documentos.</t>
  </si>
  <si>
    <t>Si</t>
  </si>
  <si>
    <t>2023  2024 2028</t>
  </si>
  <si>
    <t>comite tecnico de la asamblea</t>
  </si>
  <si>
    <t xml:space="preserve">Institutos de investigación, Universidades (grupos de investigación), </t>
  </si>
  <si>
    <t>CAR´s , comunidades locales, MADS, Min agricultura, AUNAP, PNN, ONG´s.</t>
  </si>
  <si>
    <t>Documento de línea Base</t>
  </si>
  <si>
    <t>Documento de seguimiento</t>
  </si>
  <si>
    <t>I.1.2.</t>
  </si>
  <si>
    <t xml:space="preserve">Analisis Efectividad </t>
  </si>
  <si>
    <t>1.1.2</t>
  </si>
  <si>
    <t>Proponer lineamientos para la integración del conocimiento local, asociado al uso y manejo de la naturaleza, como insumo para la definición de metas de conservación para el ámbito continental, costero y marino del SIRAP Pacifico.</t>
  </si>
  <si>
    <t>Porcentaje de metas de conservación regionales que integran conocimientos locales  para el ámbito continental, costero  y marino del SIRAP Pacifico.</t>
  </si>
  <si>
    <t>Hito 1: Documento que identifique y espacialice distintos conocimientos locales asociados al uso y manejo de la naturaleza en las AP y OEC del SIRAP PACIFICO 2024 - 2025</t>
  </si>
  <si>
    <t xml:space="preserve">Número documentos técnicos que reportan los conocimientos locales asociados al uso y manejo de la naturaleza en las AP y OEC del SIRAP  </t>
  </si>
  <si>
    <t>Evento: Comité Técnico Regional -CTR-</t>
  </si>
  <si>
    <t>2 Documentos.</t>
  </si>
  <si>
    <t>En Ajuste</t>
  </si>
  <si>
    <t>2024 2025</t>
  </si>
  <si>
    <t>las metas deberían integrar el balance entre SE, Grupos Taxonómicos y cultura.</t>
  </si>
  <si>
    <t>MADS-SIRAP PACÍFICO (Autoridades Ambientales, institutos de investigación, delegados étnicos), SIDAP´s</t>
  </si>
  <si>
    <t>Universidades , ONG´s, comunidades locales, organizaciones locales.</t>
  </si>
  <si>
    <t>CONPES</t>
  </si>
  <si>
    <t>2023-2026</t>
  </si>
  <si>
    <t>Evento Regional Asamblea Regional</t>
  </si>
  <si>
    <t>documento tecnico</t>
  </si>
  <si>
    <t>2 Documentos Sistematizados</t>
  </si>
  <si>
    <t>1.1.3</t>
  </si>
  <si>
    <t>Concertar en el marco de la estructura operativa del SIRAP PACIFICO las metas regionales de conservación, conisderando las necesidades y capacidades de gestión del orden nacional, regional y departamental.</t>
  </si>
  <si>
    <t>APROVECHAR LOS ESPACIOS DE TRABAJO REGIONALES PARA LA VALIDACION Y DEFINICION DE METAS DE CONSERVACIÓN E INTEGRAR INVITADOS DE LOS SIDAPS, PARA AVANZAR EN ESTA LINEA. (EN EL CORTO PLAZO).</t>
  </si>
  <si>
    <t xml:space="preserve">Porcentaje de avance en la definición y concertación de las metas de conservación en el marco de la estructura operativa del SIRAP PACÏFICO </t>
  </si>
  <si>
    <t xml:space="preserve">Hito 1: Consolidación de los elementos estratégicos para la definición de la metas regionales de conservación considerando el enfoque diferencial (grupos etnicos, grupo cultural campesinos y género) </t>
  </si>
  <si>
    <t>Número de jornadas de trabajo del proceso concertación para identificar los elementos con enfoque diferencial</t>
  </si>
  <si>
    <t>Capactiacion y eventos /Taller grande</t>
  </si>
  <si>
    <t>1 jornada</t>
  </si>
  <si>
    <t>SIRAP PACÍFICO (Autoridades Ambientales, institutos de investigación, delegados étnicos), SIDAP´s, Autoridades étnico-territoriales</t>
  </si>
  <si>
    <t>Universidades , ONG´s, comunidades locales, organizaciones locales, sector pesquero, Turismo, portuario, infraestructura, MADS, Min Interior, RAP, Gobernaciones, Alcaldías</t>
  </si>
  <si>
    <t>Hito 2: Proceso de concertación de las metas regionales con insumos de los diferentes sistemas</t>
  </si>
  <si>
    <t>Número de jornadas de trabajo del proceso de concertación con los subsistemas regionales de las metas con insumos de los otros sistemas</t>
  </si>
  <si>
    <t xml:space="preserve">Capactiacion y eventos /Taller grande </t>
  </si>
  <si>
    <t>1 Jornada de ámbito Continental</t>
  </si>
  <si>
    <t>1 jornada reporte de resultados</t>
  </si>
  <si>
    <t>Hito 3: Informe del proceso de concertación incluyendo los insumos del aumento del conocimiento de la biodiversidad y  los  conocimientos locales 2025</t>
  </si>
  <si>
    <t>Número de reportes del proceso de concertación de las metas en la estructura operativa.</t>
  </si>
  <si>
    <t>Contrataciones / Profesional</t>
  </si>
  <si>
    <t>1 Documento de sistematización del proceso de concertación de las mesas</t>
  </si>
  <si>
    <t>Hito 4: Documento de metas regionales de conservación concertado con  los integrantes del  SIRAP Pacífico 2026</t>
  </si>
  <si>
    <t>Documento técnico de metas regionales de conservación.</t>
  </si>
  <si>
    <t>Documento Técnico</t>
  </si>
  <si>
    <t>1 Documento Técnico</t>
  </si>
  <si>
    <t>I.2. Aumentar  los ámbitos de gestión y las formas de gobernanza para la conservación del patrimonio natural y cultural desde la perspectiva del derecho consuetudinario</t>
  </si>
  <si>
    <t>1.4</t>
  </si>
  <si>
    <t xml:space="preserve"> Promover jornadas de trabajo para la concertación y aportar insumos entre los actores del SIRAP PACIFICO para la creación y reconocimiento de categorías de manejo de áreas protegidas en los diferentes ámbitos (local y regional) y tipos de gobernanza (publica y comunitaria). </t>
  </si>
  <si>
    <t>Debido a que se integraron dos actividades se propone modificar el indicador (esta en cursiva)</t>
  </si>
  <si>
    <t>Porcentaje de avances en la concertación para las categorías de manejo de áreas protegidas en los diferentes ámbitos (local y regional) y tipos de gobernanza en el  ámbito de gestión del SIRAP PACIFICO</t>
  </si>
  <si>
    <t>Documento de lineamientos (insumos) para nuevas categorías en los diferentes ámbitos de gestión y tipos de gobernanza que incluyan: a)gobernanza comunitaria , b) gobernanza pública del ámbito de gestión local  (área pública) y c)  gobernanza pública del ámbito de gestión regional y ruta de participación para el ajuste de la propuesta técnica.</t>
  </si>
  <si>
    <t xml:space="preserve">Documento de lineamientos para nuevas categorías de manejo acorde a los tipos de gobernanza del SINAP/SIRAP </t>
  </si>
  <si>
    <r>
      <t xml:space="preserve">Capacitaciones y Eventos /  Regional Asamblea Regional
</t>
    </r>
    <r>
      <rPr>
        <sz val="12"/>
        <color rgb="FFFF0000"/>
        <rFont val="Calibri"/>
        <family val="2"/>
        <scheme val="minor"/>
      </rPr>
      <t>Inclusión de diferentes actores a las mesas y revisión de propuestas</t>
    </r>
  </si>
  <si>
    <t xml:space="preserve">Se cuenta con parte de los recursos estimados para financiar los eventos para construir los lineamientos regionales en el marco del Proyecto Pacifico Biocultural </t>
  </si>
  <si>
    <t>Consultoria - Documento</t>
  </si>
  <si>
    <t>Porcentaje de Insumos técnicos aportados desde el SIRAP PACIFICO para apoyar la creación de la categoría en los diferentes ámbitos (local y regional) y tipos de gobernanza en el  ámbito de gestión del SIRAP PACIFICO y ruta de participación para el ajuste</t>
  </si>
  <si>
    <t xml:space="preserve">Talleres regionales </t>
  </si>
  <si>
    <t>I.3. Racionalizar la creación de áreas protegidas a  partir de las metas de conservación</t>
  </si>
  <si>
    <t>1.5</t>
  </si>
  <si>
    <t>1.3.1</t>
  </si>
  <si>
    <t>Concertar e implementar mecanismos para incluir las metas de conservación priorizadas para el subsistema en los instrumentos idóneos de planeación de las autoridades responsables en la declaratoria.</t>
  </si>
  <si>
    <t>Se propone integrar con  la acción SIRAP PACIFICO (I30):Promover la Integración de las líneas de gestión del SIRAP PACIFICO en los instrumentos de gestión (POA-PAA- PAC) de las autoridades ambientales.</t>
  </si>
  <si>
    <t xml:space="preserve">Porcentaje de instrumentos de planeación de autoridades ambientales que integran las metas regionales de conservación  </t>
  </si>
  <si>
    <t>Número de planes de acción de las autoridades ambientales y étnico-territoriales que  integran acciones del plan de acción del SIRAP PACIFICO</t>
  </si>
  <si>
    <t>100% al 2026</t>
  </si>
  <si>
    <t>Número de reportes de la integración de las metas de conservación en los instrumentos de planeación de las autoridades responsables de las declaratorias.</t>
  </si>
  <si>
    <t>Contrataciones / Profesional Secretaria Técnica SIRAP</t>
  </si>
  <si>
    <t>(No. de reporte suministrado / No. de reporte requeridos) * 100</t>
  </si>
  <si>
    <t>2024 2028</t>
  </si>
  <si>
    <t>Estos recursos corresponden a la contratación del Profesional responsable de la Secretaría Técnica del SIRAP, por el término de un año.</t>
  </si>
  <si>
    <t xml:space="preserve">SIRAP PACIFICO </t>
  </si>
  <si>
    <t>Alcaldías, gobernaciones, Autoridades étnicoterritoriales.</t>
  </si>
  <si>
    <t xml:space="preserve">Porcentaje de  los planes de acción de las autoridades ambientales que integran acciones del plan de acción del SIRAP PACIFICO </t>
  </si>
  <si>
    <t>Nota: implicaría establecer una ruta o mecanismos para promover la integración de las  metas y acciones</t>
  </si>
  <si>
    <t>Incluido el valor de los profesionales del Comité Tecnico.</t>
  </si>
  <si>
    <t>1.6</t>
  </si>
  <si>
    <t>1.3.2</t>
  </si>
  <si>
    <t xml:space="preserve">Consolidar el inventario de áreas protegidas declaradas y/o ampliadas a partir de las metas de conservación para el SIRAP Pacifico  </t>
  </si>
  <si>
    <t xml:space="preserve">Porcentaje de declaratorias y ampliaciones de AP y registro de OEC apoyadas por el SIRAP PACIFICO.  </t>
  </si>
  <si>
    <t>Inventario actualizado</t>
  </si>
  <si>
    <t>Reporte anual a partir del inventario actualizado de las áreas declaradas o ampliadas de acuerdo con las metas de conservación del SIRAP PACIFICO</t>
  </si>
  <si>
    <t>Contrataciones / Profesional Secretaría Técnica SIRAP</t>
  </si>
  <si>
    <t>9 Reportes</t>
  </si>
  <si>
    <t>2022-2030</t>
  </si>
  <si>
    <t>MADS-PNN (autoridades ambientales, institutos de investigaciones, RAP (Departamentos), (secretaria técnica)</t>
  </si>
  <si>
    <t xml:space="preserve">ONG´s (nacionales e internacionales), Universidades (grupos de investigación), organizaciones locales. </t>
  </si>
  <si>
    <t xml:space="preserve">I.4 Disminuir los impulsores de degradación del patrimonio natural y cultural conservado en el SIRAP Pacifico </t>
  </si>
  <si>
    <t>1.7</t>
  </si>
  <si>
    <t>1.4.1</t>
  </si>
  <si>
    <t>Promover acciones interinstitucionales y con autoridades étnicoterritoriales (grupos etnicos, grupo cultural campesinos y género)  enfocados a promover aprovechamiento sostenible de la naturaleza en las áreas protegidas y otras áreas de conservación in-situ</t>
  </si>
  <si>
    <t>Porcentaje de aprovechamientos sostenibles en AP y OEC del SIRAP PACIFICO</t>
  </si>
  <si>
    <t>Hito 1:Caracterizacion de las iniciativas productivas basadas en el uso de la naturaleza en AP y OEC.</t>
  </si>
  <si>
    <t>Número de diagnósticos de las iniciativas productivas basadas en el uso de la naturaleza en AP y OEC en el SIRAP PACIFICO</t>
  </si>
  <si>
    <t>Consultoria Junior</t>
  </si>
  <si>
    <t>1 Diagnostico</t>
  </si>
  <si>
    <t>El diagnostico sera un producto consolidado en el marco de la implementacion del Proyecto Pacifico Biocultural</t>
  </si>
  <si>
    <t xml:space="preserve">Institutos de Investigación, Autoridades ambientales, Procuraduría Ambiental, Personerías, secretarias de gobierno departamentales, Policía, Ejercito. </t>
  </si>
  <si>
    <t>Organizaciones locales, autoridades étnicoterritoriales,  ONG.</t>
  </si>
  <si>
    <t>Hito 2: Reporte de los acuerdos institucionales y sociales para promover el aprovechamiento sostenible áreas protegidas, OEC y áreas de interés para la conservación.</t>
  </si>
  <si>
    <r>
      <rPr>
        <sz val="12"/>
        <color rgb="FFFF0000"/>
        <rFont val="Calibri"/>
        <family val="2"/>
        <scheme val="minor"/>
      </rPr>
      <t xml:space="preserve"> </t>
    </r>
    <r>
      <rPr>
        <sz val="12"/>
        <rFont val="Calibri"/>
        <family val="2"/>
        <scheme val="minor"/>
      </rPr>
      <t xml:space="preserve">Al menos 5 productos derivados de la biodiversidad con acceso a mercado cumpliendo requisitos de calidad, criterios de negocios verdes del MADS y otros estándares para acceso a mercados.
</t>
    </r>
    <r>
      <rPr>
        <sz val="12"/>
        <color rgb="FFFF0000"/>
        <rFont val="Calibri"/>
        <family val="2"/>
        <scheme val="minor"/>
      </rPr>
      <t>*GEF PACIFICO Producto 3.2.2</t>
    </r>
  </si>
  <si>
    <t>Número de reporte de los acuerdos para promover el aprovechamiento sostenible en las AP, OEC y áreas de interés para la conservación en el SIRAP PACIFICO</t>
  </si>
  <si>
    <t>6 Reportes</t>
  </si>
  <si>
    <t>6 (uno anual)</t>
  </si>
  <si>
    <t>2025-2030</t>
  </si>
  <si>
    <t xml:space="preserve"> 1.10 </t>
  </si>
  <si>
    <t>1.10</t>
  </si>
  <si>
    <t>Promover intercambios de experiencias  entre actores estratégicos orientados a impulsar el uso sostenible de la biodiversidad por medio del establecimiento de emprendimientos productivos sostenibles en áreas protegidas y OEC del SIRAP Pacifico</t>
  </si>
  <si>
    <t>No estaba relacionada con las acciones del Objetivo 4 sino del objetivo 1 específicamente con la línea estratégica 4. "Disminuir los impulsores de degradación del patrimonio natural y cultural conservado en el Sinap</t>
  </si>
  <si>
    <t>Porcentaje de intercambios de experiencias  entre actores estratégicos relacionadas con iniciativas de aprovechamiento sostenible en áreas protegidas y OEC del SIRAP Pacifico</t>
  </si>
  <si>
    <t>Número de intercambios relacionados con iniciativas de aprovechamiento sostenible</t>
  </si>
  <si>
    <t>2024-2026-2028</t>
  </si>
  <si>
    <t># de espacios para el intercambio de experiencias entre actores del SIRAP PACIFICO orientados a impulsar el uso sostenible</t>
  </si>
  <si>
    <t xml:space="preserve">Capacitaciones y Eventos /  Evento Regional </t>
  </si>
  <si>
    <t>2024-2026-2028-2030</t>
  </si>
  <si>
    <t>SIRAP PACIFICO, oficinas de negocios verdes, MADS, AUNAP, SECRETARIAS DE AGRICULTURA</t>
  </si>
  <si>
    <t xml:space="preserve">Alcaldías, Gobernaciones, RAP, SENA, Universidades, GIC-PA. </t>
  </si>
  <si>
    <t>1.12</t>
  </si>
  <si>
    <t>1.11</t>
  </si>
  <si>
    <t xml:space="preserve">Concertar con los actores del SIRAP PACIFICO acciones de manejo  enfocados a aumentar la resiliencia en las áreas (AP y OEC) más vulnerables al efecto del cambio global. </t>
  </si>
  <si>
    <t>Porcentaje de manejo concertados con los actores estratégicos del SIRAP PACIFICO enfocados a mantener o mejorar la resiliencia en las áreas (AP y OEC) más vulnerables al efecto del cambio global</t>
  </si>
  <si>
    <t>Hito 1: Complementar el analisis de prioridades regionales a partir de los insumos generados por el IDEAM de las zonas mas vulnerables al cambio global (cambio climatico).</t>
  </si>
  <si>
    <t xml:space="preserve">Número de documento que identifica las áreas (AP y OEC) con mayor vulnerabilidad a los efectos del cambio global con enfoque diferencial dentro del SIRAP Pacifico  en articulación con los insumos presentados por el IDEAM  </t>
  </si>
  <si>
    <t>Consultoría / Consultoría contratada con una empresa legalemente constituida que incluye viajes y equipo</t>
  </si>
  <si>
    <t>Hito 2: Reporte de gestión de las  acciones concertadas para el manejo de las áreas con mayor vulnerabilidad a los efectos del cambio global  en el SIRAP PACIFICO</t>
  </si>
  <si>
    <t>2027, 2029, 2030</t>
  </si>
  <si>
    <t xml:space="preserve">Número de reportes de implementación de las  acciones concertadas para el manejo de las áreas con mayor vulnerabilidad a los efectos del cambio global  en el SIRAP PACIFICO </t>
  </si>
  <si>
    <t>(No. de reportes preparados / No. de resportes proyectados) x 100</t>
  </si>
  <si>
    <t>2026-2030</t>
  </si>
  <si>
    <t xml:space="preserve">Autoridades Ambientales, Institutos de Investigación, autoridad étnico territoriales </t>
  </si>
  <si>
    <t>Alcaldías, Gobernaciones, Sectores (pesca, hidroeléctrico, turismo), poblaciones locales.</t>
  </si>
  <si>
    <t>II. Aumentar la conectividad del  SIRAP Pacifico</t>
  </si>
  <si>
    <t>II.1. Reducir la transformación de los paisajes que contienen a las AP y otras estrategias de conservación in situ en la región del Pacifico</t>
  </si>
  <si>
    <t>2.1</t>
  </si>
  <si>
    <t xml:space="preserve">Promover espacios para contribuir al análisis de conectividad ajustados al contexto del SIRAP PACIFICO en los paisajes marino-costeros, oceanicos y continentales asociados a las áreas vulnerables por impulsores de pérdida de biodiversidad. </t>
  </si>
  <si>
    <r>
      <t xml:space="preserve">Hito 1: Aplicación de la metodología estandarizada para evaluar la conectividad en los paisajes marino-costeros, oceanicos y continentales priorizados con participacion de la mesa regional 
</t>
    </r>
    <r>
      <rPr>
        <sz val="12"/>
        <color rgb="FFFF0000"/>
        <rFont val="Calibri"/>
        <family val="2"/>
        <scheme val="minor"/>
      </rPr>
      <t>nota: gestionar con la entida responsable de la formulacin de la metodologia, espacios para aportar en la construccion de la metodologia.
seguimiento a la gestion</t>
    </r>
  </si>
  <si>
    <t>Porcentaje de avance en la aplicaciones de la metodología estandarizada para evaluar la conectividad en los paisajes marino-costeros, oceanicos y continentales priorizados, al 2026=40%
2028=70%
2030=100%</t>
  </si>
  <si>
    <t xml:space="preserve">Hito 2: Participar en la elaboración metodologica y en el analisis de las tendencias de cambio y propuesta de redes para mejorar las condiciones de conectividad de los paisajes marinos y continentales priorizados en el SIRAP (que incluya recomendaciones y niveles de gestion, una estrategia de implementacio-perfiles de proyecto), </t>
  </si>
  <si>
    <t>2025-2026</t>
  </si>
  <si>
    <t>Número de informes con la implementacion de los resultados de las evaluaciones que permitan conocer el cambio en las condiciones de conectividad de los paisajes marinos y continentales priorizados en el SIRAP
Avance: al 2026 y 1 al 2030 (40% )</t>
  </si>
  <si>
    <t>Hito 3:  Elaborar un reporte que permitan comprender el estado de cambio en las condiciones de conectividad de los paisajes marinos y continentales priorizados en el SIRAP.</t>
  </si>
  <si>
    <t>No. de informes con la implementacion de los resultados de las evaluaciones</t>
  </si>
  <si>
    <t>2027-2030</t>
  </si>
  <si>
    <t>2.3</t>
  </si>
  <si>
    <t xml:space="preserve">Promover acuerdos interinstitucionales e intersectoriales a escala de paisaje, dirigidos a la disminución del impacto de los impulsores de pérdida de biodiversidad sobre la conectividad, con énfasis donde hay viabilidad de conectividad estructural en los paisajes priorizados </t>
  </si>
  <si>
    <t>Hito 1. Incidir en la formulacion de los lineamientos de manejo en los paisajes priorizados que elaborara el MIN AMBIENTE, con participacion de los autoridades ambientales y representantes comunitarios del SIRAP Pacifico</t>
  </si>
  <si>
    <t>2023-2024</t>
  </si>
  <si>
    <t># talleres para socializar los lineamientos de manejo para los paisajes dirigidos a reducir su trasnformación, uno por departamento y un taller regional.</t>
  </si>
  <si>
    <t xml:space="preserve">Capacitaciones y eventos / Evento regional </t>
  </si>
  <si>
    <r>
      <t xml:space="preserve">Hito 2: </t>
    </r>
    <r>
      <rPr>
        <sz val="12"/>
        <color rgb="FFFF0000"/>
        <rFont val="Calibri"/>
        <family val="2"/>
        <scheme val="minor"/>
      </rPr>
      <t>socializar los lineamientos para la resolucion de conflictos socioambietales en los paisajes priorizados y los acuerdos intersectoriales que desde minambiente se hayan gestionado.</t>
    </r>
    <r>
      <rPr>
        <sz val="12"/>
        <rFont val="Calibri"/>
        <family val="2"/>
        <scheme val="minor"/>
      </rPr>
      <t xml:space="preserve"> </t>
    </r>
  </si>
  <si>
    <t>Periodicidad 2024-2028</t>
  </si>
  <si>
    <t>Hito 3: Generar reporte anual con el avance de implementación de los acuerdos intersectoriales en los paisajes priorizados para el SIRAP Pacífico. Enviado al coordinador del SINAP en el 2025 al 2030</t>
  </si>
  <si>
    <t xml:space="preserve"># Reportes anuales de los acuerdos intersectoriales para disminuir impactos de los impulsores de perdida de biodiversidad en los paisajes priorizados del SIRAP PACIFICO  </t>
  </si>
  <si>
    <t>Capacitaciones y eventos / Evento regional  y Evento local</t>
  </si>
  <si>
    <t>(No. de talleres realizados / No. de talleres programados) x 100</t>
  </si>
  <si>
    <t>5 Departamentales</t>
  </si>
  <si>
    <t xml:space="preserve"># Reporte de la implementación y seguimiento a la estrategia de comunicación para el SIRAP PACIFICO
</t>
  </si>
  <si>
    <t xml:space="preserve">Hito 3: Reporte bianual con el avance de las acciones a escala de paisaje dirigidas a mantener o recuperar conectividad, a través de la disminución del impacto de los impulsores de pérdida de biodiversidad en paisaje priorizado, a partir de 2026, </t>
  </si>
  <si>
    <t>Número de acuerdos acompañados para implementar lineamientos de manejo sostenible, con sus arreglos operativos, para reducir  impactos de los impulsores de pérdida de biodiversidad por parte de los sectores productivos (conforme a los lineamientos planteados), especialmente en los paisajes priorizados y avanzar en la transición hacia el uso sostenible.</t>
  </si>
  <si>
    <t>Viaticos y gastos de viaje/ viaticos</t>
  </si>
  <si>
    <t>(No. de acuerdos acompañados / No. de acuerdos suscritos) x 100</t>
  </si>
  <si>
    <t>10 (2 anuales)</t>
  </si>
  <si>
    <t>Número de reportes bienales con el avance de los acuerdos a escala de paisaje dirigidas a mantener o recuperar conectividad, a través de la disminución del impacto de los impulsores de pérdida de biodiversidad en paisaje priorizado, a partir de 2026</t>
  </si>
  <si>
    <t>3 reportes</t>
  </si>
  <si>
    <t>2026-2028-2030</t>
  </si>
  <si>
    <t>II.2. Fortalecer la integración de las áreas protegidas y de otras estrategias de conservacion in situ a su contexto territorial</t>
  </si>
  <si>
    <t>Promover la implementación de las estrategias para la valoración e integración efectiva de las áreas protegidas y OEC  en los instrumentos de planificación y ordenamiento territorial   en el SIRAP PACIFICO.</t>
  </si>
  <si>
    <t>Hito 1. Aportar elementos acordes al contexto del Pácifico en la construcción de los lineamientos que lidera el Minambiente orientados  a mejorar sinergias y prevenir y resolver conflictos entre las estrategias de conservación in situ y los instrumentos de planeación y ordenamiento del territorio y fortalezcan el reconocimiento, valoración y promoción de estrategias de conservación insitu (Proyecto GEF Pacífico)</t>
  </si>
  <si>
    <t xml:space="preserve">2023,2024
</t>
  </si>
  <si>
    <t># eventos (talleres, jornadas de trabajo etc)  en los que se participa para la construcción de los lineamientos que orienten y fortalezcan el reconocimiento, valoración y promoción de estrategias de conservación insitu en los instrumentos de planificación y ordenamiento territorial</t>
  </si>
  <si>
    <t>2.5</t>
  </si>
  <si>
    <t>2.6</t>
  </si>
  <si>
    <t>Porcentaje de entidades territoriales que incluyen las áreas protegidas en sus instrumentos de planeación del desarrollo y ordenamiento Territorial</t>
  </si>
  <si>
    <t>Hito 2 . Informe de la implementación del plan de capacitación sobre estrategias de conservación in situ para la valoración de las áreas protegidas en los instrumentos de planificación y ordenamiento (Desarrollado por MinAmbiente Hito 2, Acción 2.5 CONPES 4050)</t>
  </si>
  <si>
    <t>para Jaimico con MADS</t>
  </si>
  <si>
    <t>(Total Municipios ámbito de Gestión SIRAP PACIFICO =70)</t>
  </si>
  <si>
    <t>Porcentaje de avance en la implementación del plan de formación y fortalecimiento de capacidades, sobre estrategias de conservación in situ para la integración y reconocimiento de estas áreas en los instrumentos de desarrollo (territoriales, sectoriales), ordenamiento ambiental y ordenamiento territorial.</t>
  </si>
  <si>
    <t>Ho</t>
  </si>
  <si>
    <t>(No. de eventos de formación realizados / No. de eventos de formación programados) x 100</t>
  </si>
  <si>
    <t>10 (5 uno por departamento en los años dispuestos)</t>
  </si>
  <si>
    <t>2024-2028</t>
  </si>
  <si>
    <t>Ajuste en la redacción del indicador (color del texto ajustado en lila)</t>
  </si>
  <si>
    <t xml:space="preserve">MADS -DNP- Autoridades ambientales (SIRAP PACIFICO, Alcaldías, gobernaciones). </t>
  </si>
  <si>
    <t>Hito 3, Reporte de avance de laintegración de las estrategias de conservación in-situ (incluyendo  los instrumentos de planificación comunitario) en los intrumentos de planificación  y ordenamiento territorial y recomendaciones.</t>
  </si>
  <si>
    <t>2024, 2028</t>
  </si>
  <si>
    <t xml:space="preserve">Número de reportes de avance de integración de las estrategias de conservación in-situ en los instrumentos de desarrollo (territoriales, sectoriales) ordenamiento ambiental y ordenamiento territorial </t>
  </si>
  <si>
    <t>2 Reportes</t>
  </si>
  <si>
    <t>2025-2029</t>
  </si>
  <si>
    <t xml:space="preserve">Proponer estrategias orientadas a armonizar los diferentes instrumentos de planeación y ordenamiento (incluye los Planes de Manejo de las AP) con miras a prevenir y resolver conflictos entre instrumentos y mejorar sus sinergias, de acuerdo a los contextos territoriales. </t>
  </si>
  <si>
    <t xml:space="preserve">Hito 1. Gestionar con el Minambiente (Dirección  de Ordenamiento Ambiental Territorial y  SINA) la integración de los lineamiento de armonización de instrumentos de planificación construidos para el Pacífico Colombiano en el marco del GEF Pacífico </t>
  </si>
  <si>
    <t xml:space="preserve">Numero de actas de los espacios de trabajo para la integración de los lineamiento de armonización de instrumentos de planificación construidos para el Pacífico Colombiano en el marco del GEF Pacífico </t>
  </si>
  <si>
    <t>PACIFICO BIOCULTURAL</t>
  </si>
  <si>
    <t>2.2.2</t>
  </si>
  <si>
    <t>* GEF PACIFICO Producto 2.2.1 Instrumentos de planificación y manejo formulados, con acciones priorizadas e implementadas en las ECC, por las comunidades que dependen de los bosques.</t>
  </si>
  <si>
    <t>Porcentaje de avance en la armonización de los diferentes instrumentos de planeación y ordenamiento para tramitar conflictos ambientales</t>
  </si>
  <si>
    <t xml:space="preserve">Hito 2.  Formación y fortalecimiento de capacidades a los participantes  del SIRAP PACIFICO en la aplicación de los lineamientos orientados a facilitar la armonización de los diferentes instrumentos de planificación y ordenamiento en diferentes escalas </t>
  </si>
  <si>
    <t>Número de espacios de nivelación de saberes y fortalecimiento de capacidades de los partes interesadas del SIRAP PACIFICO en la aplicación de los lineamientos orientados a facilitar la armonización de los diferentes instrumentos de planeación y ordenamiento en diferentes escalas y con partes interesadas públicos, grupos étnicos y comunidades locales.</t>
  </si>
  <si>
    <t>Capacitaciones y eventos / Taller grande</t>
  </si>
  <si>
    <t>5 uno por departamento</t>
  </si>
  <si>
    <t>2024 - 2025</t>
  </si>
  <si>
    <t xml:space="preserve"> Hito 3. Facilitar los espacios de participación, para la socialización del plan de formación y fortalecimiento de capacidades en función de los lineamientos orientados a facilitar la armonizacion de los instrumentos de planificación y ordenamiento en diferentes escalas y con los participantes del SIRAP Pacífico</t>
  </si>
  <si>
    <t>Porcentaje de avance en la concertación de los lineamientos regionales para armonizar instrumentos de planificación y reducir conflictos sociambientales de conservación en área del SIRAP PACIFICO</t>
  </si>
  <si>
    <t xml:space="preserve">Número de reporte de aplicación de los lineamientos orientados a facilitar la armonización de los diferentes instrumentos de planeación y ordenamiento en diferentes escalas y con partes interesadas públicos, grupos étnicos y comunidades locales. </t>
  </si>
  <si>
    <t>(No. de cursos realizados / No. de cursos programados) x 100</t>
  </si>
  <si>
    <t>Desarrollar un curso de profundización en tématicas relacionadas con la aplicación de las directrices para la armonización de los instrumentos de ordenamiento territorial como parte del plan de formación y fortalecimiento de capacidades.</t>
  </si>
  <si>
    <t>Contrataciones / Profesional Secretaría Técnica SIRAP y Comite Tècnico</t>
  </si>
  <si>
    <t>3 Reportes</t>
  </si>
  <si>
    <t>Por completar</t>
  </si>
  <si>
    <t>2.2.3</t>
  </si>
  <si>
    <t>Apoyar la identificación  y formalización de mecanismos de cooperación técnica en el marco de áreas protegidas o mecanismos de conservación Transfronterizos y/o Binacionales continentales, marinos y culturales</t>
  </si>
  <si>
    <t xml:space="preserve">Porcentaje de avance de los procesos para la gestión de la conservación en zonas fronterizas o binacionales. </t>
  </si>
  <si>
    <t>Hito 1: Gestionar y promover la participación del  SIRAP PACIFICO en las instancias y escenarios transfronterizos  para temas de conservación marinos, continentales y culturales</t>
  </si>
  <si>
    <t xml:space="preserve">Número de reportes de los espacios y avance de los acuerdos y compromisos en los  que participa el SIRAP PACIFICO en las instancias o  escenarios transfronterizos  para temas de conservación marino-costero, oceánico y continental.  </t>
  </si>
  <si>
    <r>
      <t xml:space="preserve">Contrataciones / Profesional Secretaría Técnica SIRAP y Comite Tècnico
</t>
    </r>
    <r>
      <rPr>
        <sz val="12"/>
        <color rgb="FFC00000"/>
        <rFont val="Calibri"/>
        <family val="2"/>
        <scheme val="minor"/>
      </rPr>
      <t>Mobilidad y gastos de viaje</t>
    </r>
  </si>
  <si>
    <t>modificar redacción.</t>
  </si>
  <si>
    <t>Al menos 1 .</t>
  </si>
  <si>
    <t>Cada 4 años.</t>
  </si>
  <si>
    <t xml:space="preserve">2.6 - 3.8 </t>
  </si>
  <si>
    <t>2.2.4</t>
  </si>
  <si>
    <t>Promover la Integración de las líneas de gestión del SIRAP PACIFICO en los instrumentos de gestión (POA-PAA- PAC) de las autoridades ambientales y entes territoriales.</t>
  </si>
  <si>
    <t xml:space="preserve">Hito 1. Planes de acción de las autoridades ambientales que integran o armonizan acciones del plan de acción del SIRAP PACIFICO  </t>
  </si>
  <si>
    <t>50% de las líneas priorizadas para la vigencia del PAC.</t>
  </si>
  <si>
    <t xml:space="preserve"># de planes de acción de las autoridades ambientales y entes territoriales que integran o armonizan acciones del plan de acción del SIRAP PACIFICO  </t>
  </si>
  <si>
    <t>Contrataciones / Profesional Secretaría Técnica SIRAP y Comite Técnico</t>
  </si>
  <si>
    <t>5 planes de acción</t>
  </si>
  <si>
    <t>5 Plan de Acción CAR´s</t>
  </si>
  <si>
    <t>2023 (2024)</t>
  </si>
  <si>
    <t>Autoridades Ambientales, Institutos de investigación</t>
  </si>
  <si>
    <t>SIDAP, SILAP, SIMAP.</t>
  </si>
  <si>
    <t>Periodicidad: 2023, 2026-2029</t>
  </si>
  <si>
    <t>Viáticos y gastos de viaje / Viáticos</t>
  </si>
  <si>
    <t>III. Incremetar la efectividad en la gestión del SIRAP Pacifico, sus AP y otras estrategias de conservación In situ</t>
  </si>
  <si>
    <t>III.1 Mejorar la gobernanza en la gestión incluyente y corresponsable de las áreas protegidas y el SIRAP Pacifico, con un enfoque de justicia y derechos</t>
  </si>
  <si>
    <t>3.2</t>
  </si>
  <si>
    <t>3.2 (3.1)</t>
  </si>
  <si>
    <t>Mejorar (Incrementar) la vinculación de participantes al SIRAP Pacifico en las diferentes instancias de la estructura operativa del subsistema</t>
  </si>
  <si>
    <t>Regionalización 2</t>
  </si>
  <si>
    <t>Porcentaje de representatividad de actores estratégicos del SIRAP en las instancias (Estructura orgánica) de sus diferentes ámbitos de gestión</t>
  </si>
  <si>
    <t xml:space="preserve"> Hito 1: Actualizar la caracterización de los participantes estratégicos en las diferentes instancias de la estructura operativa del SIRAP PACIFICO con una hoja de ruta para promover la vinculación de nuevos participantes.</t>
  </si>
  <si>
    <t># de documentos que revise y defina el alcance de la gestión de las partes interesadas del SIRAP, además que mapee e identifique, roles y responsabilidades de los mismos.</t>
  </si>
  <si>
    <t>Consultoría / Consultoría contratada con una empresa legalmente constituida que incluye viajes y equipo</t>
  </si>
  <si>
    <t>1 Documento</t>
  </si>
  <si>
    <t xml:space="preserve">Estos recursos se costean para efectos del Plan de acción, no obstante corresponde a recursos de contrapartida por parte de la CVC en convenio con WCS. </t>
  </si>
  <si>
    <t>SIRAP PACIFICO</t>
  </si>
  <si>
    <t>Universidades, ONG (nacionales, internacionales), organizaciones locales, Entidades territoriales, Gremios, Sectores productivos (pesca, portuario, turismo, forestal), DIMAR, AUNAP, Min Cultura, Min agricultura.</t>
  </si>
  <si>
    <t>Hito 2: Reporte seguimiento a la vinculación de participantes en el SIRAP PACÍFICO</t>
  </si>
  <si>
    <t>2025,2027,2029</t>
  </si>
  <si>
    <t># de reportes de la vinculación de las partes interesadas en el SIRAP PACÍFICO</t>
  </si>
  <si>
    <t>Contrataciones / Profesional Secretaría Técnica SIRAP y Comité Técnico</t>
  </si>
  <si>
    <t>2025-2027-2029</t>
  </si>
  <si>
    <t>Incluido el valor de los profesionales del Comité Técnico.</t>
  </si>
  <si>
    <t>3.3</t>
  </si>
  <si>
    <t>Identificar los  arreglos de gobernanza en los diferentes ámbitos de gestión del SIRAP que involucren a los participantes en la toma decisiones, desde una perspectiva de corresponsabilidad, equidad, reconocimiento de la diversidad cultural, respeto y complementariedad</t>
  </si>
  <si>
    <t>Porcentaje de avance en la creación, ajuste y reconocimiento de esquemas de relacionamiento y otros mecanismos eficientes en los diferentes ámbitos de gestión del SINAP</t>
  </si>
  <si>
    <r>
      <t xml:space="preserve">Hito 1. Documento que caracteriza las diversas formas de gobernanza existentes en el SIRAP PACIFICO.
REVISAR BORRINI GOBERNANZA PARA LA CONSERVACIÓN
</t>
    </r>
    <r>
      <rPr>
        <b/>
        <sz val="12"/>
        <rFont val="Calibri"/>
        <family val="2"/>
        <scheme val="minor"/>
      </rPr>
      <t>Alcance:</t>
    </r>
    <r>
      <rPr>
        <sz val="12"/>
        <rFont val="Calibri"/>
        <family val="2"/>
        <scheme val="minor"/>
      </rPr>
      <t xml:space="preserve"> (considerando las experiencias y aprendizajes desde lo institucional y comunitario, así como el intercambio de experiencias y operatividad de las diferentes instancias para mejorar los arreglos de gobernanza existentes y nuevos)</t>
    </r>
  </si>
  <si>
    <t>Numero de documentos que caracterizan los principales esquemas de gobernanza existentes en el SIRAP PACIFICO,</t>
  </si>
  <si>
    <t xml:space="preserve">Hito 2. Reporte de integracion de otras formas de gobernanza al subsistema. </t>
  </si>
  <si>
    <t>2026, 2028, 2030</t>
  </si>
  <si>
    <t>Número de reportes de seguimiento de seguimiento a los arreglos de gobernanza implementados en las diferentes instancias del SIRAP</t>
  </si>
  <si>
    <t>Inclusion de todos los actores bajo los esquemas de gobernanza (???? Este no es un indicador se incluyo como nota con rspecto al alcance para efectos del costeo?)</t>
  </si>
  <si>
    <t>3.4</t>
  </si>
  <si>
    <t>3.1.3</t>
  </si>
  <si>
    <t>Apoyar la formulación e implementación de la estrategia nacional de comunicación desde el SIRAP PACIFICO</t>
  </si>
  <si>
    <t>Porcentaje de avance en la implementación de la estrategia.</t>
  </si>
  <si>
    <t>Hito 1. Contextualizar la  estrategia nacional de comunicación para el SIRAP PACIFICO</t>
  </si>
  <si>
    <t>2023
Depende de la estrategia nacional.</t>
  </si>
  <si>
    <t># de Estrategia de comunicación formuladas</t>
  </si>
  <si>
    <t>1 Estrategia Formulada</t>
  </si>
  <si>
    <t xml:space="preserve">*Insumo previo estrategia formulada y aprobada. </t>
  </si>
  <si>
    <t>Hito 2: Seguimiento a la implementación de la estrategia de comunicación para el SIRAP PACIFICO</t>
  </si>
  <si>
    <t>2024,2026,2029</t>
  </si>
  <si>
    <t>III.2 Fortalecer la  planificación del manejo de las AP y del SIRAP Pacifico</t>
  </si>
  <si>
    <t>3.7</t>
  </si>
  <si>
    <t>3.2.1</t>
  </si>
  <si>
    <t xml:space="preserve"> Apoyar acciones para aumentar procesos de planificación del manejo para AP y Otras Estrategias de Conservación-OEC  en la Región Pacifico conforme a las estructuras de gobernanza concertadas</t>
  </si>
  <si>
    <r>
      <t>Porcentaje de avance de las áreas protegidas (</t>
    </r>
    <r>
      <rPr>
        <strike/>
        <sz val="12"/>
        <rFont val="Calibri"/>
        <family val="2"/>
        <scheme val="minor"/>
      </rPr>
      <t>y OEC)</t>
    </r>
    <r>
      <rPr>
        <sz val="12"/>
        <rFont val="Calibri"/>
        <family val="2"/>
        <scheme val="minor"/>
      </rPr>
      <t xml:space="preserve"> que desarrollan el proceso de planificación del manejo</t>
    </r>
  </si>
  <si>
    <t>Hito 1. Documento del plan de formación y fortalecimiento de capacidades para la planificación del manejo de áreas protegidas y OEC</t>
  </si>
  <si>
    <t>Número de documentos del plan de formación y fortalecimiento de capacidades para la planificación del manejo de áreas protegidas, incluyendo las nuevas categorías (étnicas, comunitarias y OEC)</t>
  </si>
  <si>
    <t>Consultoría / Consultor Senior que incluye viajes</t>
  </si>
  <si>
    <t>1 plan de formación y fortalecimiento de capacidades para la planificación del manejo de áreas protegidas</t>
  </si>
  <si>
    <t>El plan de formación y fortalecimiento de capacidades para la planificación del manejo de áreas protegidas, es un producto Proyecto Pacifico Biocultural</t>
  </si>
  <si>
    <t>GEF PACIFICO</t>
  </si>
  <si>
    <t>Organizaciones comunitarias de base, grupos de investigación (universidades), ONG´s, Alcaldías, SILAP´s, SIMAPs.</t>
  </si>
  <si>
    <t>Hito 2. Reporte del nivel de avance del plan de capacitación en la planificación del manejo de áreas protegidas</t>
  </si>
  <si>
    <t>Al 2030</t>
  </si>
  <si>
    <t>Número de reportes del nivel de avance en la implementación de plan de formación y fortalecmiento de capacidades para la planificación del manejo de áreas protegidas incluyendo las nuevas categorías (étnicas, comunitarias y OEC)</t>
  </si>
  <si>
    <t>Capacitaciones y eventos / Evento regional</t>
  </si>
  <si>
    <t>(No. de eventos de implementación del plan realizados / No. de eventos de implementación del plan programados) x 100</t>
  </si>
  <si>
    <t>2024 2026 2028 2030</t>
  </si>
  <si>
    <t xml:space="preserve">Hito 3. Reporte del número de áreas protegidas con instrumentos de planificación construidos participativamente, adoptados y actualizados. </t>
  </si>
  <si>
    <t>Número de reportes del número de áreas protegidas y OEC con instrumentos de planificación construidos participativamente, adoptados y actualizados</t>
  </si>
  <si>
    <t>Estos recursos corresponden a la contratación del Profesional responsable de la Secretaría Técnica del SIRAP, por el término de un año.  Incluido el valor de los profesionales del Comité Tecnico.</t>
  </si>
  <si>
    <t>3.8</t>
  </si>
  <si>
    <t>3.2.2</t>
  </si>
  <si>
    <t>Promover la articulación de los diferentes planes de acción de la estructura operativa del SIRAP PACIFICO (sistemas departamentales y SAMP)</t>
  </si>
  <si>
    <t>El indicador se puede orientar hacia los objetivos o acciones comunes entre los diferentes niveles de gestión:</t>
  </si>
  <si>
    <t xml:space="preserve">Porcentaje de lineamientos concertados entre los actores del SIRAP PACIFICO para la armonización de los instrumentos de planeación de los diferentes subsistemas </t>
  </si>
  <si>
    <t>Hito 1: Promover la articulación de los planes de acción de los subsistemas temáticos, departamentales y municipales o Locales</t>
  </si>
  <si>
    <t>4 subsistemas departamentales.</t>
  </si>
  <si>
    <t xml:space="preserve">Reporte del avance en la articulación de los planes de acción de los subsistemas departamentales, el SAMP y la mesa de áreas protegidas del Cauca con el plan de acción del SIRAP </t>
  </si>
  <si>
    <t>1 reporte que incluye</t>
  </si>
  <si>
    <t>Revisión de los mínimos de gestión para la formulación de los lineamientos</t>
  </si>
  <si>
    <t xml:space="preserve">SIRAP PACIFICO, Alcaldías. </t>
  </si>
  <si>
    <t xml:space="preserve">Porcentaje de acciones armonizadas entre los  instrumentos de gestión de la estructura operativa del SIRAP PACIFICO. </t>
  </si>
  <si>
    <t>1 subsistema temático</t>
  </si>
  <si>
    <t>4 sistemas departamentales.</t>
  </si>
  <si>
    <t>1 Mesa de áreas protegidas Cauca</t>
  </si>
  <si>
    <t>3.9</t>
  </si>
  <si>
    <t>3.6</t>
  </si>
  <si>
    <t>Promover espacios para la nivelación de saberes y fortalecimiento de capacidades en la planificacion y manejo de  las AP y otras estrategias de conservación.</t>
  </si>
  <si>
    <t xml:space="preserve">Porcentaje de espacios de capacitación enfocados a mejorar la efectividad de las áreas protegidas </t>
  </si>
  <si>
    <t>Hito 1: Diseño de la estrategia de formación y fortalecimiento de capacidades para el SIRAP PACIFICO</t>
  </si>
  <si>
    <t xml:space="preserve"># de espacios 5, uno por departamento </t>
  </si>
  <si>
    <t>Número de espacios promovidos para la nivelación de saberes y fortalecimiento de capacidades en el análisis de efectividad basada en monitoreo y seguimiento del manejo de las AP.</t>
  </si>
  <si>
    <t>(No. de espacios realizados / No. de eventos de espacios programados) x 100</t>
  </si>
  <si>
    <t>15 (un espacio anual por departamento en los años dispuestos)</t>
  </si>
  <si>
    <t>2022-2026-2030</t>
  </si>
  <si>
    <t>Autoridades ambientales, propietarios privados</t>
  </si>
  <si>
    <t xml:space="preserve">Hito 1: Promover espacios para la generación de capacidades para el manejo de las AP y OEC. </t>
  </si>
  <si>
    <t>2023-2030</t>
  </si>
  <si>
    <t>Chocó, Risaralda, Valle del Cauca, Cauca, Nariño.</t>
  </si>
  <si>
    <t>3.10</t>
  </si>
  <si>
    <t xml:space="preserve">Promover la aplicación de análisis de efectividad del SIRAP </t>
  </si>
  <si>
    <t>Hito 1. Aplicación y reporte de seguimiento al análisis de efectividad de 1 sistema regional línea base 2022 Reportes parciales en los años</t>
  </si>
  <si>
    <t xml:space="preserve"> 2025,  2027 , 2029  </t>
  </si>
  <si>
    <t>Reporte de seguimiento al análisis de efectividad de un sistema regional línea base 2022 Reportes parciales en los años 2025,  2028</t>
  </si>
  <si>
    <t>Capacitaciones y eventos / Taller efectividad de manejo 3_Sistema</t>
  </si>
  <si>
    <t>(No. de análisis de efectividad realizados / No. de análisis de efectividad programados) x 100</t>
  </si>
  <si>
    <t>3 análisis de efectividad regional (1o correspondiente a línea base)</t>
  </si>
  <si>
    <t>2022 2025  2028</t>
  </si>
  <si>
    <t>Para la vigencia 2022 se cuenta con el análisis de efectividad a escala Regional.</t>
  </si>
  <si>
    <t>Reporte de seguimiento al análisis de efectividad en cuatro sistemas departamentales- SIDAP.</t>
  </si>
  <si>
    <t>3 análisis de efectividad por departamento en los años dispuestos</t>
  </si>
  <si>
    <t>2024 2026 2028  2030</t>
  </si>
  <si>
    <t xml:space="preserve">Hito2: Reporte de seguimiento al análisis de efectividad de 4 sistemas departamentales. Línea base 2024, Reportes parciales en los años 2026,  2028 y 2030  </t>
  </si>
  <si>
    <t xml:space="preserve">Línea base 2024, Reportes parciales en los años 2027 y 2030  </t>
  </si>
  <si>
    <t>3.11</t>
  </si>
  <si>
    <t>ESTE HITO DEBE PASAR COMO HITO 2 DE LA SIGUIENTE ACCION</t>
  </si>
  <si>
    <t>3.13</t>
  </si>
  <si>
    <t>3.13
3.18</t>
  </si>
  <si>
    <t>Gestionar  el  cálculo de brecha financiera y sus mecanismos de financiación para la gestión del SIRAP Pacifico (incluyendo roles y responsabilidades de financiacion en el SIRAP)</t>
  </si>
  <si>
    <t>Porcentaje de ámbitos de gestión del SIRAP con brecha financiera calculada</t>
  </si>
  <si>
    <t xml:space="preserve">Hito 1: Acomapañar el proceso del calculo de la brecha financiera de las instancias departamentales </t>
  </si>
  <si>
    <t>No Documento con cálculo de la brecha financiera del SIRAP y SIDAP</t>
  </si>
  <si>
    <t>5 Documento</t>
  </si>
  <si>
    <t>5 un sirap y 4 SIDAP</t>
  </si>
  <si>
    <t>SIRAP PACIFICO Autoridades Ambientales (SIDAP-SILAPs).</t>
  </si>
  <si>
    <t>BIOFIN, Academia, Gobernaciones,  Fondos nacionales, cooperantes, Patrimonio Natural, FONAM, HECO.</t>
  </si>
  <si>
    <t xml:space="preserve">Hito 2: Documento Caracterización (y mapeo) de actores con responsabilidades de financiación en los ámbitos continental y marinos del SIRAP PACIFICO </t>
  </si>
  <si>
    <t xml:space="preserve">Número de documentos con la caracterización y mapeo de actores con responsabilidades de financiación en los ámbitos Continental, Marino-costero y Oceánico del SIRAP PACIFICO </t>
  </si>
  <si>
    <t>Hito 3. Promover espacios de generacion de capacidades  para fortalecer a los actores publicos de la estrcutura operativa del SIRAP en la implementación de mecanismos financieros locales, regionales, nacionales, e internacionales. 
(En articulación con el plan de formación sectorial del SINAP)</t>
  </si>
  <si>
    <t>Número  de espacios promovidos para el fortalecimiento de capacidades de los actores del SIRAP en las diferentes escalas para la implementación de mecanismos financieros locales, regionales, nacionales, e internacionales</t>
  </si>
  <si>
    <t>2024, 2026, 2028</t>
  </si>
  <si>
    <t>III.4 Mejorar la eficiencia en la gestión de las instituciones públicas asociadas a las áreas protegidas</t>
  </si>
  <si>
    <t>3.15</t>
  </si>
  <si>
    <t>3.4.1</t>
  </si>
  <si>
    <t>Promover espacios o mecanismos para la ordenación de competencias, concurrencia y complementariedad en los ámbitos, Continental, Marino-costero y Oceánico, entre las entidades públicas del SIRAP Pacifico, para la gestión de las áreas protegidas</t>
  </si>
  <si>
    <t>Porcentaje de avance en el mejoramiento de la ordenación de competencias en las entidades públicas en el SIRAP PACIFICO</t>
  </si>
  <si>
    <t>Hito 1. Participar en la identificación de conflictos por competencias, concurrencia y complementariedad desde el SIRAP Pacífico como aporte al ejercicio nacional, liderado por el Minambiente</t>
  </si>
  <si>
    <t>Documento que Identifique los conflictos por competencias, concurrencia y complementariedad en el SIRAP Pacifico en la gestión de las áreas protegidas</t>
  </si>
  <si>
    <t>Se propone la contratación de una consultoria para el logro de los indicadores de productos (Hitos descritos en las filas 54, 55 y 56)</t>
  </si>
  <si>
    <t xml:space="preserve"> III 3.1, 3.2, 3.3. Adelantar entre los actores del SIRAP un análisis de competencias, concurrencia y complementariedad como estrategia para la toma de decisiones en torno al mejoramiento de la eficiencia en la gestión de las instituciones públicas asociadas a las áreas protegidas</t>
  </si>
  <si>
    <t>Hito 2. Gestionar la participación  en la definición de las recomendaciones para mejorar la concurrencia de competencias de entidades públicas ante Minambiente.</t>
  </si>
  <si>
    <t>Documento técnico para la resolución de conflictos por competencia, concurrencia y complementariedad  en el SIRAP PACIFICO en la gestión de las áreas protegidas</t>
  </si>
  <si>
    <t>Consultorías / Consultor Senior que incluye viajes</t>
  </si>
  <si>
    <t>Hito 3: Analisis de vacíos por concurrencia en el SIRAP PACIFICO</t>
  </si>
  <si>
    <t># de análisis de vacíos por concurrencia en el SIRAP PACIFICO</t>
  </si>
  <si>
    <t>Hito 4: Acuerdos de complementariedad en el SIRAP PACIFICO</t>
  </si>
  <si>
    <t># de reporte de acuerdos de complementariedad en el SIRAP PACIFICO</t>
  </si>
  <si>
    <t>SIRAP PACIFICO, DIMAR, AUNAP, Autoridades Distritales(*).</t>
  </si>
  <si>
    <t xml:space="preserve"> </t>
  </si>
  <si>
    <t>III.5 Mejorar la gestión del conocimiento en el SIRAP Pacifico</t>
  </si>
  <si>
    <t>3.19</t>
  </si>
  <si>
    <t xml:space="preserve">Priorizar y gestionar con las comunidades etnicas, campesionas y demás comunidades, el desarrollo de investigaciones que aporten al conocimiento ancestral y tradicional de la biodiversidad del pacífico </t>
  </si>
  <si>
    <t>Porcentaje de investigaciones realizadas en las áreas protegidas y OEC en el ámbito de gestión del SIRAP PACIFICO</t>
  </si>
  <si>
    <t>Hito1: Definir un portafolio de investigaciones (identificado a partir de vacios de investigación) en las áreas protegidas y OEC en el SIRAP PACIFICO.</t>
  </si>
  <si>
    <t>periodos:</t>
  </si>
  <si>
    <t xml:space="preserve">Número de portafolios de investigaciones construidos de manera conjunta, participativa y con enfoque diferencial  que aporten al conocimiento ancestral y tradicional  de la biodiversidad del pacífico </t>
  </si>
  <si>
    <t>Capacitación y Eventos / Taller grande</t>
  </si>
  <si>
    <t>1 Evento</t>
  </si>
  <si>
    <t>Universidades de la región, Institutos de investigación</t>
  </si>
  <si>
    <t xml:space="preserve">SIRAP PACIFICO, Institutos de investigación, Universidades Nacionales e internacionales, grupos de investigación, centros de investigación. </t>
  </si>
  <si>
    <t xml:space="preserve">Consejos comunitarios, Resguardos, Organizaciones locales. </t>
  </si>
  <si>
    <t>2023-2025-2027-2030</t>
  </si>
  <si>
    <t>Documento técnico</t>
  </si>
  <si>
    <t>1 Documento (Portafolio)</t>
  </si>
  <si>
    <t>Hito 2: Divulgar el resultado del portafolio de investigaciones para las AP y OEC del SIRAP PACIFICO con la academia, grupos de investigación y ONG.</t>
  </si>
  <si>
    <t>Número de campañas de divulgación del portafolio de investigación a la academia, grupos de investigación, ONG y partes interesadas en el SIRAP Pacífico.</t>
  </si>
  <si>
    <t>(No. de campañas realizadas / No. de campañas programadas) x 100</t>
  </si>
  <si>
    <t>5 (uno por departamento)</t>
  </si>
  <si>
    <t>3.21</t>
  </si>
  <si>
    <t xml:space="preserve">3.21
</t>
  </si>
  <si>
    <t>Promover espacios de conocimiento de la plataforma SIM SINAP a los participantes del SIRAP Pacífico en sus diferentes niveles de gestión.</t>
  </si>
  <si>
    <t>Revisar formula de calculo</t>
  </si>
  <si>
    <t xml:space="preserve">Porcentaje de aumento en  los procesos de captura de datos y generación de información dentro del SIRAP con la participación de todos sus actores </t>
  </si>
  <si>
    <t>Hito 1: Facilitar jornadas de fortalecimiento de capacidades para el manejo del sistema de información y monitoreo del SIM SINAP</t>
  </si>
  <si>
    <t>Número de jornadas de fortalecimiento de capacidades para el conocimiento y manejo del Sistema de Información y Monitoreo-SIM y plataformas</t>
  </si>
  <si>
    <t>1 regional y 5 departamentales</t>
  </si>
  <si>
    <t>Hito 2: Actualizar  la base de datos del SIM a partir de protocolo definido por Minambiente y PNN</t>
  </si>
  <si>
    <t xml:space="preserve">Número de reportes realizados a la información propia del SIRAP para la actualización de los indicadores del Sistema de Información y Monitoreo-SIM </t>
  </si>
  <si>
    <t>7 Reportes</t>
  </si>
  <si>
    <t>2024-2030</t>
  </si>
  <si>
    <t>3.22</t>
  </si>
  <si>
    <t>Promover el acceso a la información para la gestión de las AP y otras estrategias de conservación in situ en el SIRAP PACIFICO.</t>
  </si>
  <si>
    <t>Porcentaje de la información existente del SIRAP disponible (de fácil acceso) -para la toma de decisiones-.</t>
  </si>
  <si>
    <t>Hito 1: Socializar el plan de capacitación y divulgación sobre las plataformas y herramientas que condensan el conocimiento generado sobre el Sinap con pedagogías adaptadas a los diferentes actores propuesto en la, acción 3.22 del CONPES 4050</t>
  </si>
  <si>
    <t>Número de espacios de socialización del plan de capacitación y divulgación sobre las plataformas y herramientas que condensan el conocimiento generado sobre el Sirap con pedagogías adaptadas a los diferentes actores propuesto en el Hito 1, acción 3.22 del CONPES 4050</t>
  </si>
  <si>
    <t>1 regional y 5 departamentales en los años dispuestos</t>
  </si>
  <si>
    <t>2023, 2024 y 2028</t>
  </si>
  <si>
    <t>SIRAP PACIFICO (canales digitales y sistemas de información), ALCALDIAS, GOBERNACIONES, Organizaciones locales.</t>
  </si>
  <si>
    <t xml:space="preserve">Grupos de comunicaciones locales, Centros de documentación regionales, Universidades. </t>
  </si>
  <si>
    <t>Diseñar un plan de capacitación y divulgación sobre las plataformas y herramientas que condensan el conocimiento generado sobre el SIRAP.</t>
  </si>
  <si>
    <t># de capacitaciones sobre el uso de información del SIRAP PACIFICO.</t>
  </si>
  <si>
    <t xml:space="preserve">IV. Hacer equitativa la distribución en la sociedad de los costos y los beneficios de la conservación de las AP y otras estrategias de conservación in situ del SIRAP, atendiendo al contexto territorial del Pacifico  </t>
  </si>
  <si>
    <t>IV.1. Disminuir las  limitaciones al desarrollo de proyectos de vida  propios de los habitantes de las áreas protegidas y de otras estrategias de conservación in situ</t>
  </si>
  <si>
    <t>4.1</t>
  </si>
  <si>
    <t>4.1.1</t>
  </si>
  <si>
    <t>Armonizar formas de manejo del territorio a través de acuerdos en áreas conservadas y áreas protegidas públicas, entre actores estratégicos, especialmente comunidades locales, campesinas y grupos étnicos, considerando su régimen jurídico.</t>
  </si>
  <si>
    <t>Porcentaje de áreas protegidas públicas y OEC con acuerdos de conservación en ejecución entre actores estratégicos.</t>
  </si>
  <si>
    <t>Informe bienal que consolide los acuerdos de conservación entre actores estratégicos, especialmente comunidades locales, campesinas y grupos étnico sen el SIRAP Pacífico</t>
  </si>
  <si>
    <t># de informes que consolidan los Acuerdos de conservación entre actores estratégicos, especialmente comunidades locales, campesinas y grupos étnicosen el SIRAP Pacífico</t>
  </si>
  <si>
    <t>4 informes</t>
  </si>
  <si>
    <t>2024, 2026, 2028, 2030</t>
  </si>
  <si>
    <t>Estos recursos corresponden a la contratación del Profesional responsable de la Secretaría Técnica del SIRAP, por el término de un año. Incluido el valor de los profesionales del Comité Tecnico.</t>
  </si>
  <si>
    <t>SIRAP PACIFICO, Entes territoriales, autoridades étnicos territoriales y organizaciones locales</t>
  </si>
  <si>
    <t>ONG, fundaciones sectoriales, gremios.</t>
  </si>
  <si>
    <t>4.1.2</t>
  </si>
  <si>
    <t>Promover el reconocimiento y ejercicio de derechos con enfoque diferencial en las acciones de conservación</t>
  </si>
  <si>
    <t>** GEF PACIFICO Producto 2.2.1 Instrumentos de planificación y manejo formulados, con acciones priorizadas e implementadas en las ECC, por las comunidades que dependen de los bosques.</t>
  </si>
  <si>
    <t>Porcentaje de instrumentos de manejo de AP y OEC armonizados con los instrumentos de gobierno de grupos étnicos y comunidades locales.</t>
  </si>
  <si>
    <r>
      <t xml:space="preserve">Informe bienal que consolide en los instrumentos de planificación de AP y OEC que se han armonizado e incluido </t>
    </r>
    <r>
      <rPr>
        <b/>
        <sz val="12"/>
        <rFont val="Calibri"/>
        <family val="2"/>
        <scheme val="minor"/>
      </rPr>
      <t>el enfoque diferencial</t>
    </r>
    <r>
      <rPr>
        <sz val="12"/>
        <rFont val="Calibri"/>
        <family val="2"/>
        <scheme val="minor"/>
      </rPr>
      <t xml:space="preserve"> con los instrumentos de gobierno de los grupos étnicos y comunidades locales en el SIRAP Pacífico</t>
    </r>
  </si>
  <si>
    <t># de informes que consolidan los instrumentos de planificación de AP y OEC que se han armonizado  e incluido el enfoque diferencial  con los instrumentos de gobierno de los grupos étnicos y comunidades locales en el SIRAP Pacífico</t>
  </si>
  <si>
    <t xml:space="preserve">SIRAP PACIFICO, Autoridades étnico territoriales, organizaciones locales. </t>
  </si>
  <si>
    <t xml:space="preserve">ONG, Organizaciones de segundo nivel, Min interior, Min cultura. </t>
  </si>
  <si>
    <t>4.3</t>
  </si>
  <si>
    <t>4.1.3</t>
  </si>
  <si>
    <t xml:space="preserve">Promover la articulación de actores para el suministro de información orientada a reducir conflictos por tenencia de la tierra en las áreas protegidas públicas y conservadas. </t>
  </si>
  <si>
    <t>Porcentaje de acciones que articulan actores para la resolución de conflictos asociados a la tenencia formal de la tierra</t>
  </si>
  <si>
    <t xml:space="preserve">Divulgar las necesidades que se requieran a partir de la mesa técnica para la articulación, coordinación y suministro de información para adelantar los procedimientos de reducción de conflictos por tenencia de la tierra en las áreas protegidas y conservadas IGAC, SNR, PNN y los Sirap </t>
  </si>
  <si>
    <t>60%.
Tres periodos - 2023-2026-2029</t>
  </si>
  <si>
    <t># de procesos de divulgación orientadas a dar a conocer las necesidades de articulación, coordinación y suministro de información para adelantar los procedimientos de reducción de conflictos por tenencia de la tierra en las áreas protegidas públicas</t>
  </si>
  <si>
    <t xml:space="preserve">Organizaciones locales, autoridades étnico territoriales, sectores, ANT, Min interior, URT. </t>
  </si>
  <si>
    <t>IV.2. Incrementar la retribución a las acciones de conservación de quienes habitan  las áreas protegidas, especialmente de las comunidades locales</t>
  </si>
  <si>
    <t>4.5-4.6</t>
  </si>
  <si>
    <t>4.5
4.6</t>
  </si>
  <si>
    <t>Apoyar la identificación de mecanismos de retribución para las personas y comunidades locales que contribuyen a la conservación en áreas protegidas y conservadas.</t>
  </si>
  <si>
    <t>Porcentaje de avance en la identificación de los mecanismos de retribución para los habitantes locales</t>
  </si>
  <si>
    <t>Hito 1: Identificación de los mecanismos equitativos de retribución a la conservación para las comunidades locales que contribuyen a la conservación de áreas protegidas y conservadas en los diferentes ámbitos de gestión y previendo los posibles conflictos en su implementación.</t>
  </si>
  <si>
    <t xml:space="preserve">No. De documentos de identificación de mecanísmos sostenibles </t>
  </si>
  <si>
    <t>Asociado a la línea estratégica PER RAP Desarrollo de un laboratorio de instrumentos económicos para la gestión ambiental regional en el Pacífico</t>
  </si>
  <si>
    <t xml:space="preserve">SIRAP PACIFICO, Autoridades ambientales, Comunidades locales, </t>
  </si>
  <si>
    <t>ONG, Universidades (grupos de investigación), DNP, MADS</t>
  </si>
  <si>
    <t>Hito 2: Aumentar el conocimiento sobre la valoración de los beneficios  generados por los habitantes de las AP priorizadas de acuerdo a la metodología definida por PNN</t>
  </si>
  <si>
    <t>202?
Como se hace?</t>
  </si>
  <si>
    <t>No. de áreas protegidas y conservadas priorizadas con estudios sobre los beneficios que generan a sus habitantes.</t>
  </si>
  <si>
    <t>Consultorías / Consultor Junior que incluye viajes</t>
  </si>
  <si>
    <t>5 Documentos</t>
  </si>
  <si>
    <t>4.6</t>
  </si>
  <si>
    <t>4.2.2</t>
  </si>
  <si>
    <t>Promover la articulación y participación de actores para el monitoreo y evaluación de los mecanismos de retribución en la conservación de áreas protegidas y conservadas.</t>
  </si>
  <si>
    <t>Porcentaje de acciones para el monitoreo  de los mecanismos de  retribución a la conservación</t>
  </si>
  <si>
    <t>Realizar la evaluación sistémática de los instrumentos sostenibles de retribución en articulación con los actores del SIRAP Pacífico</t>
  </si>
  <si>
    <t>No de evaluaciones sistémática de los instrumentos sostenibles de retribución en articulación con los actores del SIRAP Pacífico</t>
  </si>
  <si>
    <t>2 evaluaciones</t>
  </si>
  <si>
    <t>2025 - 2028</t>
  </si>
  <si>
    <t>2 eventos</t>
  </si>
  <si>
    <t>se incluye por analisis de efectividad</t>
  </si>
  <si>
    <t xml:space="preserve">Promover el reconocimiento de los costos de conservación del sistema  </t>
  </si>
  <si>
    <t>Hito 1: Concertar entre los participantes del SIRAP PACIFICO el alcnce de la estimacion de los costos directos y costos de oportunidad para la conservacion en el marco del subsistema.</t>
  </si>
  <si>
    <t xml:space="preserve">Documento técnico/N° de eventos </t>
  </si>
  <si>
    <t xml:space="preserve">Capacitaciones y eventos </t>
  </si>
  <si>
    <t>Hito 2: Realizar la gestión con las entidades e instituciones para definir la metodologías para establecer los costos directos y de oportunidad de conservación  en el contexto del SIRAP PACIFICO.</t>
  </si>
  <si>
    <t>IV.3. Mejorar la eficiencia en el acceso a las contribuciones de la naturaleza generadas en las áreas protegidas públicas como fuente de bienestar humano</t>
  </si>
  <si>
    <t xml:space="preserve">Traida del analisis de efectividad </t>
  </si>
  <si>
    <t>Hito 3: Apoyar la definición de la estrategia para promover mecanismos que permitan esteblecer quienes asumen los costos directos y de oportunidad para la conservaciòn.</t>
  </si>
  <si>
    <t xml:space="preserve">2024 
Depende de la estrategia nacional
</t>
  </si>
  <si>
    <t>4.7</t>
  </si>
  <si>
    <t>4.3.1</t>
  </si>
  <si>
    <t xml:space="preserve">Promover acuerdos para el fortalecimiento técnico y administrativo enfocado al aprovechamiento sostenible de la naturaleza con fines comerciales en las áreas protegidas y OEC (turismo, fauna, pesca, artesanías, forestal y otros productos maderables y no maderables, acceso a recursos genéticos) </t>
  </si>
  <si>
    <t>Porcentaje de iniciativas productivas fortalecidas técnicamente para el aprovechamiento sostenible con fines comerciales en AP y OEC.</t>
  </si>
  <si>
    <t>Hito 1: Documento de caracterización iniciativas productivas para fortalecer técnicamente para el aprovechamiento sostenible con fines comerciales en AP y OEC en el SIRAP PACIFICO  2024</t>
  </si>
  <si>
    <t>(9 DRMI, 2 DNMI,  6 RFPN, 8 RFPR, 1 DCS) 26 de 38 AP</t>
  </si>
  <si>
    <t xml:space="preserve">1: # de documentos de caracterización iniciativas productivas para fortalecer técnicamente para el aprovechamiento sostenible con fines comerciales en AP y OEC en el SIRAP PACIFICO </t>
  </si>
  <si>
    <t xml:space="preserve"> Autoridades ambientales, MADS, AUNAP, Comunidades locales.</t>
  </si>
  <si>
    <t xml:space="preserve">Academia, UMATAS, Institutos de Investigaciones, organizaciones locales. </t>
  </si>
  <si>
    <t>Hito 2: Documento de avance de los apoyo técnico, normativo, logístico, entre otros, a las iniciativas productivas por parte de las autoridades ambientales.  2025</t>
  </si>
  <si>
    <t>2: # de documento de avance de los apoyos técnicos a las iniciativas productivas por parte de las autoridades ambientales.</t>
  </si>
  <si>
    <t>5 eventos</t>
  </si>
  <si>
    <t>Hito 3: Informe de seguimiento a los procesos de apoyo técnico para las iniciativas productivas de aprovechamiento sostenible en AP y OEC en el SIRAP PACIFICO  2026-2028-2030</t>
  </si>
  <si>
    <t xml:space="preserve">3: # de informes de seguimiento a los procesos de apoyo técnico para las iniciativas productivas de aprovechamiento sostenible en AP y OEC en el SIRAP PACIFICO </t>
  </si>
  <si>
    <t>Estos recursos corresponden a la contratación del Profesional responsable de la Secretaría Técnica del SIRAP, por el término de un año.
Incluido el valor de los profesionales del Comité Tecnico.</t>
  </si>
  <si>
    <t xml:space="preserve"> 4.8 </t>
  </si>
  <si>
    <t>Promover acuerdos para el reconocimiento y rescate de usos sostenibles: ancestrales y tradicionales,  nuevos usos,  usos comunitarios y sistemas productivos asociados al cumplimiento de los objetivos de conservación de las áreas protegidas y OEC.</t>
  </si>
  <si>
    <t xml:space="preserve">Porcentaje de reconocimiento de usos ancestrales y tradicionales,  nuevos usos,  usos comunitarios y sistemas productivos en distintos mecanismos e instrumentos de planeación del manejo de las áreas protegidas </t>
  </si>
  <si>
    <t>Promover acuerdos para el reconocimiento y rescate de usos sostenibles: ancestrales y tradicionales,  nuevos usos,  usos comunitarios y sistemas productivos asociados al cumplimiento de los objetivos de conservación de las áreas protegidas y OEC.
*Se puede medir en los análisis de efectividad para áreas.</t>
  </si>
  <si>
    <t>Número de acuerdos para el reconocimiento y rescate de usos sostenibles: ancestrales y tradicionales,  nuevos usos,  usos comunitarios y sistemas productivos asociados al cumplimiento de los objetivos de conservación de las áreas protegidas y OEC.
*Se puede medir en los análisis de efectividad para áreas.</t>
  </si>
  <si>
    <t>?</t>
  </si>
  <si>
    <t>2024 - 2030?</t>
  </si>
  <si>
    <t>Institutos de Investigación, Autoridades ambientales, Autoridades étnicoterritoriales, organizaciones locales, Min cultura, Min Interior.</t>
  </si>
  <si>
    <t>Organizaciones comunitarias, grupos de investigación (universidades Javeriana, UNIVALLE), ONG.</t>
  </si>
  <si>
    <t>IV.4. Incrementar la corresponsabilidad en los costos de la conservación de las áreas protegidas por parte de los sectores productivos</t>
  </si>
  <si>
    <t>4.10</t>
  </si>
  <si>
    <t>4.4.1</t>
  </si>
  <si>
    <t>Facilitar espacios que promuevan el intercambio de información de las metodologías de valoración integral de servicios ecosistémicos que se están aplicando en la región</t>
  </si>
  <si>
    <t>Porcentaje de espacios en el SIRAP PACIFICO para promover ejercicios de valoración económica del aporte de las contribuciones de la naturaleza generadas en las áreas protegidas a la cadena productiva</t>
  </si>
  <si>
    <t>Promover la realización de los espacios que promuevan el intercambio de información de las metodologías de valoración integral de servicios ecosistémicos que se están aplicando en la región</t>
  </si>
  <si>
    <t># de  espacios que promovidos para el intercambio de información de las metodologías de valoración integral de servicios ecosistémicos que se están aplicando en la región</t>
  </si>
  <si>
    <t>El comite regional estara financiado con recursos del GEF PACIFICO</t>
  </si>
  <si>
    <t xml:space="preserve">Sectores productivos, Autoridades ambientales, Institutos de investigación, Alcaldías (secretarias), Gobernaciones. </t>
  </si>
  <si>
    <t>Universidades, ONG, organizaciones locales, autoridades étnico territoriales</t>
  </si>
  <si>
    <t>4.11</t>
  </si>
  <si>
    <t>4.4.2</t>
  </si>
  <si>
    <r>
      <t xml:space="preserve">Promover </t>
    </r>
    <r>
      <rPr>
        <b/>
        <sz val="12"/>
        <rFont val="Calibri"/>
        <family val="2"/>
        <scheme val="minor"/>
      </rPr>
      <t>instancias</t>
    </r>
    <r>
      <rPr>
        <sz val="12"/>
        <rFont val="Calibri"/>
        <family val="2"/>
        <scheme val="minor"/>
      </rPr>
      <t xml:space="preserve"> de concertación intergremiales para Incrementar los ingresos de las áreas protegidas vía mecanismos de internalización de los costos del impacto ambiental de los sectores productivos  (energética, agropecuaria, forestal y turismo)sobre la sostenibilidad del territorio</t>
    </r>
  </si>
  <si>
    <t xml:space="preserve">Tasa de crecimiento cuatrienal de Acuerdos suscritos a partir de los ejercicios de articulación intergremiales para Incrementar los ingresos de las áreas protegidas vía mecanismos de internalización de los costos del impacto ambiental de los sectores productivos . promovido por el SIRAP PACIFICO  </t>
  </si>
  <si>
    <t>Hito 1:  Construcción de un portafolio que contenga las áreas potenciales para implementación de proyectos de compensaciones bióticas e inversión del 1% (2023)</t>
  </si>
  <si>
    <t># de portafolios que contenga las áreas potenciales para implementación de proyectos de compensaciones bióticas e inversión del 1%</t>
  </si>
  <si>
    <t>Gremios, Sectores productivos, Autoridades Ambientales.</t>
  </si>
  <si>
    <t xml:space="preserve">Alcaldías, gobernaciones, Fundaciones. </t>
  </si>
  <si>
    <t>Hito 2. Participación en la elaboración del Plan de inversiones y definición de metas del 2024 al 2030 de obligaciones pendientes de los diferentes gremios dirigidos a las áreas protegidas y conservadas del SIRAP AN (2023)</t>
  </si>
  <si>
    <t># de jornadas o aportes en las que el Sirap Pacífico participó para la elaboración del plan de inversiones con metas de 2024 a 2030</t>
  </si>
  <si>
    <t>4 eventos</t>
  </si>
  <si>
    <t>Por sectores:
Ministerio de Minas y Energía (ANM - ANH)
Ministerio de Agricultura (Agropecuario, Forestal y Pesca y Acuicultura)
Ministerio de Comercio, Industria y Turismo
Ministerio de Transporte (INVIAS, ANI)</t>
  </si>
  <si>
    <t>4.12</t>
  </si>
  <si>
    <t>4.4.3</t>
  </si>
  <si>
    <t xml:space="preserve"> Intercambios de experiencias para identificar casos exitosos y lecciones aprendidas para Incrementar los ingresos de las áreas protegidas por cuenta del aprovechamiento de beneficios de los sectores productivos</t>
  </si>
  <si>
    <t>Porcentaje de avance en intercambios de experiencias para incrementar los ingresos de las áreas protegidas por el aprovechamiento de beneficios de los sectores productivos</t>
  </si>
  <si>
    <t>Hito 1: Diagnóstico de los mecanismos de retribución existentes por cuenta del aprovechamiento de los sectores productivos  con recomendaciones para su mejoramiento o implementación de nuevos instrumentos en las áreas protegidas y conservadas.</t>
  </si>
  <si>
    <t>Número de diagnósticos de los mecanismos de retribución existentes por cuenta del aprovechamiento de los sectores productivos  con recomendaciones para su mejoramiento o implementación de nuevos instrumentos en las áreas protegidas y conservadas.</t>
  </si>
  <si>
    <t>Consultorías / Consultoría contratada con una empresa legalemente constituida que incluye viajes</t>
  </si>
  <si>
    <t>1 Diagnóstico</t>
  </si>
  <si>
    <t xml:space="preserve">sectores, organizaciones locales, ONGs, Autoridades Ambientales. </t>
  </si>
  <si>
    <t>Universidades, Alcaldías, Gobernaciones., gremios.</t>
  </si>
  <si>
    <t>Hito 2: Numero de eventos de intercambios de experiencias relacionadas con el incremento de los ingresos de las áreas protegidas por cuenta del aprovechamiento de beneficio de los sectores.</t>
  </si>
  <si>
    <t>Número de eventos de intercambios de experiencias relacionadas con el incremento de los ingresos de las áreas protegidas por cuenta del aprovechamiento de beneficio de los sectores.</t>
  </si>
  <si>
    <t>1 Documento de seguimiento y actualización</t>
  </si>
  <si>
    <t>2025, 2030</t>
  </si>
  <si>
    <t xml:space="preserve">IV.5. Mejorar la eficiencia de la participación en los costos de la conservación de las áreas protegidas, otras estrategias de conservación in situ y subsistemas de áreas protegidas por parte de las entidades territoriales </t>
  </si>
  <si>
    <t>4.14</t>
  </si>
  <si>
    <t>4.5.1</t>
  </si>
  <si>
    <t>Identificar actores estratégicos y promover la generación de capacidades  para la formulación de proyectos que incrementen la inversión en áreas protegidas.</t>
  </si>
  <si>
    <t>Nueva acción propuesta- Además de los cursos que ya se encuentran disponibles, promover que el SIRAP promueva la generación de capacidades en formulación de proyectos en territorio.</t>
  </si>
  <si>
    <t>Porcentaje de avance en la generación de capacidades en las entidades territoriales y autoridades ambientales para la formulación de proyectos que incrementen la inversión en áreas protegidas</t>
  </si>
  <si>
    <t>1. Fomentar la participación de actores del SIRAP Pacífico identificados en los cursos programados en formulación de proyectos con énfasis en AP que será desarrollado por el DNP</t>
  </si>
  <si>
    <t>No. espacios de fortalecimiento de capacidades a actores del SIRAP PACÍFICO en la formulación y gestión de proyectos</t>
  </si>
  <si>
    <t>7 eventos</t>
  </si>
  <si>
    <t>2024 - 2030</t>
  </si>
  <si>
    <t>Gastos Administrativos</t>
  </si>
  <si>
    <t>8 años</t>
  </si>
  <si>
    <t>Contratación de la Secretaría Técnica del SIRAP</t>
  </si>
  <si>
    <t>COP / año</t>
  </si>
  <si>
    <t>COSTO ESTIMADO PLAN DE ACCION SIRAP PACIFICO 2022 - 2031</t>
  </si>
  <si>
    <t xml:space="preserve">Promover la articulación de los planes de acción de los subsistemas temáticos, departamentales y municipales o Locales al plan de acción del SIRAP </t>
  </si>
  <si>
    <t>Número de reportes de avance de procesos (espacios, talleres, cursos, etc)  de nivelación de saberes y fortalecimiento de capacidades de los actores del SIRAP en las diferentes escalas para la implementación de mecanismos financieros locales, regionales, nacionales, e internacionales</t>
  </si>
  <si>
    <t>Hito 1: Documento que identifique y espacialice de conocimientos locales asociados al uso y manejo de la naturaleza en las AP y OEC del SIRAP  2024 - 2025</t>
  </si>
  <si>
    <t>Concertar con los otros subsistemas de AP de la región las metas regionales de conservación en el marco de la estructura operativa del SIRAP PACIFICO entre el orden nacional y los territorios</t>
  </si>
  <si>
    <t xml:space="preserve">Hito 1: Consolidación de los elementos con enfoque diferencial (grupos etnicos, grupo cultural campesinos y género) estratégicos para la definición de la metas regionales de conservación </t>
  </si>
  <si>
    <t>Hito 2: Proceso de concertación con los subsistemas regionales de las metas con insumos de los otros sistemas</t>
  </si>
  <si>
    <t>1 Jornada de ámbito Marino y Oceánico</t>
  </si>
  <si>
    <t>1.2.1</t>
  </si>
  <si>
    <t>Documento de lineamientos (insumos) para nuevas categorías en los diferentes ámbitos de gestión y tipos de gobernanza que incluyan: a) gobernanza pública del ámbito de gestión local, b) gobernanza comunitaria (área pública comunitaria y comunitaria) y c)  gobernanza pública del ámbito de gestión regional y ruta de participación para el ajuste de la propuesta técnica.</t>
  </si>
  <si>
    <t>Documento de lineamientos para nuevas categorías en los ámbitos de gestión y tipos de gobernanza para el SINAP  ---- Incluir en los otros SIRAP</t>
  </si>
  <si>
    <r>
      <rPr>
        <sz val="12"/>
        <color rgb="FFFF0000"/>
        <rFont val="Calibri"/>
        <family val="2"/>
        <scheme val="minor"/>
      </rPr>
      <t xml:space="preserve">*GEF PACIFICO Producto 3.2.2 </t>
    </r>
    <r>
      <rPr>
        <sz val="12"/>
        <rFont val="Calibri"/>
        <family val="2"/>
        <scheme val="minor"/>
      </rPr>
      <t>Al menos 5 productos derivados de la biodiversidad con acceso a mercado cumpliendo requisitos de calidad, criterios de negocios verdes del MADS y otros estándares para acceso a mercados</t>
    </r>
  </si>
  <si>
    <t>1.4.2</t>
  </si>
  <si>
    <t>1.4.3</t>
  </si>
  <si>
    <t>Hito 1: A partir de los insumos generados por el IDEAM, concertar estrategias de manejo para aumentoar la resiliencia de las AP y OEC, proviendo la vinculacion del enfoque diferencial</t>
  </si>
  <si>
    <t>Hito 2: Reporte de implementación de las  acciones concertadas para el manejo de las áreas con mayor vulnerabilidad a los efectos del cambio global  en el SIRAP PACIFICO</t>
  </si>
  <si>
    <t>2.1.1</t>
  </si>
  <si>
    <t>NO es el SIRAP el responsable de realizar los modelos pero si de conocer y apoyar la gestión de resultados</t>
  </si>
  <si>
    <t>Porcentaje de evaluaciones de conectividad en los paisajes marinos y continentales priorizados con impulsores de pérdida de biodiversidad, realizadas</t>
  </si>
  <si>
    <t>nota alcaratoriaSumatoria de porcentaje de avance en la realización de evaluaciones que permitan conocer el cambio en las condiciones de conectividad de los paisajes marino-costeros, oceanicos  y continentales priorizados, debido a la reducción de los impulsores de pérdida de biodiversidad para los paisajes marinos y continentales priorizados:</t>
  </si>
  <si>
    <t>Número de evaluaciones en los que se aplique la metodología estandarizada para evaluar la conectividad en los paisajes marino-costeros, oceanicos y continentales priorizados, a escala regional</t>
  </si>
  <si>
    <t>No. de evaluaciones que aplican la metodologia estandarizada de conectividad para los ambitos marino-costeros, oceanicos y continental</t>
  </si>
  <si>
    <t>2026
2028
2030</t>
  </si>
  <si>
    <t xml:space="preserve">SIRAP PACIFICO, MADS, PNNC SGMAP. </t>
  </si>
  <si>
    <t xml:space="preserve">Autoridades étnicoterritoriales, Universidades, ONG´s, organizaciones de productores, Gobernaciones, alcaldías, organizaciones locales. </t>
  </si>
  <si>
    <r>
      <t xml:space="preserve">Hito 1: Aplicación de la metodología estandarizada para evaluar la conectividad en los paisajes marino-costeros, oceanicos y continentales priorizados con participacion de la mesa regional, al 2026 
</t>
    </r>
    <r>
      <rPr>
        <sz val="12"/>
        <color rgb="FFFF0000"/>
        <rFont val="Calibri"/>
        <family val="2"/>
        <scheme val="minor"/>
      </rPr>
      <t>nota: gestionar con la entida responsable de la formulacin de la metodologia, espacios para aportar en la construccion de la metodologia.
seguimiento a la gestion</t>
    </r>
  </si>
  <si>
    <t xml:space="preserve">Hito 2:  tres informes con los resultados de las evaluaciones que permitan conocer el cambio en las condiciones de conectividad de los paisajes marinos y continentales priorizados en el SIRAP (que incluya recomendaciones y niveles de gestion, una estrategia de implementacio-perfiles de proyecto), debido a la reducción de los impulsores de pérdida de biodiversidad, al 2026 y 1 al 2030 </t>
  </si>
  <si>
    <t>Número de informes con la implementacion de los resultados de las evaluaciones que permitan conocer el cambio en las condiciones de conectividad de los paisajes marinos y continentales priorizados en el SIRAP</t>
  </si>
  <si>
    <t>Avance: al 2026 y 1 al 2030 (40% )</t>
  </si>
  <si>
    <t>2.1.2</t>
  </si>
  <si>
    <t xml:space="preserve">Porcentaje de avance en los acuerdos para promover la implementación de los lineamientos para la gestión sostenible en  los paisajes priorizados </t>
  </si>
  <si>
    <t>Sumatoria del porcentaje de acuerdos formalizados que se encuentran en ejecución:</t>
  </si>
  <si>
    <t>al menos 2.</t>
  </si>
  <si>
    <t>1 Regional</t>
  </si>
  <si>
    <t>MADS, Autoridades Ambientales, INVEMAR, IIAP, sectores productivos, gobernaciones, RAP.</t>
  </si>
  <si>
    <t>Autoridades étnicoterritoriales, Universidades, ONG´s, organizaciones de productores, Ministerio de turismo, gremios</t>
  </si>
  <si>
    <t>Hito 1. incidir en la formulacion de los lineamientos de manejo en los paisajes priorizados que elaborara el MIN AMBIENTE, con participacion de los autoridades ambientales y representantes comunitarios del SIRAP Pacifico</t>
  </si>
  <si>
    <r>
      <t xml:space="preserve">Hito 3: Numero de acuerdos para implementar lineamientos de manejo sostenible, con sus arreglos operativos, para reducir  impactos de los impulsores de pérdida de biodiversidad (conforme a los lineamientos planteados), especialmente en los paisajes priorizados y avanzar en la transición hacia el uso sostenible. 2024 (40%) y  2028(60%) = 100%
</t>
    </r>
    <r>
      <rPr>
        <sz val="12"/>
        <color rgb="FFFF0000"/>
        <rFont val="Calibri"/>
        <family val="2"/>
        <scheme val="minor"/>
      </rPr>
      <t>Generar un reporte anual con el avance de implementación de los acuerdos intersectoriales en los paisajes priorizados para el SIRAP Pacífico (El cual debe ser enviado al coordinador del SINAP en el 2025 al 2030)</t>
    </r>
  </si>
  <si>
    <t>Hito 1. Incidir en la construcción de los lineamientos que orienten y fortalezcan el reconocimiento, valoración y promoción de estrategias de conservación insitu en los instrumentos de planificación y ordenamiento territorial que lidera el Minambiente (desde el pacífico se contará con un insumo que son las directrices para la armonización de instrumentos de planificación construidos en el marco del proyecto GEF Pacífico)</t>
  </si>
  <si>
    <t>2.2.1</t>
  </si>
  <si>
    <t xml:space="preserve">Hito 3, Reporte de avance de la valoración de las estrategias de conservación in-situ (incluyendo  los instrumentos de planificación comunitario) en los intrumentos de planificación  y ordenamiento territorial </t>
  </si>
  <si>
    <t>3.1.1</t>
  </si>
  <si>
    <t>Mejorar la inclusión de los participantes del SIRAP Pacifico en las instancias de los diferentes ámbitos de gestión del subsistema</t>
  </si>
  <si>
    <t xml:space="preserve"> Hito 1: Actualizar la caracterización de participantes para el subsistema regional</t>
  </si>
  <si>
    <t># de documentos que revise y defina el alcance de la gestion de las partes interesadas del SIRAP, además que mapee e identifique, roles y responsabilidades de los mismos.</t>
  </si>
  <si>
    <t xml:space="preserve">Estos recursos se costean para efectos del Plan de acción, no obstante corrresponde a recursos de contrapartida por parte de la CVC en convenio con WCS. </t>
  </si>
  <si>
    <t>Hito 2: Reporte de la vinculación de los particiapntes en el SIRAP PACÍFICO</t>
  </si>
  <si>
    <t>3.1.2</t>
  </si>
  <si>
    <t>Sumatoria de porcentaje de avance en la creación, ajuste y reconocimiento de esquemas de relacionamiento y otros mecanismos eficientes en los diferentes ámbitos de gestión del SINAP que permitan la adecuada toma decisiones y resolución de conflictos desde una perspectiva de corresponsabilidad. Hitos propuestos:</t>
  </si>
  <si>
    <t>Hito 1. Documento que caracteriza los principales esquemas de gobernanza existentes en la estructura organica del SIRAP PACIFICO enfocado a su fortalecimiento.</t>
  </si>
  <si>
    <t>(considerando las experiencias y aprendizajes desde lo institucional y comunitario, así como el intercambio de experiencias y operatividad de las diferentes instancias para mejorar los arreglos de gobernanza existentes y nuevos)</t>
  </si>
  <si>
    <t xml:space="preserve">Hito 2. Reporte de seguimiento a los arreglos de gobernanza en el SIRAP PACIFICO. </t>
  </si>
  <si>
    <t>Inclusion de todos los actores bajo los esquemas de gobernanza</t>
  </si>
  <si>
    <t>Hito 1: Promover la articulación de los planes de acción del SAMP, departamentales, municipales y Locales</t>
  </si>
  <si>
    <t>3.2.3</t>
  </si>
  <si>
    <t>Promover espacios para la nivelación de saberes y fortalecimiento de capacidades en la planificacion, manejo y el análisis de efectividad basada en monitoreo y seguimiento del manejo de las AP.</t>
  </si>
  <si>
    <t xml:space="preserve">Hito 1: Promover espacios para la generación de capacidades que permita fortalecer la planificacion, manejo y la evaluación de efectividad de las àreas basada en el monitoreo. </t>
  </si>
  <si>
    <t>3.2.4</t>
  </si>
  <si>
    <t>Sumatoria del porcentaje de análisis de los subsistemas de Áreas Protegidas y temático.</t>
  </si>
  <si>
    <t xml:space="preserve">Hito 1. Aplicación y reporte de seguimiento al análisis de efectividad de 1 sistema regional línea base 2022 Reportes parciales en los años 2025,  2027 y 2029  </t>
  </si>
  <si>
    <t>ESTE HITO DEBE PASAR COMO HITO 2 DE LA SIGUIENTE ACCION
Promover la aplicación de análisis de efectividad del SIRAP y sus SIDAP</t>
  </si>
  <si>
    <t>3.3.2</t>
  </si>
  <si>
    <t>Desarrollar el  cálculo de brecha financiera y sus mecanismos de financiación para la gestión del SIRAP Pacifico</t>
  </si>
  <si>
    <t xml:space="preserve">Hito 1: calcular la brecha financiera para el SIRAP PACIFICO </t>
  </si>
  <si>
    <t>Número de documentos con la identificación de mecanismos financieros para la financiación del plan de acción del SIRAP Pacífico (proyecto Pacifico Biocultural)</t>
  </si>
  <si>
    <t>Hito 2. Gestionar la participación  en definición de las recomendaciones para mejorar la concurrencia de competencias de entidades públicas ante Minambiente.</t>
  </si>
  <si>
    <t>3.5.1</t>
  </si>
  <si>
    <t xml:space="preserve">Priorizar y gestionar con las comunidades etnicas, campesinas y demás comunidades, el desarrollo de investigaciones que aporten al conocimiento ancestral y tradicional de la biodiversidad del pacífico </t>
  </si>
  <si>
    <t>Hito1: Definir de manera conjunta (con las comunidades locales) un portafolio de investigaciones (identificado a partir de vacios) en las áreas protegidas y OEC en el SIRAP PACIFICO.</t>
  </si>
  <si>
    <t>3.5.3</t>
  </si>
  <si>
    <r>
      <t xml:space="preserve">Hito 2: Actualizar  la base de datos del SIM a partir de protocolo definido por Minambiente y PNN
</t>
    </r>
    <r>
      <rPr>
        <sz val="12"/>
        <rFont val="Calibri"/>
        <family val="2"/>
        <scheme val="minor"/>
      </rPr>
      <t xml:space="preserve">Partcipar en los procesos de seguimiento al proceso de mejora de la plataforma del SIM SINAP para dar respuestas a las realidades regionales. 
</t>
    </r>
  </si>
  <si>
    <t>3.5.4</t>
  </si>
  <si>
    <t>Promover el acceso a la información de todos las partes interesadas para la gestión de las AP y otras estrategias de conservación in situ en el SIRAP PACIFICO.</t>
  </si>
  <si>
    <t>4.2.1</t>
  </si>
  <si>
    <t>Hito 1: Acompañar el proceso de Identificación de los mecanismos de retribución a la conservación para las comunidades locales que contribuyen a la conservación de áreas protegidas y conservadas y de los diferentes ámbitos de gestión, de forma equitativa y previendo los posibles conflictos en su implementación 2023</t>
  </si>
  <si>
    <r>
      <t xml:space="preserve">Hito 2: </t>
    </r>
    <r>
      <rPr>
        <strike/>
        <sz val="12"/>
        <rFont val="Calibri"/>
        <family val="2"/>
        <scheme val="minor"/>
      </rPr>
      <t xml:space="preserve">Realizar la valoración de los beneficios  generados por los habitantes de las AP priorizadas de acuerdo a la metodología definida por PNN
</t>
    </r>
    <r>
      <rPr>
        <sz val="12"/>
        <rFont val="Calibri"/>
        <family val="2"/>
        <scheme val="minor"/>
      </rPr>
      <t xml:space="preserve">Incidir en el diseño del plan de accion y en la implementacion de mecansimos piloto para el Pacifico. </t>
    </r>
  </si>
  <si>
    <t>Promover la discusión concpetual para definir que se entiende por costos directos y de oprotunidad para la conservacion en el marco del subsistema.
Realizar la gestion con las entidades e instituciones para definir la metodologías para establecer los costos directos y de oportunidad de conservación  en el contexto del SIRAP PACIFICO.
Definir la estrategia para promover mecanismos que permitan esteblecer quienes asumen los costos directos y de oportunidad para la conservaciòn</t>
  </si>
  <si>
    <t xml:space="preserve">Esta actividad no aplica para el SIRAP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</si>
</sst>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 #,##0.00;[Red]\-&quot;$&quot;\ #,##0.00"/>
    <numFmt numFmtId="44" formatCode="_-&quot;$&quot;\ * #,##0.00_-;\-&quot;$&quot;\ * #,##0.00_-;_-&quot;$&quot;\ * &quot;-&quot;??_-;_-@_-"/>
  </numFmts>
  <fonts count="24" x14ac:knownFonts="1">
    <font>
      <sz val="11"/>
      <color theme="1"/>
      <name val="Calibri"/>
      <family val="2"/>
      <scheme val="minor"/>
    </font>
    <font>
      <sz val="11"/>
      <color theme="1"/>
      <name val="Calibri"/>
      <family val="2"/>
      <scheme val="minor"/>
    </font>
    <font>
      <sz val="11"/>
      <color rgb="FF7030A0"/>
      <name val="Calibri"/>
      <family val="2"/>
      <scheme val="minor"/>
    </font>
    <font>
      <sz val="11"/>
      <color rgb="FFC00000"/>
      <name val="Calibri"/>
      <family val="2"/>
      <scheme val="minor"/>
    </font>
    <font>
      <sz val="20"/>
      <name val="Calibri"/>
      <family val="2"/>
      <scheme val="minor"/>
    </font>
    <font>
      <b/>
      <sz val="28"/>
      <color theme="0"/>
      <name val="Calibri"/>
      <family val="2"/>
      <scheme val="minor"/>
    </font>
    <font>
      <b/>
      <sz val="28"/>
      <name val="Calibri"/>
      <family val="2"/>
      <scheme val="minor"/>
    </font>
    <font>
      <b/>
      <sz val="12"/>
      <name val="Calibri"/>
      <family val="2"/>
      <scheme val="minor"/>
    </font>
    <font>
      <sz val="12"/>
      <name val="Calibri"/>
      <family val="2"/>
      <scheme val="minor"/>
    </font>
    <font>
      <sz val="12"/>
      <color rgb="FFFF0000"/>
      <name val="Calibri"/>
      <family val="2"/>
      <scheme val="minor"/>
    </font>
    <font>
      <sz val="12"/>
      <color theme="1"/>
      <name val="Arial Narrow"/>
      <family val="2"/>
    </font>
    <font>
      <sz val="11"/>
      <color theme="1"/>
      <name val="Arial"/>
      <family val="2"/>
    </font>
    <font>
      <sz val="12"/>
      <color rgb="FFC00000"/>
      <name val="Calibri"/>
      <family val="2"/>
      <scheme val="minor"/>
    </font>
    <font>
      <sz val="12"/>
      <color rgb="FF7030A0"/>
      <name val="Calibri"/>
      <family val="2"/>
      <scheme val="minor"/>
    </font>
    <font>
      <strike/>
      <sz val="12"/>
      <name val="Calibri"/>
      <family val="2"/>
      <scheme val="minor"/>
    </font>
    <font>
      <sz val="12"/>
      <color rgb="FF002060"/>
      <name val="Calibri"/>
      <family val="2"/>
      <scheme val="minor"/>
    </font>
    <font>
      <b/>
      <sz val="18"/>
      <color rgb="FFC00000"/>
      <name val="Calibri"/>
      <family val="2"/>
      <scheme val="minor"/>
    </font>
    <font>
      <b/>
      <sz val="16"/>
      <color theme="1"/>
      <name val="Calibri"/>
      <family val="2"/>
      <scheme val="minor"/>
    </font>
    <font>
      <b/>
      <sz val="18"/>
      <color theme="1"/>
      <name val="Calibri"/>
      <family val="2"/>
      <scheme val="minor"/>
    </font>
    <font>
      <b/>
      <sz val="9"/>
      <color indexed="81"/>
      <name val="Tahoma"/>
      <family val="2"/>
    </font>
    <font>
      <sz val="9"/>
      <color indexed="81"/>
      <name val="Tahoma"/>
      <family val="2"/>
    </font>
    <font>
      <sz val="14"/>
      <name val="Calibri"/>
      <family val="2"/>
      <scheme val="minor"/>
    </font>
    <font>
      <sz val="12"/>
      <color theme="7" tint="-0.249977111117893"/>
      <name val="Calibri"/>
      <family val="2"/>
      <scheme val="minor"/>
    </font>
    <font>
      <strike/>
      <sz val="12"/>
      <color theme="1"/>
      <name val="Arial Narrow"/>
      <family val="2"/>
    </font>
  </fonts>
  <fills count="14">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4EF897"/>
        <bgColor indexed="64"/>
      </patternFill>
    </fill>
    <fill>
      <patternFill patternType="solid">
        <fgColor theme="7"/>
        <bgColor indexed="64"/>
      </patternFill>
    </fill>
    <fill>
      <patternFill patternType="solid">
        <fgColor theme="0"/>
        <bgColor indexed="64"/>
      </patternFill>
    </fill>
    <fill>
      <patternFill patternType="solid">
        <fgColor rgb="FFFFFF00"/>
        <bgColor indexed="64"/>
      </patternFill>
    </fill>
    <fill>
      <patternFill patternType="solid">
        <fgColor rgb="FFFFFF99"/>
        <bgColor indexed="64"/>
      </patternFill>
    </fill>
    <fill>
      <patternFill patternType="solid">
        <fgColor theme="7"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0" fontId="11" fillId="0" borderId="0"/>
  </cellStyleXfs>
  <cellXfs count="214">
    <xf numFmtId="0" fontId="0" fillId="0" borderId="0" xfId="0"/>
    <xf numFmtId="0" fontId="2" fillId="0" borderId="0" xfId="0" applyFont="1"/>
    <xf numFmtId="0" fontId="0" fillId="0" borderId="0" xfId="0" applyAlignment="1">
      <alignment wrapText="1"/>
    </xf>
    <xf numFmtId="0" fontId="3" fillId="0" borderId="0" xfId="0" applyFont="1"/>
    <xf numFmtId="0" fontId="3" fillId="0" borderId="0" xfId="0" applyFont="1" applyAlignment="1">
      <alignment horizontal="right"/>
    </xf>
    <xf numFmtId="0" fontId="0" fillId="0" borderId="0" xfId="0" applyAlignment="1">
      <alignment horizontal="center"/>
    </xf>
    <xf numFmtId="0" fontId="4" fillId="2" borderId="1" xfId="0" applyFont="1" applyFill="1" applyBorder="1" applyAlignment="1">
      <alignment horizontal="center"/>
    </xf>
    <xf numFmtId="0" fontId="5" fillId="3" borderId="1" xfId="0" applyFont="1" applyFill="1" applyBorder="1" applyAlignment="1">
      <alignment horizontal="center"/>
    </xf>
    <xf numFmtId="0" fontId="6" fillId="4" borderId="1" xfId="0" applyFont="1" applyFill="1" applyBorder="1"/>
    <xf numFmtId="0" fontId="7" fillId="5" borderId="1"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6" borderId="1" xfId="0" applyFont="1" applyFill="1" applyBorder="1" applyAlignment="1">
      <alignment horizontal="right" vertical="center" wrapText="1"/>
    </xf>
    <xf numFmtId="9" fontId="8" fillId="6" borderId="1" xfId="0" applyNumberFormat="1" applyFont="1" applyFill="1" applyBorder="1" applyAlignment="1">
      <alignment horizontal="center" vertical="center" wrapText="1"/>
    </xf>
    <xf numFmtId="0" fontId="8" fillId="6" borderId="1" xfId="0" applyFont="1" applyFill="1" applyBorder="1" applyAlignment="1">
      <alignment vertical="center" wrapText="1"/>
    </xf>
    <xf numFmtId="8" fontId="8" fillId="6" borderId="1" xfId="0" applyNumberFormat="1" applyFont="1" applyFill="1" applyBorder="1" applyAlignment="1">
      <alignment vertical="center" wrapText="1"/>
    </xf>
    <xf numFmtId="8" fontId="8" fillId="6" borderId="1" xfId="0"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8" borderId="1" xfId="0" applyFont="1" applyFill="1" applyBorder="1" applyAlignment="1">
      <alignment vertical="center" wrapText="1"/>
    </xf>
    <xf numFmtId="0" fontId="8" fillId="6" borderId="2" xfId="0" applyFont="1" applyFill="1" applyBorder="1" applyAlignment="1">
      <alignment horizontal="left" vertical="center" wrapText="1"/>
    </xf>
    <xf numFmtId="0" fontId="8" fillId="6" borderId="2" xfId="0" applyFont="1" applyFill="1" applyBorder="1" applyAlignment="1">
      <alignment horizontal="right" vertical="center" wrapText="1"/>
    </xf>
    <xf numFmtId="0" fontId="8" fillId="6" borderId="1" xfId="0" applyFont="1" applyFill="1" applyBorder="1" applyAlignment="1">
      <alignment vertical="center" wrapText="1"/>
    </xf>
    <xf numFmtId="8" fontId="8" fillId="6" borderId="1" xfId="0" applyNumberFormat="1" applyFont="1" applyFill="1" applyBorder="1" applyAlignment="1">
      <alignment vertical="center" wrapText="1"/>
    </xf>
    <xf numFmtId="8" fontId="8" fillId="6" borderId="2" xfId="0" applyNumberFormat="1"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6" borderId="3" xfId="0" applyFont="1" applyFill="1" applyBorder="1" applyAlignment="1">
      <alignment horizontal="left" vertical="center" wrapText="1"/>
    </xf>
    <xf numFmtId="0" fontId="8" fillId="6" borderId="3" xfId="0" applyFont="1" applyFill="1" applyBorder="1" applyAlignment="1">
      <alignment horizontal="right" vertical="center" wrapText="1"/>
    </xf>
    <xf numFmtId="0" fontId="8" fillId="6"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6" borderId="4" xfId="0" applyFont="1" applyFill="1" applyBorder="1" applyAlignment="1">
      <alignment horizontal="left" vertical="center" wrapText="1"/>
    </xf>
    <xf numFmtId="0" fontId="8" fillId="6" borderId="4" xfId="0" applyFont="1" applyFill="1" applyBorder="1" applyAlignment="1">
      <alignment horizontal="right" vertical="center" wrapText="1"/>
    </xf>
    <xf numFmtId="0" fontId="8" fillId="6" borderId="4"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6" borderId="2" xfId="0" applyFont="1" applyFill="1" applyBorder="1" applyAlignment="1">
      <alignment vertical="center" wrapText="1"/>
    </xf>
    <xf numFmtId="8" fontId="8" fillId="6" borderId="2" xfId="0" applyNumberFormat="1" applyFont="1" applyFill="1" applyBorder="1" applyAlignment="1">
      <alignment vertical="center" wrapText="1"/>
    </xf>
    <xf numFmtId="0" fontId="8" fillId="6" borderId="1" xfId="0" applyFont="1" applyFill="1" applyBorder="1" applyAlignment="1">
      <alignment horizontal="left" vertical="center" wrapText="1"/>
    </xf>
    <xf numFmtId="0" fontId="8" fillId="9" borderId="2" xfId="0" applyFont="1" applyFill="1" applyBorder="1" applyAlignment="1">
      <alignment horizontal="center" vertical="center" wrapText="1"/>
    </xf>
    <xf numFmtId="0" fontId="8" fillId="9" borderId="1" xfId="0" applyFont="1" applyFill="1" applyBorder="1" applyAlignment="1">
      <alignment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9" fillId="7" borderId="1" xfId="0" applyFont="1" applyFill="1" applyBorder="1" applyAlignment="1">
      <alignment vertical="center" wrapText="1"/>
    </xf>
    <xf numFmtId="0" fontId="8" fillId="6" borderId="4" xfId="0" applyFont="1" applyFill="1" applyBorder="1" applyAlignment="1">
      <alignment vertical="center" wrapText="1"/>
    </xf>
    <xf numFmtId="0" fontId="8" fillId="6" borderId="3" xfId="0" applyFont="1" applyFill="1" applyBorder="1" applyAlignment="1">
      <alignment vertical="center" wrapText="1"/>
    </xf>
    <xf numFmtId="8" fontId="8" fillId="6" borderId="4"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1" xfId="0" applyFont="1" applyFill="1" applyBorder="1" applyAlignment="1">
      <alignment vertical="center" wrapText="1"/>
    </xf>
    <xf numFmtId="9" fontId="8" fillId="6" borderId="1" xfId="0" applyNumberFormat="1" applyFont="1" applyFill="1" applyBorder="1" applyAlignment="1">
      <alignment horizontal="center" vertical="center" wrapText="1"/>
    </xf>
    <xf numFmtId="8" fontId="8" fillId="6" borderId="1" xfId="0" applyNumberFormat="1" applyFont="1" applyFill="1" applyBorder="1" applyAlignment="1">
      <alignment horizontal="center" vertical="center" wrapText="1"/>
    </xf>
    <xf numFmtId="0" fontId="8" fillId="6" borderId="2" xfId="0" applyFont="1" applyFill="1" applyBorder="1" applyAlignment="1">
      <alignment horizontal="right" vertical="center" wrapText="1"/>
    </xf>
    <xf numFmtId="0" fontId="8" fillId="6" borderId="4" xfId="0" applyFont="1" applyFill="1" applyBorder="1" applyAlignment="1">
      <alignment horizontal="right" vertical="center" wrapText="1"/>
    </xf>
    <xf numFmtId="0" fontId="8" fillId="10" borderId="1" xfId="0" applyFont="1" applyFill="1" applyBorder="1" applyAlignment="1">
      <alignment horizontal="left" vertical="center" wrapText="1"/>
    </xf>
    <xf numFmtId="0" fontId="8" fillId="10" borderId="1" xfId="0" applyFont="1" applyFill="1" applyBorder="1" applyAlignment="1">
      <alignment horizontal="center" vertical="center" wrapText="1"/>
    </xf>
    <xf numFmtId="0" fontId="8" fillId="10" borderId="1" xfId="0" applyFont="1" applyFill="1" applyBorder="1" applyAlignment="1">
      <alignment horizontal="left" vertical="center" wrapText="1"/>
    </xf>
    <xf numFmtId="0" fontId="8" fillId="10" borderId="1" xfId="0" applyFont="1" applyFill="1" applyBorder="1" applyAlignment="1">
      <alignment horizontal="right" vertical="center" wrapText="1"/>
    </xf>
    <xf numFmtId="0" fontId="8" fillId="10" borderId="2" xfId="0" applyFont="1" applyFill="1" applyBorder="1" applyAlignment="1">
      <alignment vertical="center" wrapText="1"/>
    </xf>
    <xf numFmtId="0" fontId="8" fillId="10" borderId="1" xfId="0" applyFont="1" applyFill="1" applyBorder="1" applyAlignment="1">
      <alignment vertical="center" wrapText="1"/>
    </xf>
    <xf numFmtId="8" fontId="8" fillId="10" borderId="1" xfId="0" applyNumberFormat="1" applyFont="1" applyFill="1" applyBorder="1" applyAlignment="1">
      <alignment vertical="center" wrapText="1"/>
    </xf>
    <xf numFmtId="0" fontId="8" fillId="10" borderId="1" xfId="0" applyFont="1" applyFill="1" applyBorder="1" applyAlignment="1">
      <alignment vertical="center" wrapText="1"/>
    </xf>
    <xf numFmtId="8" fontId="8" fillId="10" borderId="2" xfId="0" applyNumberFormat="1" applyFont="1" applyFill="1" applyBorder="1" applyAlignment="1">
      <alignment horizontal="center" vertical="center" wrapText="1"/>
    </xf>
    <xf numFmtId="8" fontId="8" fillId="10" borderId="4" xfId="0" applyNumberFormat="1"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8" borderId="2" xfId="0" applyFont="1" applyFill="1" applyBorder="1" applyAlignment="1">
      <alignment horizontal="center" vertical="top" wrapText="1"/>
    </xf>
    <xf numFmtId="0" fontId="8" fillId="10" borderId="2" xfId="0" applyFont="1" applyFill="1" applyBorder="1" applyAlignment="1">
      <alignment horizontal="center" vertical="center" wrapText="1"/>
    </xf>
    <xf numFmtId="0" fontId="8" fillId="8" borderId="3" xfId="0" applyFont="1" applyFill="1" applyBorder="1" applyAlignment="1">
      <alignment horizontal="center" vertical="top" wrapText="1"/>
    </xf>
    <xf numFmtId="0" fontId="8" fillId="10" borderId="3" xfId="0" applyFont="1" applyFill="1" applyBorder="1" applyAlignment="1">
      <alignment horizontal="center" vertical="center" wrapText="1"/>
    </xf>
    <xf numFmtId="8" fontId="8" fillId="10" borderId="3" xfId="0" applyNumberFormat="1" applyFont="1" applyFill="1" applyBorder="1" applyAlignment="1">
      <alignment horizontal="center" vertical="center" wrapText="1"/>
    </xf>
    <xf numFmtId="0" fontId="8" fillId="10" borderId="2" xfId="0" applyFont="1" applyFill="1" applyBorder="1" applyAlignment="1">
      <alignment horizontal="right" vertical="center" wrapText="1"/>
    </xf>
    <xf numFmtId="0" fontId="10" fillId="0" borderId="3" xfId="0" applyFont="1" applyBorder="1" applyAlignment="1">
      <alignment horizontal="center" vertical="center" wrapText="1"/>
    </xf>
    <xf numFmtId="0" fontId="8" fillId="10" borderId="4" xfId="0" applyFont="1" applyFill="1" applyBorder="1" applyAlignment="1">
      <alignment horizontal="right" vertical="center" wrapText="1"/>
    </xf>
    <xf numFmtId="0" fontId="10" fillId="0" borderId="4" xfId="0" applyFont="1" applyBorder="1" applyAlignment="1">
      <alignment horizontal="center" vertical="center" wrapText="1"/>
    </xf>
    <xf numFmtId="8" fontId="8" fillId="10" borderId="2" xfId="0" applyNumberFormat="1" applyFont="1" applyFill="1" applyBorder="1" applyAlignment="1">
      <alignment vertical="center" wrapText="1"/>
    </xf>
    <xf numFmtId="0" fontId="8" fillId="10" borderId="2"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10" borderId="2" xfId="0" applyFont="1" applyFill="1" applyBorder="1" applyAlignment="1">
      <alignment horizontal="left" vertical="center" wrapText="1"/>
    </xf>
    <xf numFmtId="0" fontId="8" fillId="10" borderId="5" xfId="0" applyFont="1" applyFill="1" applyBorder="1" applyAlignment="1">
      <alignment horizontal="right" vertical="center" wrapText="1"/>
    </xf>
    <xf numFmtId="0" fontId="8" fillId="10" borderId="6" xfId="0" applyFont="1" applyFill="1" applyBorder="1" applyAlignment="1">
      <alignment horizontal="center" vertical="center" wrapText="1"/>
    </xf>
    <xf numFmtId="0" fontId="10" fillId="11" borderId="1" xfId="0" applyFont="1" applyFill="1" applyBorder="1" applyAlignment="1">
      <alignment vertical="center" wrapText="1"/>
    </xf>
    <xf numFmtId="0" fontId="10" fillId="0" borderId="1" xfId="0" applyFont="1" applyBorder="1" applyAlignment="1">
      <alignment vertical="center" wrapText="1"/>
    </xf>
    <xf numFmtId="8" fontId="10" fillId="0" borderId="1" xfId="0" applyNumberFormat="1" applyFont="1" applyBorder="1" applyAlignment="1">
      <alignment vertical="center" wrapText="1"/>
    </xf>
    <xf numFmtId="0" fontId="11" fillId="0" borderId="1" xfId="0" applyFont="1" applyBorder="1" applyAlignment="1">
      <alignment vertical="center" wrapText="1"/>
    </xf>
    <xf numFmtId="0" fontId="8" fillId="10" borderId="7" xfId="0" applyFont="1" applyFill="1" applyBorder="1" applyAlignment="1">
      <alignment vertical="center" wrapText="1"/>
    </xf>
    <xf numFmtId="0" fontId="8" fillId="10" borderId="2" xfId="0" applyFont="1" applyFill="1" applyBorder="1" applyAlignment="1">
      <alignment horizontal="left" vertical="center" wrapText="1"/>
    </xf>
    <xf numFmtId="0" fontId="8" fillId="10" borderId="2" xfId="0" applyFont="1" applyFill="1" applyBorder="1" applyAlignment="1">
      <alignment horizontal="right" vertical="center" wrapText="1"/>
    </xf>
    <xf numFmtId="0" fontId="8" fillId="10" borderId="4" xfId="0" applyFont="1" applyFill="1" applyBorder="1" applyAlignment="1">
      <alignment vertical="center" wrapText="1"/>
    </xf>
    <xf numFmtId="8" fontId="8" fillId="10" borderId="4" xfId="0" applyNumberFormat="1" applyFont="1" applyFill="1" applyBorder="1" applyAlignment="1">
      <alignment vertical="center" wrapText="1"/>
    </xf>
    <xf numFmtId="0" fontId="8" fillId="10" borderId="4" xfId="0" applyFont="1" applyFill="1" applyBorder="1" applyAlignment="1">
      <alignment horizontal="center" vertical="center" wrapText="1"/>
    </xf>
    <xf numFmtId="0" fontId="8" fillId="10" borderId="3" xfId="0" applyFont="1" applyFill="1" applyBorder="1" applyAlignment="1">
      <alignment horizontal="left" vertical="center" wrapText="1"/>
    </xf>
    <xf numFmtId="0" fontId="8" fillId="10" borderId="3" xfId="0" applyFont="1" applyFill="1" applyBorder="1" applyAlignment="1">
      <alignment horizontal="right" vertical="center" wrapText="1"/>
    </xf>
    <xf numFmtId="8" fontId="8" fillId="10" borderId="1" xfId="0" applyNumberFormat="1" applyFont="1" applyFill="1" applyBorder="1" applyAlignment="1">
      <alignment vertical="center" wrapText="1"/>
    </xf>
    <xf numFmtId="0" fontId="8" fillId="8" borderId="4" xfId="0" applyFont="1" applyFill="1" applyBorder="1" applyAlignment="1">
      <alignment horizontal="center" vertical="top" wrapText="1"/>
    </xf>
    <xf numFmtId="0" fontId="8" fillId="10" borderId="4" xfId="0" applyFont="1" applyFill="1" applyBorder="1" applyAlignment="1">
      <alignment horizontal="left" vertical="center" wrapText="1"/>
    </xf>
    <xf numFmtId="0" fontId="8" fillId="10" borderId="4" xfId="0" applyFont="1" applyFill="1" applyBorder="1" applyAlignment="1">
      <alignment horizontal="right" vertical="center" wrapText="1"/>
    </xf>
    <xf numFmtId="0" fontId="12" fillId="10" borderId="4" xfId="0" applyFont="1" applyFill="1" applyBorder="1" applyAlignment="1">
      <alignment horizontal="left" vertical="center" wrapText="1"/>
    </xf>
    <xf numFmtId="0" fontId="12" fillId="10" borderId="4" xfId="0" applyFont="1" applyFill="1" applyBorder="1" applyAlignment="1">
      <alignment horizontal="right" vertical="center" wrapText="1"/>
    </xf>
    <xf numFmtId="0" fontId="13" fillId="10" borderId="1" xfId="0" applyFont="1" applyFill="1" applyBorder="1" applyAlignment="1">
      <alignment vertical="center" wrapText="1"/>
    </xf>
    <xf numFmtId="0" fontId="8" fillId="12" borderId="1" xfId="0" applyFont="1" applyFill="1" applyBorder="1" applyAlignment="1">
      <alignment horizontal="left" vertical="center" wrapText="1"/>
    </xf>
    <xf numFmtId="0" fontId="8" fillId="10" borderId="2" xfId="0" applyFont="1" applyFill="1" applyBorder="1" applyAlignment="1">
      <alignment vertical="center" wrapText="1"/>
    </xf>
    <xf numFmtId="0" fontId="0" fillId="0" borderId="4" xfId="0" applyBorder="1" applyAlignment="1">
      <alignment vertical="center" wrapText="1"/>
    </xf>
    <xf numFmtId="0" fontId="8" fillId="7" borderId="2" xfId="0" applyFont="1" applyFill="1" applyBorder="1" applyAlignment="1">
      <alignment horizontal="center" vertical="center" wrapText="1"/>
    </xf>
    <xf numFmtId="0" fontId="3" fillId="0" borderId="4" xfId="0" applyFont="1" applyBorder="1" applyAlignment="1">
      <alignment vertical="center" wrapText="1"/>
    </xf>
    <xf numFmtId="0" fontId="3" fillId="0" borderId="4" xfId="0" applyFont="1" applyBorder="1" applyAlignment="1">
      <alignment horizontal="right" vertical="center" wrapText="1"/>
    </xf>
    <xf numFmtId="0" fontId="8" fillId="7" borderId="3" xfId="0" applyFont="1" applyFill="1" applyBorder="1" applyAlignment="1">
      <alignment horizontal="center" vertical="center" wrapText="1"/>
    </xf>
    <xf numFmtId="0" fontId="12" fillId="10" borderId="1" xfId="0" applyFont="1" applyFill="1" applyBorder="1" applyAlignment="1">
      <alignment horizontal="left" vertical="center" wrapText="1"/>
    </xf>
    <xf numFmtId="0" fontId="12" fillId="10" borderId="1" xfId="0" applyFont="1" applyFill="1" applyBorder="1" applyAlignment="1">
      <alignment horizontal="right" vertical="center" wrapText="1"/>
    </xf>
    <xf numFmtId="0" fontId="12" fillId="10" borderId="1" xfId="0" applyFont="1" applyFill="1" applyBorder="1" applyAlignment="1">
      <alignment horizontal="left" vertical="center" wrapText="1"/>
    </xf>
    <xf numFmtId="0" fontId="8" fillId="7" borderId="4" xfId="0" applyFont="1" applyFill="1" applyBorder="1" applyAlignment="1">
      <alignment horizontal="center" vertical="center" wrapText="1"/>
    </xf>
    <xf numFmtId="0" fontId="12" fillId="10" borderId="1" xfId="0" applyFont="1" applyFill="1" applyBorder="1" applyAlignment="1">
      <alignment horizontal="left" vertical="top" wrapText="1"/>
    </xf>
    <xf numFmtId="0" fontId="12" fillId="10" borderId="1" xfId="0" applyFont="1" applyFill="1" applyBorder="1" applyAlignment="1">
      <alignment horizontal="right" vertical="top" wrapText="1"/>
    </xf>
    <xf numFmtId="0" fontId="8" fillId="10" borderId="3" xfId="0" applyFont="1" applyFill="1" applyBorder="1" applyAlignment="1">
      <alignment horizontal="center" vertical="center" wrapText="1"/>
    </xf>
    <xf numFmtId="44" fontId="8" fillId="10" borderId="1" xfId="1" applyFont="1" applyFill="1" applyBorder="1" applyAlignment="1">
      <alignment vertical="center" wrapText="1"/>
    </xf>
    <xf numFmtId="0" fontId="12" fillId="9" borderId="1" xfId="0" applyFont="1" applyFill="1" applyBorder="1" applyAlignment="1">
      <alignment vertical="center" wrapText="1"/>
    </xf>
    <xf numFmtId="0" fontId="8" fillId="6" borderId="1" xfId="0" applyFont="1" applyFill="1" applyBorder="1" applyAlignment="1">
      <alignment horizontal="left" vertical="center"/>
    </xf>
    <xf numFmtId="0" fontId="12" fillId="6" borderId="1" xfId="0" applyFont="1" applyFill="1" applyBorder="1" applyAlignment="1">
      <alignment horizontal="left" vertical="center" wrapText="1"/>
    </xf>
    <xf numFmtId="0" fontId="12" fillId="6" borderId="1" xfId="0" applyFont="1" applyFill="1" applyBorder="1" applyAlignment="1">
      <alignment horizontal="right" vertical="center" wrapText="1"/>
    </xf>
    <xf numFmtId="0" fontId="8" fillId="6" borderId="1" xfId="0" applyFont="1" applyFill="1" applyBorder="1" applyAlignment="1">
      <alignment vertical="center"/>
    </xf>
    <xf numFmtId="0" fontId="9" fillId="9" borderId="1" xfId="0" applyFont="1" applyFill="1" applyBorder="1" applyAlignment="1">
      <alignment vertical="center" wrapText="1"/>
    </xf>
    <xf numFmtId="8" fontId="8" fillId="6" borderId="3" xfId="0" applyNumberFormat="1" applyFont="1" applyFill="1" applyBorder="1" applyAlignment="1">
      <alignment horizontal="center" vertical="center" wrapText="1"/>
    </xf>
    <xf numFmtId="0" fontId="8" fillId="6" borderId="3" xfId="0" applyFont="1" applyFill="1" applyBorder="1" applyAlignment="1">
      <alignment horizontal="right" vertical="center" wrapText="1"/>
    </xf>
    <xf numFmtId="8" fontId="8" fillId="6" borderId="2" xfId="0" applyNumberFormat="1" applyFont="1" applyFill="1" applyBorder="1" applyAlignment="1">
      <alignment horizontal="right" vertical="center" wrapText="1"/>
    </xf>
    <xf numFmtId="8" fontId="8" fillId="6" borderId="4" xfId="0" applyNumberFormat="1" applyFont="1" applyFill="1" applyBorder="1" applyAlignment="1">
      <alignment horizontal="right" vertical="center" wrapText="1"/>
    </xf>
    <xf numFmtId="9" fontId="8" fillId="6" borderId="1" xfId="0" applyNumberFormat="1" applyFont="1" applyFill="1" applyBorder="1" applyAlignment="1">
      <alignment vertical="center" wrapText="1"/>
    </xf>
    <xf numFmtId="9" fontId="8" fillId="6" borderId="1" xfId="0" applyNumberFormat="1" applyFont="1" applyFill="1" applyBorder="1" applyAlignment="1">
      <alignment vertical="center" wrapText="1"/>
    </xf>
    <xf numFmtId="0" fontId="8" fillId="6" borderId="1" xfId="0" applyFont="1" applyFill="1" applyBorder="1" applyAlignment="1">
      <alignment vertical="center"/>
    </xf>
    <xf numFmtId="0" fontId="9" fillId="9" borderId="2"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2" xfId="0" applyFont="1" applyFill="1" applyBorder="1" applyAlignment="1">
      <alignment horizontal="right" vertical="center" wrapText="1"/>
    </xf>
    <xf numFmtId="0" fontId="9" fillId="6" borderId="1" xfId="0" applyFont="1" applyFill="1" applyBorder="1" applyAlignment="1">
      <alignment horizontal="center" vertical="center" wrapText="1"/>
    </xf>
    <xf numFmtId="0" fontId="9" fillId="9"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0" borderId="4" xfId="0" applyFont="1" applyFill="1" applyBorder="1" applyAlignment="1">
      <alignment horizontal="right" vertical="center" wrapText="1"/>
    </xf>
    <xf numFmtId="0" fontId="8" fillId="6" borderId="3" xfId="0" applyFont="1" applyFill="1" applyBorder="1" applyAlignment="1">
      <alignment horizontal="center" vertical="center" wrapText="1"/>
    </xf>
    <xf numFmtId="0" fontId="9" fillId="6" borderId="3" xfId="0" applyFont="1" applyFill="1" applyBorder="1" applyAlignment="1">
      <alignment vertical="center" wrapText="1"/>
    </xf>
    <xf numFmtId="0" fontId="14" fillId="6" borderId="1" xfId="0" applyFont="1" applyFill="1" applyBorder="1" applyAlignment="1">
      <alignment horizontal="left" vertical="center" wrapText="1"/>
    </xf>
    <xf numFmtId="0" fontId="14" fillId="6" borderId="1" xfId="0" applyFont="1" applyFill="1" applyBorder="1" applyAlignment="1">
      <alignment horizontal="right" vertical="center" wrapText="1"/>
    </xf>
    <xf numFmtId="0" fontId="8" fillId="6" borderId="4" xfId="0" applyFont="1" applyFill="1" applyBorder="1" applyAlignment="1">
      <alignment horizontal="center" vertical="center" wrapText="1"/>
    </xf>
    <xf numFmtId="0" fontId="9" fillId="6" borderId="4" xfId="0" applyFont="1" applyFill="1" applyBorder="1" applyAlignment="1">
      <alignment vertical="center" wrapText="1"/>
    </xf>
    <xf numFmtId="0" fontId="0" fillId="0" borderId="0" xfId="0" applyAlignment="1">
      <alignment horizontal="right"/>
    </xf>
    <xf numFmtId="0" fontId="9" fillId="8" borderId="2"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9" fillId="6" borderId="1" xfId="0" applyFont="1" applyFill="1" applyBorder="1" applyAlignment="1">
      <alignment horizontal="right" vertical="center" wrapText="1"/>
    </xf>
    <xf numFmtId="0" fontId="9" fillId="8" borderId="1" xfId="0" applyFont="1" applyFill="1" applyBorder="1" applyAlignment="1">
      <alignment vertical="center" wrapText="1"/>
    </xf>
    <xf numFmtId="0" fontId="9"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4" fillId="6" borderId="1" xfId="0" applyFont="1" applyFill="1" applyBorder="1" applyAlignment="1">
      <alignment vertical="center" wrapText="1"/>
    </xf>
    <xf numFmtId="0" fontId="14" fillId="8" borderId="1" xfId="0" applyFont="1" applyFill="1" applyBorder="1" applyAlignment="1">
      <alignment vertical="center" wrapText="1"/>
    </xf>
    <xf numFmtId="0" fontId="8" fillId="7" borderId="1" xfId="0" applyFont="1" applyFill="1" applyBorder="1" applyAlignment="1">
      <alignment vertical="center" wrapText="1"/>
    </xf>
    <xf numFmtId="9" fontId="8" fillId="10" borderId="1" xfId="0" applyNumberFormat="1" applyFont="1" applyFill="1" applyBorder="1" applyAlignment="1">
      <alignment horizontal="center" vertical="center" wrapText="1"/>
    </xf>
    <xf numFmtId="8" fontId="8" fillId="10" borderId="1" xfId="0" applyNumberFormat="1" applyFont="1" applyFill="1" applyBorder="1" applyAlignment="1">
      <alignment horizontal="center" vertical="center" wrapText="1"/>
    </xf>
    <xf numFmtId="0" fontId="0" fillId="9" borderId="2" xfId="0" applyFill="1" applyBorder="1" applyAlignment="1">
      <alignment horizontal="center" vertical="center" wrapText="1"/>
    </xf>
    <xf numFmtId="0" fontId="15" fillId="13" borderId="1" xfId="0" applyFont="1" applyFill="1" applyBorder="1" applyAlignment="1">
      <alignment horizontal="right" vertical="center" wrapText="1"/>
    </xf>
    <xf numFmtId="9" fontId="8" fillId="10" borderId="1" xfId="0" applyNumberFormat="1" applyFont="1" applyFill="1" applyBorder="1" applyAlignment="1">
      <alignment horizontal="center" vertical="center" wrapText="1"/>
    </xf>
    <xf numFmtId="8" fontId="8" fillId="10" borderId="1" xfId="0" applyNumberFormat="1" applyFont="1" applyFill="1" applyBorder="1" applyAlignment="1">
      <alignment horizontal="center" vertical="center" wrapText="1"/>
    </xf>
    <xf numFmtId="0" fontId="0" fillId="9" borderId="3" xfId="0" applyFill="1" applyBorder="1" applyAlignment="1">
      <alignment horizontal="center" vertical="center" wrapText="1"/>
    </xf>
    <xf numFmtId="0" fontId="0" fillId="9" borderId="4" xfId="0" applyFill="1" applyBorder="1" applyAlignment="1">
      <alignment horizontal="center" vertical="center" wrapText="1"/>
    </xf>
    <xf numFmtId="0" fontId="9" fillId="0" borderId="1" xfId="0" applyFont="1" applyFill="1" applyBorder="1" applyAlignment="1">
      <alignment horizontal="left" vertical="center" wrapText="1"/>
    </xf>
    <xf numFmtId="0" fontId="9" fillId="11" borderId="1" xfId="0" applyFont="1" applyFill="1" applyBorder="1" applyAlignment="1">
      <alignment horizontal="left" vertical="center" wrapText="1"/>
    </xf>
    <xf numFmtId="0" fontId="8" fillId="7" borderId="2" xfId="0" applyFont="1" applyFill="1" applyBorder="1" applyAlignment="1">
      <alignment vertical="center" wrapText="1"/>
    </xf>
    <xf numFmtId="0" fontId="8" fillId="7" borderId="4" xfId="0" applyFont="1" applyFill="1" applyBorder="1" applyAlignment="1">
      <alignment vertical="center" wrapText="1"/>
    </xf>
    <xf numFmtId="9" fontId="8" fillId="10" borderId="1" xfId="0" applyNumberFormat="1" applyFont="1" applyFill="1" applyBorder="1" applyAlignment="1">
      <alignment vertical="center" wrapText="1"/>
    </xf>
    <xf numFmtId="0" fontId="8" fillId="10" borderId="4" xfId="0" applyFont="1" applyFill="1" applyBorder="1" applyAlignment="1">
      <alignment vertical="center" wrapText="1"/>
    </xf>
    <xf numFmtId="0" fontId="7" fillId="10" borderId="1" xfId="0" applyFont="1" applyFill="1" applyBorder="1" applyAlignment="1">
      <alignment vertical="center" wrapText="1"/>
    </xf>
    <xf numFmtId="0" fontId="10" fillId="0" borderId="8" xfId="0" applyFont="1" applyBorder="1" applyAlignment="1">
      <alignment vertical="center" wrapText="1"/>
    </xf>
    <xf numFmtId="8" fontId="10" fillId="0" borderId="9" xfId="0" applyNumberFormat="1" applyFont="1" applyBorder="1" applyAlignment="1">
      <alignment vertical="center" wrapText="1"/>
    </xf>
    <xf numFmtId="0" fontId="11" fillId="0" borderId="9" xfId="0" applyFont="1" applyBorder="1" applyAlignment="1">
      <alignment vertical="center" wrapText="1"/>
    </xf>
    <xf numFmtId="8" fontId="16" fillId="0" borderId="0" xfId="0" applyNumberFormat="1"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7" fillId="0" borderId="10" xfId="0" applyFont="1" applyBorder="1" applyAlignment="1">
      <alignment horizontal="center"/>
    </xf>
    <xf numFmtId="8" fontId="18" fillId="0" borderId="0" xfId="0" applyNumberFormat="1" applyFont="1"/>
    <xf numFmtId="8" fontId="0" fillId="0" borderId="0" xfId="0" applyNumberFormat="1"/>
    <xf numFmtId="0" fontId="13" fillId="13" borderId="1" xfId="0" applyFont="1" applyFill="1" applyBorder="1" applyAlignment="1">
      <alignment horizontal="left" vertical="center" wrapText="1"/>
    </xf>
    <xf numFmtId="0" fontId="13" fillId="9" borderId="2"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1" xfId="0" applyFont="1" applyFill="1" applyBorder="1" applyAlignment="1">
      <alignment vertical="top" wrapText="1"/>
    </xf>
    <xf numFmtId="0" fontId="9" fillId="6" borderId="1" xfId="0" applyFont="1" applyFill="1" applyBorder="1" applyAlignment="1">
      <alignment vertical="center" wrapText="1"/>
    </xf>
    <xf numFmtId="0" fontId="8" fillId="4" borderId="1" xfId="0" applyFont="1" applyFill="1" applyBorder="1" applyAlignment="1">
      <alignment vertical="center" wrapText="1"/>
    </xf>
    <xf numFmtId="0" fontId="13" fillId="6" borderId="1" xfId="0" applyFont="1" applyFill="1" applyBorder="1" applyAlignment="1">
      <alignment horizontal="left" vertical="center" wrapText="1"/>
    </xf>
    <xf numFmtId="0" fontId="8" fillId="11" borderId="1" xfId="0" applyFont="1" applyFill="1" applyBorder="1" applyAlignment="1">
      <alignment horizontal="left" vertical="center" wrapText="1"/>
    </xf>
    <xf numFmtId="0" fontId="21" fillId="4" borderId="1" xfId="0" applyFont="1" applyFill="1" applyBorder="1" applyAlignment="1">
      <alignment vertical="top"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2" fillId="4" borderId="1" xfId="0" applyFont="1" applyFill="1" applyBorder="1" applyAlignment="1">
      <alignment vertical="top" wrapText="1"/>
    </xf>
    <xf numFmtId="0" fontId="9" fillId="4" borderId="1" xfId="0" applyFont="1" applyFill="1" applyBorder="1" applyAlignment="1">
      <alignment vertical="top" wrapText="1"/>
    </xf>
    <xf numFmtId="0" fontId="22" fillId="6" borderId="1" xfId="0" applyFont="1" applyFill="1" applyBorder="1" applyAlignment="1">
      <alignment horizontal="left" vertical="center" wrapText="1"/>
    </xf>
    <xf numFmtId="0" fontId="8" fillId="6" borderId="1" xfId="0" applyFont="1" applyFill="1" applyBorder="1" applyAlignment="1">
      <alignment vertical="top" wrapText="1"/>
    </xf>
    <xf numFmtId="0" fontId="9" fillId="4" borderId="2" xfId="0" applyFont="1" applyFill="1" applyBorder="1" applyAlignment="1">
      <alignment vertical="center" wrapText="1"/>
    </xf>
    <xf numFmtId="0" fontId="9" fillId="4" borderId="4" xfId="0" applyFont="1" applyFill="1" applyBorder="1" applyAlignment="1">
      <alignment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21" fillId="4" borderId="1" xfId="0" applyFont="1" applyFill="1" applyBorder="1" applyAlignment="1">
      <alignment vertical="center" wrapText="1"/>
    </xf>
    <xf numFmtId="0" fontId="9" fillId="4" borderId="1" xfId="0" applyFont="1" applyFill="1" applyBorder="1" applyAlignment="1">
      <alignment vertical="center" wrapText="1"/>
    </xf>
    <xf numFmtId="0" fontId="8" fillId="0" borderId="1" xfId="0" applyFont="1" applyFill="1" applyBorder="1" applyAlignment="1">
      <alignment horizontal="left" vertical="center" wrapText="1"/>
    </xf>
    <xf numFmtId="0" fontId="14" fillId="4" borderId="1" xfId="0" applyFont="1" applyFill="1" applyBorder="1" applyAlignment="1">
      <alignment vertical="center" wrapText="1"/>
    </xf>
    <xf numFmtId="0" fontId="8" fillId="0" borderId="1" xfId="0" applyFont="1" applyFill="1" applyBorder="1" applyAlignment="1">
      <alignment horizontal="center" vertical="center" wrapText="1"/>
    </xf>
    <xf numFmtId="0" fontId="9" fillId="4"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8" fillId="0" borderId="1" xfId="0" applyFont="1" applyFill="1" applyBorder="1" applyAlignment="1">
      <alignment vertical="center" wrapText="1"/>
    </xf>
    <xf numFmtId="8" fontId="8" fillId="0" borderId="1" xfId="0" applyNumberFormat="1" applyFont="1" applyFill="1" applyBorder="1" applyAlignment="1">
      <alignment vertical="center" wrapText="1"/>
    </xf>
    <xf numFmtId="0" fontId="0" fillId="0" borderId="0" xfId="0" applyFill="1"/>
    <xf numFmtId="0" fontId="14" fillId="10" borderId="1" xfId="0" applyFont="1" applyFill="1" applyBorder="1" applyAlignment="1">
      <alignment vertical="center" wrapText="1"/>
    </xf>
    <xf numFmtId="0" fontId="14" fillId="10" borderId="1" xfId="0" applyFont="1" applyFill="1" applyBorder="1" applyAlignment="1">
      <alignment horizontal="left" vertical="center" wrapText="1"/>
    </xf>
    <xf numFmtId="9" fontId="14" fillId="10" borderId="1" xfId="0" applyNumberFormat="1" applyFont="1" applyFill="1" applyBorder="1" applyAlignment="1">
      <alignment vertical="center" wrapText="1"/>
    </xf>
    <xf numFmtId="0" fontId="23" fillId="0" borderId="8" xfId="0" applyFont="1" applyBorder="1" applyAlignment="1">
      <alignment vertical="center" wrapText="1"/>
    </xf>
    <xf numFmtId="8" fontId="23" fillId="0" borderId="9" xfId="0" applyNumberFormat="1" applyFont="1" applyBorder="1" applyAlignment="1">
      <alignment vertical="center" wrapText="1"/>
    </xf>
  </cellXfs>
  <cellStyles count="3">
    <cellStyle name="Moneda" xfId="1" builtinId="4"/>
    <cellStyle name="Normal" xfId="0" builtinId="0"/>
    <cellStyle name="Normal 2" xfId="2"/>
  </cellStyles>
  <dxfs count="24">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45"/>
  <sheetViews>
    <sheetView workbookViewId="0">
      <selection activeCell="I112" sqref="I112"/>
    </sheetView>
  </sheetViews>
  <sheetFormatPr baseColWidth="10" defaultColWidth="10.85546875" defaultRowHeight="15" x14ac:dyDescent="0.25"/>
  <cols>
    <col min="1" max="1" width="11.42578125" customWidth="1"/>
    <col min="2" max="2" width="25.28515625" customWidth="1"/>
    <col min="3" max="3" width="22.85546875" hidden="1" customWidth="1"/>
    <col min="4" max="4" width="22.85546875" customWidth="1"/>
    <col min="5" max="5" width="10.5703125" customWidth="1"/>
    <col min="6" max="6" width="33.7109375" customWidth="1"/>
    <col min="7" max="7" width="37.140625" hidden="1" customWidth="1"/>
    <col min="8" max="8" width="39.7109375" hidden="1" customWidth="1"/>
    <col min="9" max="9" width="58.28515625" customWidth="1"/>
    <col min="10" max="10" width="17.85546875" style="139" customWidth="1"/>
    <col min="11" max="11" width="10" customWidth="1"/>
    <col min="12" max="12" width="36.42578125" customWidth="1"/>
    <col min="13" max="13" width="41.140625" customWidth="1"/>
    <col min="14" max="14" width="23" customWidth="1"/>
    <col min="15" max="15" width="6.42578125" style="5" bestFit="1" customWidth="1"/>
    <col min="16" max="16" width="33.7109375" customWidth="1"/>
    <col min="17" max="17" width="35.5703125" hidden="1" customWidth="1"/>
    <col min="18" max="18" width="21.28515625" style="5" hidden="1" customWidth="1"/>
    <col min="19" max="19" width="23.7109375" customWidth="1"/>
    <col min="20" max="20" width="31.85546875" customWidth="1"/>
    <col min="21" max="21" width="26.28515625" hidden="1" customWidth="1"/>
    <col min="22" max="22" width="11.28515625" customWidth="1"/>
    <col min="23" max="23" width="12.85546875" style="5" customWidth="1"/>
    <col min="24" max="24" width="26.85546875" hidden="1" customWidth="1"/>
    <col min="25" max="25" width="28.85546875" hidden="1" customWidth="1"/>
    <col min="26" max="26" width="34.28515625" hidden="1" customWidth="1"/>
    <col min="27" max="27" width="28.28515625" hidden="1" customWidth="1"/>
  </cols>
  <sheetData>
    <row r="1" spans="1:27" ht="45" x14ac:dyDescent="0.25">
      <c r="A1" s="1"/>
      <c r="F1" s="2" t="s">
        <v>0</v>
      </c>
      <c r="I1" s="3" t="s">
        <v>1</v>
      </c>
      <c r="J1" s="4"/>
      <c r="L1" s="1" t="s">
        <v>2</v>
      </c>
    </row>
    <row r="2" spans="1:27" ht="26.25" x14ac:dyDescent="0.4">
      <c r="A2" s="6" t="s">
        <v>3</v>
      </c>
      <c r="B2" s="6"/>
      <c r="C2" s="6"/>
      <c r="D2" s="6"/>
      <c r="E2" s="6"/>
      <c r="F2" s="6"/>
      <c r="G2" s="6"/>
      <c r="H2" s="6"/>
      <c r="I2" s="6"/>
      <c r="J2" s="6"/>
      <c r="K2" s="6"/>
      <c r="L2" s="6"/>
      <c r="M2" s="6"/>
      <c r="N2" s="6"/>
      <c r="O2" s="6"/>
      <c r="P2" s="6"/>
      <c r="Q2" s="6"/>
      <c r="R2" s="6"/>
      <c r="S2" s="6"/>
      <c r="T2" s="6"/>
      <c r="U2" s="6"/>
      <c r="V2" s="6"/>
      <c r="W2" s="6"/>
      <c r="X2" s="6"/>
      <c r="Y2" s="6"/>
      <c r="Z2" s="6"/>
      <c r="AA2" s="6"/>
    </row>
    <row r="3" spans="1:27" ht="36" x14ac:dyDescent="0.55000000000000004">
      <c r="A3" s="7" t="s">
        <v>4</v>
      </c>
      <c r="B3" s="7"/>
      <c r="C3" s="7"/>
      <c r="D3" s="7"/>
      <c r="E3" s="7"/>
      <c r="F3" s="7"/>
      <c r="G3" s="7"/>
      <c r="H3" s="7"/>
      <c r="I3" s="7"/>
      <c r="J3" s="7"/>
      <c r="K3" s="7"/>
      <c r="L3" s="7"/>
      <c r="M3" s="7"/>
      <c r="N3" s="7"/>
      <c r="O3" s="7"/>
      <c r="P3" s="7"/>
      <c r="Q3" s="7"/>
      <c r="R3" s="7"/>
      <c r="S3" s="7"/>
      <c r="T3" s="7"/>
      <c r="U3" s="7"/>
      <c r="V3" s="7"/>
      <c r="W3" s="7"/>
      <c r="X3" s="7"/>
      <c r="Y3" s="7"/>
      <c r="Z3" s="7"/>
      <c r="AA3" s="7"/>
    </row>
    <row r="4" spans="1:27" ht="36" hidden="1" x14ac:dyDescent="0.55000000000000004">
      <c r="A4" s="8" t="s">
        <v>5</v>
      </c>
      <c r="B4" s="8"/>
      <c r="C4" s="8"/>
      <c r="D4" s="8"/>
      <c r="E4" s="8"/>
      <c r="F4" s="8"/>
      <c r="G4" s="8"/>
      <c r="H4" s="8"/>
      <c r="I4" s="8"/>
      <c r="J4" s="8"/>
      <c r="K4" s="8"/>
      <c r="L4" s="8"/>
      <c r="M4" s="8"/>
      <c r="N4" s="8"/>
      <c r="O4" s="8"/>
      <c r="P4" s="8"/>
      <c r="Q4" s="8"/>
      <c r="R4" s="8"/>
      <c r="S4" s="8"/>
      <c r="T4" s="8"/>
      <c r="U4" s="8"/>
      <c r="V4" s="8"/>
      <c r="W4" s="8"/>
      <c r="X4" s="8"/>
      <c r="Y4" s="8"/>
      <c r="Z4" s="8"/>
      <c r="AA4" s="8"/>
    </row>
    <row r="5" spans="1:27" s="2" customFormat="1" ht="33.6" customHeight="1" x14ac:dyDescent="0.25">
      <c r="A5" s="9" t="s">
        <v>6</v>
      </c>
      <c r="B5" s="9" t="s">
        <v>7</v>
      </c>
      <c r="C5" s="9" t="s">
        <v>8</v>
      </c>
      <c r="D5" s="9" t="s">
        <v>9</v>
      </c>
      <c r="E5" s="9" t="s">
        <v>10</v>
      </c>
      <c r="F5" s="9" t="s">
        <v>11</v>
      </c>
      <c r="G5" s="9" t="s">
        <v>12</v>
      </c>
      <c r="H5" s="9" t="s">
        <v>13</v>
      </c>
      <c r="I5" s="9" t="s">
        <v>14</v>
      </c>
      <c r="J5" s="9" t="s">
        <v>15</v>
      </c>
      <c r="K5" s="9" t="s">
        <v>16</v>
      </c>
      <c r="L5" s="9" t="s">
        <v>17</v>
      </c>
      <c r="M5" s="9" t="s">
        <v>18</v>
      </c>
      <c r="N5" s="9" t="s">
        <v>19</v>
      </c>
      <c r="O5" s="9" t="s">
        <v>20</v>
      </c>
      <c r="P5" s="9" t="s">
        <v>21</v>
      </c>
      <c r="Q5" s="9" t="s">
        <v>22</v>
      </c>
      <c r="R5" s="9" t="s">
        <v>23</v>
      </c>
      <c r="S5" s="9" t="s">
        <v>24</v>
      </c>
      <c r="T5" s="9" t="s">
        <v>25</v>
      </c>
      <c r="U5" s="9" t="s">
        <v>26</v>
      </c>
      <c r="V5" s="9" t="s">
        <v>27</v>
      </c>
      <c r="W5" s="9" t="s">
        <v>15</v>
      </c>
      <c r="X5" s="9" t="s">
        <v>28</v>
      </c>
      <c r="Y5" s="9" t="s">
        <v>29</v>
      </c>
      <c r="Z5" s="9" t="s">
        <v>30</v>
      </c>
      <c r="AA5" s="9" t="s">
        <v>31</v>
      </c>
    </row>
    <row r="6" spans="1:27" s="2" customFormat="1" ht="30" hidden="1" customHeight="1" x14ac:dyDescent="0.25">
      <c r="A6" s="10" t="s">
        <v>32</v>
      </c>
      <c r="B6" s="10" t="s">
        <v>33</v>
      </c>
      <c r="C6" s="11" t="s">
        <v>34</v>
      </c>
      <c r="D6" s="12"/>
      <c r="E6" s="11" t="s">
        <v>34</v>
      </c>
      <c r="F6" s="13" t="s">
        <v>35</v>
      </c>
      <c r="G6" s="10" t="s">
        <v>36</v>
      </c>
      <c r="H6" s="10" t="s">
        <v>37</v>
      </c>
      <c r="I6" s="10" t="s">
        <v>38</v>
      </c>
      <c r="J6" s="14"/>
      <c r="K6" s="15">
        <v>0.6</v>
      </c>
      <c r="L6" s="16" t="s">
        <v>39</v>
      </c>
      <c r="M6" s="16" t="s">
        <v>40</v>
      </c>
      <c r="N6" s="17">
        <v>50000000</v>
      </c>
      <c r="O6" s="11">
        <v>3</v>
      </c>
      <c r="P6" s="17">
        <f>+N6*O6</f>
        <v>150000000</v>
      </c>
      <c r="Q6" s="16" t="s">
        <v>41</v>
      </c>
      <c r="R6" s="11">
        <v>0</v>
      </c>
      <c r="S6" s="12" t="s">
        <v>42</v>
      </c>
      <c r="T6" s="18">
        <f>+P6</f>
        <v>150000000</v>
      </c>
      <c r="U6" s="10" t="s">
        <v>43</v>
      </c>
      <c r="V6" s="10"/>
      <c r="W6" s="11" t="s">
        <v>44</v>
      </c>
      <c r="X6" s="10"/>
      <c r="Y6" s="16" t="s">
        <v>45</v>
      </c>
      <c r="Z6" s="16" t="s">
        <v>46</v>
      </c>
      <c r="AA6" s="16" t="s">
        <v>47</v>
      </c>
    </row>
    <row r="7" spans="1:27" s="2" customFormat="1" ht="30" hidden="1" customHeight="1" x14ac:dyDescent="0.25">
      <c r="A7" s="10"/>
      <c r="B7" s="10"/>
      <c r="C7" s="11"/>
      <c r="D7" s="12"/>
      <c r="E7" s="11"/>
      <c r="F7" s="13"/>
      <c r="G7" s="10"/>
      <c r="H7" s="10"/>
      <c r="I7" s="10"/>
      <c r="J7" s="14"/>
      <c r="K7" s="15"/>
      <c r="L7" s="16"/>
      <c r="M7" s="16"/>
      <c r="N7" s="17"/>
      <c r="O7" s="11"/>
      <c r="P7" s="17"/>
      <c r="Q7" s="16"/>
      <c r="R7" s="11"/>
      <c r="S7" s="12" t="s">
        <v>48</v>
      </c>
      <c r="T7" s="18"/>
      <c r="U7" s="10"/>
      <c r="V7" s="10"/>
      <c r="W7" s="11"/>
      <c r="X7" s="10"/>
      <c r="Y7" s="16"/>
      <c r="Z7" s="16"/>
      <c r="AA7" s="16"/>
    </row>
    <row r="8" spans="1:27" s="2" customFormat="1" ht="30" hidden="1" customHeight="1" x14ac:dyDescent="0.25">
      <c r="A8" s="10"/>
      <c r="B8" s="10"/>
      <c r="C8" s="11"/>
      <c r="D8" s="12"/>
      <c r="E8" s="11"/>
      <c r="F8" s="13"/>
      <c r="G8" s="10"/>
      <c r="H8" s="10"/>
      <c r="I8" s="10"/>
      <c r="J8" s="14"/>
      <c r="K8" s="15"/>
      <c r="L8" s="16"/>
      <c r="M8" s="16"/>
      <c r="N8" s="17"/>
      <c r="O8" s="11"/>
      <c r="P8" s="17"/>
      <c r="Q8" s="16"/>
      <c r="R8" s="11"/>
      <c r="S8" s="12" t="s">
        <v>49</v>
      </c>
      <c r="T8" s="18"/>
      <c r="U8" s="10"/>
      <c r="V8" s="10"/>
      <c r="W8" s="11"/>
      <c r="X8" s="10"/>
      <c r="Y8" s="16"/>
      <c r="Z8" s="16"/>
      <c r="AA8" s="16"/>
    </row>
    <row r="9" spans="1:27" s="2" customFormat="1" ht="42" hidden="1" customHeight="1" x14ac:dyDescent="0.25">
      <c r="A9" s="10"/>
      <c r="B9" s="10"/>
      <c r="C9" s="11"/>
      <c r="D9" s="12"/>
      <c r="E9" s="11"/>
      <c r="F9" s="13"/>
      <c r="G9" s="10"/>
      <c r="H9" s="10"/>
      <c r="I9" s="10"/>
      <c r="J9" s="14"/>
      <c r="K9" s="15"/>
      <c r="L9" s="16"/>
      <c r="M9" s="16"/>
      <c r="N9" s="17"/>
      <c r="O9" s="11"/>
      <c r="P9" s="17"/>
      <c r="Q9" s="16"/>
      <c r="R9" s="11"/>
      <c r="S9" s="12" t="s">
        <v>49</v>
      </c>
      <c r="T9" s="18"/>
      <c r="U9" s="10"/>
      <c r="V9" s="10"/>
      <c r="W9" s="11"/>
      <c r="X9" s="10"/>
      <c r="Y9" s="16"/>
      <c r="Z9" s="16"/>
      <c r="AA9" s="16"/>
    </row>
    <row r="10" spans="1:27" s="2" customFormat="1" ht="57" customHeight="1" x14ac:dyDescent="0.25">
      <c r="A10" s="10"/>
      <c r="B10" s="10"/>
      <c r="C10" s="11" t="s">
        <v>50</v>
      </c>
      <c r="D10" s="19" t="s">
        <v>51</v>
      </c>
      <c r="E10" s="11" t="s">
        <v>52</v>
      </c>
      <c r="F10" s="20" t="s">
        <v>53</v>
      </c>
      <c r="G10" s="10"/>
      <c r="H10" s="10" t="s">
        <v>54</v>
      </c>
      <c r="I10" s="21" t="s">
        <v>55</v>
      </c>
      <c r="J10" s="22"/>
      <c r="K10" s="15"/>
      <c r="L10" s="16" t="s">
        <v>56</v>
      </c>
      <c r="M10" s="23" t="s">
        <v>57</v>
      </c>
      <c r="N10" s="24">
        <v>50000000</v>
      </c>
      <c r="O10" s="12">
        <v>1</v>
      </c>
      <c r="P10" s="24">
        <f>+N10*O10</f>
        <v>50000000</v>
      </c>
      <c r="Q10" s="23" t="s">
        <v>41</v>
      </c>
      <c r="R10" s="12">
        <v>0</v>
      </c>
      <c r="S10" s="11" t="s">
        <v>58</v>
      </c>
      <c r="T10" s="25">
        <f>+SUM(P10:P12)</f>
        <v>218000000</v>
      </c>
      <c r="U10" s="11" t="s">
        <v>59</v>
      </c>
      <c r="V10" s="26"/>
      <c r="W10" s="11" t="s">
        <v>60</v>
      </c>
      <c r="X10" s="11"/>
      <c r="Y10" s="16" t="s">
        <v>61</v>
      </c>
      <c r="Z10" s="16" t="s">
        <v>62</v>
      </c>
      <c r="AA10" s="16" t="s">
        <v>63</v>
      </c>
    </row>
    <row r="11" spans="1:27" s="2" customFormat="1" ht="52.5" customHeight="1" x14ac:dyDescent="0.25">
      <c r="A11" s="10"/>
      <c r="B11" s="10"/>
      <c r="C11" s="11"/>
      <c r="D11" s="27" t="s">
        <v>64</v>
      </c>
      <c r="E11" s="11"/>
      <c r="F11" s="20"/>
      <c r="G11" s="10"/>
      <c r="H11" s="10"/>
      <c r="I11" s="28"/>
      <c r="J11" s="29" t="s">
        <v>65</v>
      </c>
      <c r="K11" s="15"/>
      <c r="L11" s="16"/>
      <c r="M11" s="23" t="s">
        <v>66</v>
      </c>
      <c r="N11" s="24">
        <v>140000000</v>
      </c>
      <c r="O11" s="12">
        <v>1</v>
      </c>
      <c r="P11" s="24">
        <f t="shared" ref="P11:P74" si="0">+N11*O11</f>
        <v>140000000</v>
      </c>
      <c r="Q11" s="23" t="s">
        <v>41</v>
      </c>
      <c r="R11" s="12">
        <v>0</v>
      </c>
      <c r="S11" s="11"/>
      <c r="T11" s="30"/>
      <c r="U11" s="11"/>
      <c r="V11" s="30"/>
      <c r="W11" s="11"/>
      <c r="X11" s="11"/>
      <c r="Y11" s="16"/>
      <c r="Z11" s="16"/>
      <c r="AA11" s="16"/>
    </row>
    <row r="12" spans="1:27" s="2" customFormat="1" ht="53.45" customHeight="1" x14ac:dyDescent="0.25">
      <c r="A12" s="10"/>
      <c r="B12" s="10"/>
      <c r="C12" s="11"/>
      <c r="D12" s="31"/>
      <c r="E12" s="11"/>
      <c r="F12" s="20"/>
      <c r="G12" s="10"/>
      <c r="H12" s="10"/>
      <c r="I12" s="32"/>
      <c r="J12" s="33"/>
      <c r="K12" s="15"/>
      <c r="L12" s="16"/>
      <c r="M12" s="23" t="s">
        <v>67</v>
      </c>
      <c r="N12" s="24">
        <v>14000000</v>
      </c>
      <c r="O12" s="12">
        <v>2</v>
      </c>
      <c r="P12" s="24">
        <f t="shared" si="0"/>
        <v>28000000</v>
      </c>
      <c r="Q12" s="23" t="s">
        <v>68</v>
      </c>
      <c r="R12" s="12">
        <v>0</v>
      </c>
      <c r="S12" s="11"/>
      <c r="T12" s="34"/>
      <c r="U12" s="11"/>
      <c r="V12" s="34"/>
      <c r="W12" s="11"/>
      <c r="X12" s="11"/>
      <c r="Y12" s="16"/>
      <c r="Z12" s="16"/>
      <c r="AA12" s="16"/>
    </row>
    <row r="13" spans="1:27" s="2" customFormat="1" ht="31.5" customHeight="1" x14ac:dyDescent="0.25">
      <c r="A13" s="10"/>
      <c r="B13" s="10"/>
      <c r="C13" s="11" t="s">
        <v>69</v>
      </c>
      <c r="D13" s="27" t="s">
        <v>51</v>
      </c>
      <c r="E13" s="11" t="s">
        <v>69</v>
      </c>
      <c r="F13" s="20" t="s">
        <v>70</v>
      </c>
      <c r="G13" s="10" t="s">
        <v>71</v>
      </c>
      <c r="H13" s="10" t="s">
        <v>72</v>
      </c>
      <c r="I13" s="21" t="s">
        <v>73</v>
      </c>
      <c r="J13" s="26">
        <v>2023</v>
      </c>
      <c r="K13" s="15">
        <v>0.7</v>
      </c>
      <c r="L13" s="16" t="s">
        <v>74</v>
      </c>
      <c r="M13" s="16" t="s">
        <v>75</v>
      </c>
      <c r="N13" s="17">
        <v>50000000</v>
      </c>
      <c r="O13" s="11">
        <v>1</v>
      </c>
      <c r="P13" s="24">
        <f t="shared" si="0"/>
        <v>50000000</v>
      </c>
      <c r="Q13" s="16">
        <v>1</v>
      </c>
      <c r="R13" s="11">
        <v>0</v>
      </c>
      <c r="S13" s="11" t="s">
        <v>76</v>
      </c>
      <c r="T13" s="25">
        <f>+P13+P14</f>
        <v>50000000</v>
      </c>
      <c r="U13" s="11" t="s">
        <v>59</v>
      </c>
      <c r="V13" s="11"/>
      <c r="W13" s="11">
        <v>2024</v>
      </c>
      <c r="X13" s="11"/>
      <c r="Y13" s="16"/>
      <c r="Z13" s="16" t="s">
        <v>77</v>
      </c>
      <c r="AA13" s="16" t="s">
        <v>78</v>
      </c>
    </row>
    <row r="14" spans="1:27" s="2" customFormat="1" ht="72" customHeight="1" x14ac:dyDescent="0.25">
      <c r="A14" s="10"/>
      <c r="B14" s="10"/>
      <c r="C14" s="11"/>
      <c r="D14" s="35"/>
      <c r="E14" s="11"/>
      <c r="F14" s="20"/>
      <c r="G14" s="10"/>
      <c r="H14" s="10"/>
      <c r="I14" s="32"/>
      <c r="J14" s="34"/>
      <c r="K14" s="15"/>
      <c r="L14" s="16"/>
      <c r="M14" s="16"/>
      <c r="N14" s="17"/>
      <c r="O14" s="11"/>
      <c r="P14" s="24">
        <f t="shared" si="0"/>
        <v>0</v>
      </c>
      <c r="Q14" s="16"/>
      <c r="R14" s="11"/>
      <c r="S14" s="11"/>
      <c r="T14" s="34"/>
      <c r="U14" s="11"/>
      <c r="V14" s="11"/>
      <c r="W14" s="11"/>
      <c r="X14" s="11"/>
      <c r="Y14" s="16"/>
      <c r="Z14" s="16"/>
      <c r="AA14" s="16"/>
    </row>
    <row r="15" spans="1:27" s="2" customFormat="1" ht="88.15" customHeight="1" x14ac:dyDescent="0.25">
      <c r="A15" s="10"/>
      <c r="B15" s="10"/>
      <c r="C15" s="11"/>
      <c r="D15" s="31"/>
      <c r="E15" s="11"/>
      <c r="F15" s="20"/>
      <c r="G15" s="10"/>
      <c r="H15" s="10"/>
      <c r="I15" s="36" t="s">
        <v>79</v>
      </c>
      <c r="J15" s="22">
        <v>2024</v>
      </c>
      <c r="K15" s="15"/>
      <c r="L15" s="36" t="s">
        <v>80</v>
      </c>
      <c r="M15" s="23" t="s">
        <v>81</v>
      </c>
      <c r="N15" s="24">
        <v>50000000</v>
      </c>
      <c r="O15" s="12">
        <v>1</v>
      </c>
      <c r="P15" s="24">
        <f t="shared" si="0"/>
        <v>50000000</v>
      </c>
      <c r="Q15" s="23" t="s">
        <v>82</v>
      </c>
      <c r="R15" s="12">
        <v>0</v>
      </c>
      <c r="S15" s="12" t="s">
        <v>83</v>
      </c>
      <c r="T15" s="37">
        <f>+P15</f>
        <v>50000000</v>
      </c>
      <c r="U15" s="12" t="s">
        <v>59</v>
      </c>
      <c r="V15" s="11"/>
      <c r="W15" s="12">
        <v>2024</v>
      </c>
      <c r="X15" s="11"/>
      <c r="Y15" s="16"/>
      <c r="Z15" s="16"/>
      <c r="AA15" s="16"/>
    </row>
    <row r="16" spans="1:27" s="2" customFormat="1" ht="91.5" customHeight="1" x14ac:dyDescent="0.25">
      <c r="A16" s="10"/>
      <c r="B16" s="10"/>
      <c r="C16" s="11"/>
      <c r="D16" s="27" t="s">
        <v>64</v>
      </c>
      <c r="E16" s="11"/>
      <c r="F16" s="20"/>
      <c r="G16" s="10"/>
      <c r="H16" s="10"/>
      <c r="I16" s="38" t="s">
        <v>84</v>
      </c>
      <c r="J16" s="22">
        <v>2025</v>
      </c>
      <c r="K16" s="15"/>
      <c r="L16" s="23" t="s">
        <v>85</v>
      </c>
      <c r="M16" s="23" t="s">
        <v>86</v>
      </c>
      <c r="N16" s="24">
        <v>6228091</v>
      </c>
      <c r="O16" s="12">
        <v>1</v>
      </c>
      <c r="P16" s="24">
        <f t="shared" si="0"/>
        <v>6228091</v>
      </c>
      <c r="Q16" s="23" t="s">
        <v>87</v>
      </c>
      <c r="R16" s="12">
        <v>0</v>
      </c>
      <c r="S16" s="12">
        <v>1</v>
      </c>
      <c r="T16" s="24">
        <f>+P16</f>
        <v>6228091</v>
      </c>
      <c r="U16" s="12" t="s">
        <v>59</v>
      </c>
      <c r="V16" s="11"/>
      <c r="W16" s="12">
        <v>2025</v>
      </c>
      <c r="X16" s="11"/>
      <c r="Y16" s="16"/>
      <c r="Z16" s="16"/>
      <c r="AA16" s="16"/>
    </row>
    <row r="17" spans="1:27" s="2" customFormat="1" ht="68.25" customHeight="1" x14ac:dyDescent="0.25">
      <c r="A17" s="10"/>
      <c r="B17" s="10"/>
      <c r="C17" s="11"/>
      <c r="D17" s="31"/>
      <c r="E17" s="11"/>
      <c r="F17" s="20"/>
      <c r="G17" s="10"/>
      <c r="H17" s="10"/>
      <c r="I17" s="38" t="s">
        <v>88</v>
      </c>
      <c r="J17" s="22">
        <v>2026</v>
      </c>
      <c r="K17" s="15"/>
      <c r="L17" s="23" t="s">
        <v>89</v>
      </c>
      <c r="M17" s="23" t="s">
        <v>90</v>
      </c>
      <c r="N17" s="24">
        <v>14000000</v>
      </c>
      <c r="O17" s="12">
        <v>1</v>
      </c>
      <c r="P17" s="24">
        <f t="shared" si="0"/>
        <v>14000000</v>
      </c>
      <c r="Q17" s="23" t="s">
        <v>91</v>
      </c>
      <c r="R17" s="12">
        <v>0</v>
      </c>
      <c r="S17" s="12">
        <v>1</v>
      </c>
      <c r="T17" s="24">
        <f>+P17</f>
        <v>14000000</v>
      </c>
      <c r="U17" s="12" t="s">
        <v>59</v>
      </c>
      <c r="V17" s="11"/>
      <c r="W17" s="12">
        <v>2026</v>
      </c>
      <c r="X17" s="11"/>
      <c r="Y17" s="16"/>
      <c r="Z17" s="16"/>
      <c r="AA17" s="16"/>
    </row>
    <row r="18" spans="1:27" ht="84" customHeight="1" x14ac:dyDescent="0.25">
      <c r="A18" s="10"/>
      <c r="B18" s="10" t="s">
        <v>92</v>
      </c>
      <c r="C18" s="11" t="s">
        <v>93</v>
      </c>
      <c r="D18" s="39" t="s">
        <v>64</v>
      </c>
      <c r="E18" s="11" t="s">
        <v>93</v>
      </c>
      <c r="F18" s="40" t="s">
        <v>94</v>
      </c>
      <c r="G18" s="10" t="s">
        <v>95</v>
      </c>
      <c r="H18" s="10" t="s">
        <v>96</v>
      </c>
      <c r="I18" s="10" t="s">
        <v>97</v>
      </c>
      <c r="J18" s="22">
        <v>2023</v>
      </c>
      <c r="K18" s="15">
        <v>1</v>
      </c>
      <c r="L18" s="16" t="s">
        <v>98</v>
      </c>
      <c r="M18" s="36" t="s">
        <v>99</v>
      </c>
      <c r="N18" s="37">
        <v>140000000</v>
      </c>
      <c r="O18" s="36">
        <v>5</v>
      </c>
      <c r="P18" s="37">
        <f t="shared" si="0"/>
        <v>700000000</v>
      </c>
      <c r="Q18" s="16" t="s">
        <v>41</v>
      </c>
      <c r="R18" s="11" t="s">
        <v>100</v>
      </c>
      <c r="S18" s="11">
        <v>1</v>
      </c>
      <c r="T18" s="18">
        <f>+SUM(P18:P20)</f>
        <v>959031500</v>
      </c>
      <c r="U18" s="11" t="s">
        <v>43</v>
      </c>
      <c r="V18" s="11"/>
      <c r="W18" s="11">
        <v>2023</v>
      </c>
      <c r="X18" s="11"/>
      <c r="Y18" s="16"/>
      <c r="Z18" s="16"/>
      <c r="AA18" s="16"/>
    </row>
    <row r="19" spans="1:27" ht="59.25" customHeight="1" x14ac:dyDescent="0.25">
      <c r="A19" s="10"/>
      <c r="B19" s="10"/>
      <c r="C19" s="11"/>
      <c r="D19" s="41"/>
      <c r="E19" s="11"/>
      <c r="F19" s="40"/>
      <c r="G19" s="10"/>
      <c r="H19" s="10"/>
      <c r="I19" s="10"/>
      <c r="J19" s="29">
        <v>202</v>
      </c>
      <c r="K19" s="15"/>
      <c r="L19" s="16"/>
      <c r="M19" s="23" t="s">
        <v>101</v>
      </c>
      <c r="N19" s="24">
        <v>109031500</v>
      </c>
      <c r="O19" s="23">
        <v>1</v>
      </c>
      <c r="P19" s="24">
        <f t="shared" si="0"/>
        <v>109031500</v>
      </c>
      <c r="Q19" s="16"/>
      <c r="R19" s="11"/>
      <c r="S19" s="11"/>
      <c r="T19" s="11"/>
      <c r="U19" s="11"/>
      <c r="V19" s="11"/>
      <c r="W19" s="11"/>
      <c r="X19" s="11"/>
      <c r="Y19" s="16"/>
      <c r="Z19" s="16"/>
      <c r="AA19" s="16"/>
    </row>
    <row r="20" spans="1:27" ht="72" customHeight="1" x14ac:dyDescent="0.25">
      <c r="A20" s="10"/>
      <c r="B20" s="10"/>
      <c r="C20" s="11"/>
      <c r="D20" s="42"/>
      <c r="E20" s="11"/>
      <c r="F20" s="40"/>
      <c r="G20" s="10"/>
      <c r="H20" s="38" t="s">
        <v>102</v>
      </c>
      <c r="I20" s="10"/>
      <c r="J20" s="33">
        <v>2024</v>
      </c>
      <c r="K20" s="15"/>
      <c r="L20" s="16"/>
      <c r="M20" s="23" t="s">
        <v>103</v>
      </c>
      <c r="N20" s="24">
        <v>30000000</v>
      </c>
      <c r="O20" s="23">
        <v>5</v>
      </c>
      <c r="P20" s="24">
        <f t="shared" si="0"/>
        <v>150000000</v>
      </c>
      <c r="Q20" s="16"/>
      <c r="R20" s="11"/>
      <c r="S20" s="11"/>
      <c r="T20" s="11"/>
      <c r="U20" s="11"/>
      <c r="V20" s="11"/>
      <c r="W20" s="11"/>
      <c r="X20" s="11"/>
      <c r="Y20" s="16"/>
      <c r="Z20" s="16"/>
      <c r="AA20" s="16"/>
    </row>
    <row r="21" spans="1:27" ht="156" hidden="1" customHeight="1" x14ac:dyDescent="0.25">
      <c r="A21" s="10"/>
      <c r="B21" s="10" t="s">
        <v>104</v>
      </c>
      <c r="C21" s="11" t="s">
        <v>105</v>
      </c>
      <c r="D21" s="12"/>
      <c r="E21" s="11" t="s">
        <v>106</v>
      </c>
      <c r="F21" s="13" t="s">
        <v>107</v>
      </c>
      <c r="G21" s="10" t="s">
        <v>108</v>
      </c>
      <c r="H21" s="38" t="s">
        <v>109</v>
      </c>
      <c r="I21" s="38" t="s">
        <v>110</v>
      </c>
      <c r="J21" s="14"/>
      <c r="K21" s="11" t="s">
        <v>111</v>
      </c>
      <c r="L21" s="16" t="s">
        <v>112</v>
      </c>
      <c r="M21" s="16" t="s">
        <v>113</v>
      </c>
      <c r="N21" s="16"/>
      <c r="O21" s="11"/>
      <c r="P21" s="24">
        <f t="shared" si="0"/>
        <v>0</v>
      </c>
      <c r="Q21" s="16" t="s">
        <v>114</v>
      </c>
      <c r="R21" s="11">
        <v>0</v>
      </c>
      <c r="S21" s="11">
        <v>2</v>
      </c>
      <c r="T21" s="18">
        <f>+P22+P21</f>
        <v>0</v>
      </c>
      <c r="U21" s="11" t="s">
        <v>59</v>
      </c>
      <c r="V21" s="11"/>
      <c r="W21" s="12" t="s">
        <v>115</v>
      </c>
      <c r="X21" s="38" t="s">
        <v>116</v>
      </c>
      <c r="Y21" s="16"/>
      <c r="Z21" s="16" t="s">
        <v>117</v>
      </c>
      <c r="AA21" s="16" t="s">
        <v>118</v>
      </c>
    </row>
    <row r="22" spans="1:27" ht="83.25" hidden="1" customHeight="1" x14ac:dyDescent="0.25">
      <c r="A22" s="10"/>
      <c r="B22" s="10"/>
      <c r="C22" s="11"/>
      <c r="D22" s="12"/>
      <c r="E22" s="11"/>
      <c r="F22" s="13"/>
      <c r="G22" s="10"/>
      <c r="H22" s="38" t="s">
        <v>119</v>
      </c>
      <c r="I22" s="38" t="s">
        <v>120</v>
      </c>
      <c r="J22" s="14"/>
      <c r="K22" s="11"/>
      <c r="L22" s="16"/>
      <c r="M22" s="16"/>
      <c r="N22" s="16"/>
      <c r="O22" s="11"/>
      <c r="P22" s="24">
        <f t="shared" si="0"/>
        <v>0</v>
      </c>
      <c r="Q22" s="16"/>
      <c r="R22" s="11"/>
      <c r="S22" s="11"/>
      <c r="T22" s="11"/>
      <c r="U22" s="11"/>
      <c r="V22" s="11"/>
      <c r="W22" s="12"/>
      <c r="X22" s="38" t="s">
        <v>121</v>
      </c>
      <c r="Y22" s="16"/>
      <c r="Z22" s="16"/>
      <c r="AA22" s="16"/>
    </row>
    <row r="23" spans="1:27" ht="102" hidden="1" customHeight="1" x14ac:dyDescent="0.25">
      <c r="A23" s="10"/>
      <c r="B23" s="10"/>
      <c r="C23" s="11" t="s">
        <v>122</v>
      </c>
      <c r="D23" s="12"/>
      <c r="E23" s="11" t="s">
        <v>123</v>
      </c>
      <c r="F23" s="43" t="s">
        <v>124</v>
      </c>
      <c r="G23" s="10"/>
      <c r="H23" s="10" t="s">
        <v>125</v>
      </c>
      <c r="I23" s="10" t="s">
        <v>126</v>
      </c>
      <c r="J23" s="14"/>
      <c r="K23" s="15">
        <v>0.7</v>
      </c>
      <c r="L23" s="16" t="s">
        <v>127</v>
      </c>
      <c r="M23" s="16" t="s">
        <v>128</v>
      </c>
      <c r="N23" s="16"/>
      <c r="O23" s="11"/>
      <c r="P23" s="24">
        <f t="shared" si="0"/>
        <v>0</v>
      </c>
      <c r="Q23" s="16" t="s">
        <v>129</v>
      </c>
      <c r="R23" s="11">
        <v>1</v>
      </c>
      <c r="S23" s="11">
        <v>9</v>
      </c>
      <c r="T23" s="18">
        <f>+P23+P24</f>
        <v>0</v>
      </c>
      <c r="U23" s="11" t="s">
        <v>59</v>
      </c>
      <c r="V23" s="11"/>
      <c r="W23" s="11" t="s">
        <v>130</v>
      </c>
      <c r="X23" s="38" t="s">
        <v>116</v>
      </c>
      <c r="Y23" s="16"/>
      <c r="Z23" s="16" t="s">
        <v>131</v>
      </c>
      <c r="AA23" s="16" t="s">
        <v>132</v>
      </c>
    </row>
    <row r="24" spans="1:27" ht="63.75" hidden="1" customHeight="1" x14ac:dyDescent="0.25">
      <c r="A24" s="10"/>
      <c r="B24" s="10"/>
      <c r="C24" s="11"/>
      <c r="D24" s="12"/>
      <c r="E24" s="11"/>
      <c r="F24" s="43"/>
      <c r="G24" s="10"/>
      <c r="H24" s="10"/>
      <c r="I24" s="10"/>
      <c r="J24" s="14"/>
      <c r="K24" s="15"/>
      <c r="L24" s="16"/>
      <c r="M24" s="16"/>
      <c r="N24" s="16"/>
      <c r="O24" s="11"/>
      <c r="P24" s="24">
        <f t="shared" si="0"/>
        <v>0</v>
      </c>
      <c r="Q24" s="16"/>
      <c r="R24" s="11"/>
      <c r="S24" s="11"/>
      <c r="T24" s="11"/>
      <c r="U24" s="11"/>
      <c r="V24" s="11"/>
      <c r="W24" s="11"/>
      <c r="X24" s="38" t="s">
        <v>121</v>
      </c>
      <c r="Y24" s="16"/>
      <c r="Z24" s="16"/>
      <c r="AA24" s="16"/>
    </row>
    <row r="25" spans="1:27" ht="88.5" hidden="1" customHeight="1" x14ac:dyDescent="0.25">
      <c r="A25" s="10"/>
      <c r="B25" s="10" t="s">
        <v>133</v>
      </c>
      <c r="C25" s="11" t="s">
        <v>134</v>
      </c>
      <c r="D25" s="12"/>
      <c r="E25" s="11" t="s">
        <v>135</v>
      </c>
      <c r="F25" s="13" t="s">
        <v>136</v>
      </c>
      <c r="G25" s="10"/>
      <c r="H25" s="10" t="s">
        <v>137</v>
      </c>
      <c r="I25" s="38" t="s">
        <v>138</v>
      </c>
      <c r="J25" s="14"/>
      <c r="K25" s="11"/>
      <c r="L25" s="36" t="s">
        <v>139</v>
      </c>
      <c r="M25" s="36" t="s">
        <v>140</v>
      </c>
      <c r="N25" s="36">
        <v>66570000</v>
      </c>
      <c r="O25" s="11"/>
      <c r="P25" s="24">
        <f t="shared" si="0"/>
        <v>0</v>
      </c>
      <c r="Q25" s="26" t="s">
        <v>141</v>
      </c>
      <c r="R25" s="26">
        <v>0</v>
      </c>
      <c r="S25" s="26">
        <v>1</v>
      </c>
      <c r="T25" s="25">
        <f>+P25+P26</f>
        <v>0</v>
      </c>
      <c r="U25" s="26" t="s">
        <v>59</v>
      </c>
      <c r="V25" s="11"/>
      <c r="W25" s="26">
        <v>2023</v>
      </c>
      <c r="X25" s="21" t="s">
        <v>142</v>
      </c>
      <c r="Y25" s="16"/>
      <c r="Z25" s="16" t="s">
        <v>143</v>
      </c>
      <c r="AA25" s="16" t="s">
        <v>144</v>
      </c>
    </row>
    <row r="26" spans="1:27" ht="111.75" hidden="1" customHeight="1" x14ac:dyDescent="0.25">
      <c r="A26" s="10"/>
      <c r="B26" s="10"/>
      <c r="C26" s="11"/>
      <c r="D26" s="12"/>
      <c r="E26" s="11"/>
      <c r="F26" s="13"/>
      <c r="G26" s="10"/>
      <c r="H26" s="10"/>
      <c r="I26" s="38" t="s">
        <v>145</v>
      </c>
      <c r="J26" s="14"/>
      <c r="K26" s="11"/>
      <c r="L26" s="44"/>
      <c r="M26" s="44"/>
      <c r="N26" s="45"/>
      <c r="O26" s="11"/>
      <c r="P26" s="24">
        <f t="shared" si="0"/>
        <v>0</v>
      </c>
      <c r="Q26" s="34"/>
      <c r="R26" s="34"/>
      <c r="S26" s="34"/>
      <c r="T26" s="46"/>
      <c r="U26" s="34"/>
      <c r="V26" s="11"/>
      <c r="W26" s="30"/>
      <c r="X26" s="32"/>
      <c r="Y26" s="16"/>
      <c r="Z26" s="16"/>
      <c r="AA26" s="16"/>
    </row>
    <row r="27" spans="1:27" ht="47.25" hidden="1" customHeight="1" x14ac:dyDescent="0.25">
      <c r="A27" s="10"/>
      <c r="B27" s="10"/>
      <c r="C27" s="11"/>
      <c r="D27" s="12"/>
      <c r="E27" s="11"/>
      <c r="F27" s="13"/>
      <c r="G27" s="10"/>
      <c r="H27" s="10"/>
      <c r="I27" s="10" t="s">
        <v>146</v>
      </c>
      <c r="J27" s="14"/>
      <c r="K27" s="11"/>
      <c r="L27" s="26" t="s">
        <v>147</v>
      </c>
      <c r="M27" s="21" t="s">
        <v>128</v>
      </c>
      <c r="N27" s="45"/>
      <c r="O27" s="11"/>
      <c r="P27" s="24">
        <f t="shared" si="0"/>
        <v>0</v>
      </c>
      <c r="Q27" s="26" t="s">
        <v>148</v>
      </c>
      <c r="R27" s="26">
        <v>0</v>
      </c>
      <c r="S27" s="26" t="s">
        <v>149</v>
      </c>
      <c r="T27" s="25">
        <f>+P27+P28+P29</f>
        <v>0</v>
      </c>
      <c r="U27" s="26" t="s">
        <v>59</v>
      </c>
      <c r="V27" s="11"/>
      <c r="W27" s="30" t="s">
        <v>150</v>
      </c>
      <c r="X27" s="21" t="s">
        <v>116</v>
      </c>
      <c r="Y27" s="16"/>
      <c r="Z27" s="16"/>
      <c r="AA27" s="16"/>
    </row>
    <row r="28" spans="1:27" ht="78" hidden="1" customHeight="1" x14ac:dyDescent="0.25">
      <c r="A28" s="10"/>
      <c r="B28" s="10"/>
      <c r="C28" s="11"/>
      <c r="D28" s="12"/>
      <c r="E28" s="11"/>
      <c r="F28" s="13"/>
      <c r="G28" s="10"/>
      <c r="H28" s="10"/>
      <c r="I28" s="10"/>
      <c r="J28" s="14"/>
      <c r="K28" s="11"/>
      <c r="L28" s="30"/>
      <c r="M28" s="28"/>
      <c r="N28" s="45"/>
      <c r="O28" s="11"/>
      <c r="P28" s="24">
        <f t="shared" si="0"/>
        <v>0</v>
      </c>
      <c r="Q28" s="30"/>
      <c r="R28" s="30"/>
      <c r="S28" s="30"/>
      <c r="T28" s="30"/>
      <c r="U28" s="30"/>
      <c r="V28" s="11"/>
      <c r="W28" s="30"/>
      <c r="X28" s="32"/>
      <c r="Y28" s="16"/>
      <c r="Z28" s="16"/>
      <c r="AA28" s="16"/>
    </row>
    <row r="29" spans="1:27" ht="60" hidden="1" customHeight="1" x14ac:dyDescent="0.25">
      <c r="A29" s="10"/>
      <c r="B29" s="10"/>
      <c r="C29" s="11"/>
      <c r="D29" s="12"/>
      <c r="E29" s="11"/>
      <c r="F29" s="13"/>
      <c r="G29" s="10"/>
      <c r="H29" s="10"/>
      <c r="I29" s="10"/>
      <c r="J29" s="14"/>
      <c r="K29" s="11"/>
      <c r="L29" s="34"/>
      <c r="M29" s="32"/>
      <c r="N29" s="44"/>
      <c r="O29" s="11"/>
      <c r="P29" s="24">
        <f t="shared" si="0"/>
        <v>0</v>
      </c>
      <c r="Q29" s="34"/>
      <c r="R29" s="34"/>
      <c r="S29" s="34"/>
      <c r="T29" s="34"/>
      <c r="U29" s="34"/>
      <c r="V29" s="11"/>
      <c r="W29" s="34"/>
      <c r="X29" s="38" t="s">
        <v>121</v>
      </c>
      <c r="Y29" s="16"/>
      <c r="Z29" s="16"/>
      <c r="AA29" s="16"/>
    </row>
    <row r="30" spans="1:27" ht="174" customHeight="1" x14ac:dyDescent="0.25">
      <c r="A30" s="10"/>
      <c r="B30" s="10"/>
      <c r="C30" s="12" t="s">
        <v>151</v>
      </c>
      <c r="D30" s="47" t="s">
        <v>64</v>
      </c>
      <c r="E30" s="12" t="s">
        <v>152</v>
      </c>
      <c r="F30" s="48" t="s">
        <v>153</v>
      </c>
      <c r="G30" s="38" t="s">
        <v>154</v>
      </c>
      <c r="H30" s="38" t="s">
        <v>155</v>
      </c>
      <c r="I30" s="38" t="s">
        <v>156</v>
      </c>
      <c r="J30" s="14" t="s">
        <v>157</v>
      </c>
      <c r="K30" s="49">
        <v>0.6</v>
      </c>
      <c r="L30" s="23" t="s">
        <v>158</v>
      </c>
      <c r="M30" s="23" t="s">
        <v>159</v>
      </c>
      <c r="N30" s="24">
        <v>140000000</v>
      </c>
      <c r="O30" s="12">
        <v>4</v>
      </c>
      <c r="P30" s="24">
        <f t="shared" si="0"/>
        <v>560000000</v>
      </c>
      <c r="Q30" s="23" t="s">
        <v>41</v>
      </c>
      <c r="R30" s="12">
        <v>0</v>
      </c>
      <c r="S30" s="12">
        <v>4</v>
      </c>
      <c r="T30" s="50">
        <f>+P30</f>
        <v>560000000</v>
      </c>
      <c r="U30" s="12" t="s">
        <v>43</v>
      </c>
      <c r="V30" s="12"/>
      <c r="W30" s="12" t="s">
        <v>160</v>
      </c>
      <c r="X30" s="38"/>
      <c r="Y30" s="23"/>
      <c r="Z30" s="23" t="s">
        <v>161</v>
      </c>
      <c r="AA30" s="23" t="s">
        <v>162</v>
      </c>
    </row>
    <row r="31" spans="1:27" ht="81" customHeight="1" x14ac:dyDescent="0.25">
      <c r="A31" s="10"/>
      <c r="B31" s="10"/>
      <c r="C31" s="11" t="s">
        <v>163</v>
      </c>
      <c r="D31" s="27" t="s">
        <v>51</v>
      </c>
      <c r="E31" s="11" t="s">
        <v>164</v>
      </c>
      <c r="F31" s="20" t="s">
        <v>165</v>
      </c>
      <c r="G31" s="21"/>
      <c r="H31" s="10" t="s">
        <v>166</v>
      </c>
      <c r="I31" s="10" t="s">
        <v>167</v>
      </c>
      <c r="J31" s="51">
        <v>2025</v>
      </c>
      <c r="K31" s="11"/>
      <c r="L31" s="16" t="s">
        <v>168</v>
      </c>
      <c r="M31" s="16" t="s">
        <v>169</v>
      </c>
      <c r="N31" s="17">
        <v>274032000</v>
      </c>
      <c r="O31" s="11">
        <v>1</v>
      </c>
      <c r="P31" s="24">
        <f t="shared" si="0"/>
        <v>274032000</v>
      </c>
      <c r="Q31" s="16">
        <v>1</v>
      </c>
      <c r="R31" s="11">
        <v>0</v>
      </c>
      <c r="S31" s="11">
        <v>1</v>
      </c>
      <c r="T31" s="18">
        <f>+SUM(P31:P32)</f>
        <v>274032000</v>
      </c>
      <c r="U31" s="11" t="s">
        <v>59</v>
      </c>
      <c r="V31" s="11"/>
      <c r="W31" s="11">
        <v>2025</v>
      </c>
      <c r="X31" s="10"/>
      <c r="Y31" s="16"/>
      <c r="Z31" s="16"/>
      <c r="AA31" s="16"/>
    </row>
    <row r="32" spans="1:27" ht="84.75" customHeight="1" x14ac:dyDescent="0.25">
      <c r="A32" s="10"/>
      <c r="B32" s="10"/>
      <c r="C32" s="11"/>
      <c r="D32" s="31"/>
      <c r="E32" s="11"/>
      <c r="F32" s="20"/>
      <c r="G32" s="28"/>
      <c r="H32" s="10"/>
      <c r="I32" s="10"/>
      <c r="J32" s="52"/>
      <c r="K32" s="11"/>
      <c r="L32" s="16"/>
      <c r="M32" s="16"/>
      <c r="N32" s="17"/>
      <c r="O32" s="11"/>
      <c r="P32" s="24">
        <f t="shared" si="0"/>
        <v>0</v>
      </c>
      <c r="Q32" s="16"/>
      <c r="R32" s="11"/>
      <c r="S32" s="11"/>
      <c r="T32" s="11"/>
      <c r="U32" s="11"/>
      <c r="V32" s="11"/>
      <c r="W32" s="11"/>
      <c r="X32" s="10"/>
      <c r="Y32" s="16"/>
      <c r="Z32" s="16"/>
      <c r="AA32" s="16"/>
    </row>
    <row r="33" spans="1:27" ht="94.5" customHeight="1" x14ac:dyDescent="0.25">
      <c r="A33" s="10"/>
      <c r="B33" s="10"/>
      <c r="C33" s="11"/>
      <c r="D33" s="27" t="s">
        <v>64</v>
      </c>
      <c r="E33" s="11"/>
      <c r="F33" s="20"/>
      <c r="G33" s="28"/>
      <c r="H33" s="10"/>
      <c r="I33" s="10" t="s">
        <v>170</v>
      </c>
      <c r="J33" s="51" t="s">
        <v>171</v>
      </c>
      <c r="K33" s="11"/>
      <c r="L33" s="16" t="s">
        <v>172</v>
      </c>
      <c r="M33" s="16" t="s">
        <v>128</v>
      </c>
      <c r="N33" s="16"/>
      <c r="O33" s="11"/>
      <c r="P33" s="24">
        <f t="shared" si="0"/>
        <v>0</v>
      </c>
      <c r="Q33" s="16" t="s">
        <v>173</v>
      </c>
      <c r="R33" s="11">
        <v>0</v>
      </c>
      <c r="S33" s="11">
        <v>5</v>
      </c>
      <c r="T33" s="18">
        <f>+SUM(P33:P34)</f>
        <v>0</v>
      </c>
      <c r="U33" s="11" t="s">
        <v>43</v>
      </c>
      <c r="V33" s="11"/>
      <c r="W33" s="11" t="s">
        <v>174</v>
      </c>
      <c r="X33" s="38" t="s">
        <v>116</v>
      </c>
      <c r="Y33" s="16"/>
      <c r="Z33" s="16" t="s">
        <v>175</v>
      </c>
      <c r="AA33" s="16" t="s">
        <v>176</v>
      </c>
    </row>
    <row r="34" spans="1:27" ht="47.25" x14ac:dyDescent="0.25">
      <c r="A34" s="10"/>
      <c r="B34" s="10"/>
      <c r="C34" s="11"/>
      <c r="D34" s="31"/>
      <c r="E34" s="11"/>
      <c r="F34" s="20"/>
      <c r="G34" s="32"/>
      <c r="H34" s="10"/>
      <c r="I34" s="10"/>
      <c r="J34" s="52"/>
      <c r="K34" s="11"/>
      <c r="L34" s="16"/>
      <c r="M34" s="16"/>
      <c r="N34" s="16"/>
      <c r="O34" s="11"/>
      <c r="P34" s="24">
        <f t="shared" si="0"/>
        <v>0</v>
      </c>
      <c r="Q34" s="16"/>
      <c r="R34" s="11"/>
      <c r="S34" s="11"/>
      <c r="T34" s="11"/>
      <c r="U34" s="11"/>
      <c r="V34" s="11"/>
      <c r="W34" s="11"/>
      <c r="X34" s="38" t="s">
        <v>121</v>
      </c>
      <c r="Y34" s="16"/>
      <c r="Z34" s="16"/>
      <c r="AA34" s="16"/>
    </row>
    <row r="35" spans="1:27" ht="164.25" customHeight="1" x14ac:dyDescent="0.25">
      <c r="A35" s="53" t="s">
        <v>177</v>
      </c>
      <c r="B35" s="54" t="s">
        <v>178</v>
      </c>
      <c r="C35" s="54"/>
      <c r="D35" s="19" t="s">
        <v>51</v>
      </c>
      <c r="E35" s="54" t="s">
        <v>179</v>
      </c>
      <c r="F35" s="27" t="s">
        <v>180</v>
      </c>
      <c r="G35" s="53"/>
      <c r="H35" s="53"/>
      <c r="I35" s="55" t="s">
        <v>181</v>
      </c>
      <c r="J35" s="56">
        <v>2025</v>
      </c>
      <c r="K35" s="54"/>
      <c r="L35" s="57" t="s">
        <v>182</v>
      </c>
      <c r="M35" s="58"/>
      <c r="N35" s="59">
        <v>274032000</v>
      </c>
      <c r="O35" s="58"/>
      <c r="P35" s="24"/>
      <c r="Q35" s="60"/>
      <c r="R35" s="54"/>
      <c r="S35" s="58"/>
      <c r="T35" s="61">
        <f>+N35+N36</f>
        <v>548064000</v>
      </c>
      <c r="U35" s="60"/>
      <c r="V35" s="60"/>
      <c r="W35" s="54"/>
      <c r="X35" s="53"/>
      <c r="Y35" s="60"/>
      <c r="Z35" s="60"/>
      <c r="AA35" s="60"/>
    </row>
    <row r="36" spans="1:27" ht="146.25" customHeight="1" x14ac:dyDescent="0.25">
      <c r="A36" s="53"/>
      <c r="B36" s="54"/>
      <c r="C36" s="54"/>
      <c r="D36" s="27" t="s">
        <v>64</v>
      </c>
      <c r="E36" s="54"/>
      <c r="F36" s="35"/>
      <c r="G36" s="53"/>
      <c r="H36" s="53"/>
      <c r="I36" s="58" t="s">
        <v>183</v>
      </c>
      <c r="J36" s="56" t="s">
        <v>184</v>
      </c>
      <c r="K36" s="54"/>
      <c r="L36" s="54" t="s">
        <v>185</v>
      </c>
      <c r="M36" s="58" t="s">
        <v>169</v>
      </c>
      <c r="N36" s="59">
        <v>274032000</v>
      </c>
      <c r="O36" s="58">
        <v>2</v>
      </c>
      <c r="P36" s="24">
        <f>N36*O36</f>
        <v>548064000</v>
      </c>
      <c r="Q36" s="60"/>
      <c r="R36" s="54"/>
      <c r="S36" s="58">
        <v>1</v>
      </c>
      <c r="T36" s="62"/>
      <c r="U36" s="60"/>
      <c r="V36" s="60"/>
      <c r="W36" s="54"/>
      <c r="X36" s="53"/>
      <c r="Y36" s="60"/>
      <c r="Z36" s="60"/>
      <c r="AA36" s="60"/>
    </row>
    <row r="37" spans="1:27" ht="90.75" customHeight="1" x14ac:dyDescent="0.25">
      <c r="A37" s="53"/>
      <c r="B37" s="54"/>
      <c r="C37" s="54"/>
      <c r="D37" s="31"/>
      <c r="E37" s="54"/>
      <c r="F37" s="31"/>
      <c r="G37" s="53"/>
      <c r="H37" s="53"/>
      <c r="I37" s="58" t="s">
        <v>186</v>
      </c>
      <c r="J37" s="56">
        <v>2030</v>
      </c>
      <c r="K37" s="54"/>
      <c r="L37" s="54"/>
      <c r="M37" s="58" t="s">
        <v>128</v>
      </c>
      <c r="N37" s="58"/>
      <c r="O37" s="63"/>
      <c r="P37" s="24">
        <f t="shared" si="0"/>
        <v>0</v>
      </c>
      <c r="Q37" s="58" t="s">
        <v>187</v>
      </c>
      <c r="R37" s="63">
        <v>0</v>
      </c>
      <c r="S37" s="58">
        <v>3</v>
      </c>
      <c r="T37" s="59">
        <f>+P37</f>
        <v>0</v>
      </c>
      <c r="U37" s="58" t="s">
        <v>59</v>
      </c>
      <c r="V37" s="58"/>
      <c r="W37" s="58" t="s">
        <v>188</v>
      </c>
      <c r="X37" s="55" t="s">
        <v>116</v>
      </c>
      <c r="Y37" s="58"/>
      <c r="Z37" s="58"/>
      <c r="AA37" s="58"/>
    </row>
    <row r="38" spans="1:27" ht="109.5" customHeight="1" x14ac:dyDescent="0.25">
      <c r="A38" s="53"/>
      <c r="B38" s="54"/>
      <c r="C38" s="54"/>
      <c r="D38" s="19" t="s">
        <v>51</v>
      </c>
      <c r="E38" s="54" t="s">
        <v>189</v>
      </c>
      <c r="F38" s="64" t="s">
        <v>190</v>
      </c>
      <c r="G38" s="53"/>
      <c r="H38" s="53"/>
      <c r="I38" s="55" t="s">
        <v>191</v>
      </c>
      <c r="J38" s="56" t="s">
        <v>192</v>
      </c>
      <c r="K38" s="58"/>
      <c r="L38" s="65" t="s">
        <v>193</v>
      </c>
      <c r="M38" s="65" t="s">
        <v>194</v>
      </c>
      <c r="N38" s="61">
        <v>140000000</v>
      </c>
      <c r="O38" s="65">
        <v>1</v>
      </c>
      <c r="P38" s="24">
        <f>+N38*O38</f>
        <v>140000000</v>
      </c>
      <c r="Q38" s="60"/>
      <c r="R38" s="54"/>
      <c r="S38" s="54">
        <v>4</v>
      </c>
      <c r="T38" s="61">
        <f>+SUM(P38:P41)</f>
        <v>440000000</v>
      </c>
      <c r="U38" s="60"/>
      <c r="V38" s="65"/>
      <c r="W38" s="65" t="s">
        <v>60</v>
      </c>
      <c r="X38" s="53"/>
      <c r="Y38" s="60"/>
      <c r="Z38" s="60"/>
      <c r="AA38" s="60"/>
    </row>
    <row r="39" spans="1:27" ht="191.25" customHeight="1" x14ac:dyDescent="0.25">
      <c r="A39" s="53"/>
      <c r="B39" s="54"/>
      <c r="C39" s="54"/>
      <c r="D39" s="27" t="s">
        <v>64</v>
      </c>
      <c r="E39" s="54"/>
      <c r="F39" s="66"/>
      <c r="G39" s="53"/>
      <c r="H39" s="53"/>
      <c r="I39" s="55" t="s">
        <v>195</v>
      </c>
      <c r="J39" s="56">
        <v>2024</v>
      </c>
      <c r="K39" s="54" t="s">
        <v>196</v>
      </c>
      <c r="L39" s="67"/>
      <c r="M39" s="67"/>
      <c r="N39" s="68"/>
      <c r="O39" s="67"/>
      <c r="P39" s="24">
        <f t="shared" si="0"/>
        <v>0</v>
      </c>
      <c r="Q39" s="60"/>
      <c r="R39" s="54"/>
      <c r="S39" s="54"/>
      <c r="T39" s="68"/>
      <c r="U39" s="60"/>
      <c r="V39" s="67"/>
      <c r="W39" s="67"/>
      <c r="X39" s="53"/>
      <c r="Y39" s="60"/>
      <c r="Z39" s="60"/>
      <c r="AA39" s="60"/>
    </row>
    <row r="40" spans="1:27" ht="163.9" customHeight="1" x14ac:dyDescent="0.25">
      <c r="A40" s="53"/>
      <c r="B40" s="54"/>
      <c r="C40" s="54"/>
      <c r="D40" s="35"/>
      <c r="E40" s="54"/>
      <c r="F40" s="66"/>
      <c r="G40" s="53"/>
      <c r="H40" s="53"/>
      <c r="I40" s="53" t="s">
        <v>197</v>
      </c>
      <c r="J40" s="69" t="s">
        <v>150</v>
      </c>
      <c r="K40" s="54"/>
      <c r="L40" s="70" t="s">
        <v>198</v>
      </c>
      <c r="M40" s="67"/>
      <c r="N40" s="68"/>
      <c r="O40" s="67"/>
      <c r="P40" s="24">
        <f t="shared" si="0"/>
        <v>0</v>
      </c>
      <c r="Q40" s="60"/>
      <c r="R40" s="54"/>
      <c r="S40" s="54"/>
      <c r="T40" s="68"/>
      <c r="U40" s="60"/>
      <c r="V40" s="67"/>
      <c r="W40" s="67"/>
      <c r="X40" s="53"/>
      <c r="Y40" s="60"/>
      <c r="Z40" s="60"/>
      <c r="AA40" s="60"/>
    </row>
    <row r="41" spans="1:27" ht="92.25" customHeight="1" x14ac:dyDescent="0.25">
      <c r="A41" s="53"/>
      <c r="B41" s="54"/>
      <c r="C41" s="54"/>
      <c r="D41" s="35"/>
      <c r="E41" s="54"/>
      <c r="F41" s="66"/>
      <c r="G41" s="53"/>
      <c r="H41" s="53"/>
      <c r="I41" s="53"/>
      <c r="J41" s="71"/>
      <c r="K41" s="54"/>
      <c r="L41" s="72"/>
      <c r="M41" s="57" t="s">
        <v>199</v>
      </c>
      <c r="N41" s="73">
        <v>60000000</v>
      </c>
      <c r="O41" s="74">
        <v>5</v>
      </c>
      <c r="P41" s="24">
        <f t="shared" si="0"/>
        <v>300000000</v>
      </c>
      <c r="Q41" s="58" t="s">
        <v>200</v>
      </c>
      <c r="R41" s="63">
        <v>0</v>
      </c>
      <c r="S41" s="63" t="s">
        <v>201</v>
      </c>
      <c r="T41" s="62"/>
      <c r="U41" s="58"/>
      <c r="V41" s="75"/>
      <c r="W41" s="75"/>
      <c r="X41" s="55"/>
      <c r="Y41" s="58"/>
      <c r="Z41" s="60"/>
      <c r="AA41" s="60"/>
    </row>
    <row r="42" spans="1:27" ht="92.25" hidden="1" customHeight="1" x14ac:dyDescent="0.25">
      <c r="A42" s="53"/>
      <c r="B42" s="54"/>
      <c r="C42" s="54"/>
      <c r="D42" s="35"/>
      <c r="E42" s="54"/>
      <c r="F42" s="66"/>
      <c r="G42" s="53"/>
      <c r="H42" s="53"/>
      <c r="I42" s="76"/>
      <c r="J42" s="77"/>
      <c r="K42" s="78"/>
      <c r="L42" s="79" t="s">
        <v>202</v>
      </c>
      <c r="M42" s="80" t="s">
        <v>169</v>
      </c>
      <c r="N42" s="81">
        <v>300000000</v>
      </c>
      <c r="O42" s="82">
        <v>1</v>
      </c>
      <c r="P42" s="24">
        <f t="shared" si="0"/>
        <v>300000000</v>
      </c>
      <c r="Q42" s="83"/>
      <c r="R42" s="63"/>
      <c r="S42" s="63"/>
      <c r="T42" s="59">
        <f>+P42</f>
        <v>300000000</v>
      </c>
      <c r="U42" s="58"/>
      <c r="V42" s="58"/>
      <c r="W42" s="63"/>
      <c r="X42" s="55"/>
      <c r="Y42" s="58"/>
      <c r="Z42" s="60"/>
      <c r="AA42" s="60"/>
    </row>
    <row r="43" spans="1:27" ht="309" customHeight="1" x14ac:dyDescent="0.25">
      <c r="A43" s="53"/>
      <c r="B43" s="54"/>
      <c r="C43" s="54"/>
      <c r="D43" s="35"/>
      <c r="E43" s="54"/>
      <c r="F43" s="66"/>
      <c r="G43" s="53"/>
      <c r="H43" s="53"/>
      <c r="I43" s="84" t="s">
        <v>203</v>
      </c>
      <c r="J43" s="85"/>
      <c r="K43" s="54"/>
      <c r="L43" s="86" t="s">
        <v>204</v>
      </c>
      <c r="M43" s="86" t="s">
        <v>205</v>
      </c>
      <c r="N43" s="87">
        <v>427000</v>
      </c>
      <c r="O43" s="88">
        <v>100</v>
      </c>
      <c r="P43" s="24">
        <f t="shared" si="0"/>
        <v>42700000</v>
      </c>
      <c r="Q43" s="58" t="s">
        <v>206</v>
      </c>
      <c r="R43" s="63">
        <v>0</v>
      </c>
      <c r="S43" s="63" t="s">
        <v>207</v>
      </c>
      <c r="T43" s="59">
        <f>+P43</f>
        <v>42700000</v>
      </c>
      <c r="U43" s="58" t="s">
        <v>59</v>
      </c>
      <c r="V43" s="58"/>
      <c r="W43" s="63" t="s">
        <v>174</v>
      </c>
      <c r="X43" s="55"/>
      <c r="Y43" s="58"/>
      <c r="Z43" s="60"/>
      <c r="AA43" s="60"/>
    </row>
    <row r="44" spans="1:27" ht="156.75" customHeight="1" x14ac:dyDescent="0.25">
      <c r="A44" s="53"/>
      <c r="B44" s="54"/>
      <c r="C44" s="54"/>
      <c r="D44" s="35"/>
      <c r="E44" s="54"/>
      <c r="F44" s="66"/>
      <c r="G44" s="53"/>
      <c r="H44" s="53"/>
      <c r="I44" s="89"/>
      <c r="J44" s="90"/>
      <c r="K44" s="54"/>
      <c r="L44" s="60" t="s">
        <v>208</v>
      </c>
      <c r="M44" s="60" t="s">
        <v>128</v>
      </c>
      <c r="N44" s="60"/>
      <c r="O44" s="54"/>
      <c r="P44" s="24">
        <f t="shared" si="0"/>
        <v>0</v>
      </c>
      <c r="Q44" s="60" t="s">
        <v>209</v>
      </c>
      <c r="R44" s="54">
        <v>0</v>
      </c>
      <c r="S44" s="54">
        <v>3</v>
      </c>
      <c r="T44" s="91">
        <f>+P45+P44</f>
        <v>0</v>
      </c>
      <c r="U44" s="60" t="s">
        <v>43</v>
      </c>
      <c r="V44" s="60"/>
      <c r="W44" s="54" t="s">
        <v>210</v>
      </c>
      <c r="X44" s="55" t="s">
        <v>116</v>
      </c>
      <c r="Y44" s="60"/>
      <c r="Z44" s="60"/>
      <c r="AA44" s="60"/>
    </row>
    <row r="45" spans="1:27" ht="47.25" x14ac:dyDescent="0.25">
      <c r="A45" s="53"/>
      <c r="B45" s="54"/>
      <c r="C45" s="54"/>
      <c r="D45" s="31"/>
      <c r="E45" s="54"/>
      <c r="F45" s="92"/>
      <c r="G45" s="53"/>
      <c r="H45" s="53"/>
      <c r="I45" s="93"/>
      <c r="J45" s="94"/>
      <c r="K45" s="54"/>
      <c r="L45" s="60"/>
      <c r="M45" s="60"/>
      <c r="N45" s="60"/>
      <c r="O45" s="54"/>
      <c r="P45" s="24">
        <f t="shared" si="0"/>
        <v>0</v>
      </c>
      <c r="Q45" s="60"/>
      <c r="R45" s="54"/>
      <c r="S45" s="54"/>
      <c r="T45" s="60"/>
      <c r="U45" s="60"/>
      <c r="V45" s="60"/>
      <c r="W45" s="54"/>
      <c r="X45" s="55" t="s">
        <v>121</v>
      </c>
      <c r="Y45" s="60"/>
      <c r="Z45" s="60"/>
      <c r="AA45" s="60"/>
    </row>
    <row r="46" spans="1:27" ht="141.75" x14ac:dyDescent="0.25">
      <c r="A46" s="53"/>
      <c r="B46" s="65" t="s">
        <v>211</v>
      </c>
      <c r="C46" s="63"/>
      <c r="D46" s="39" t="s">
        <v>64</v>
      </c>
      <c r="E46" s="63"/>
      <c r="F46" s="39" t="s">
        <v>212</v>
      </c>
      <c r="G46" s="55"/>
      <c r="H46" s="55"/>
      <c r="I46" s="95" t="s">
        <v>213</v>
      </c>
      <c r="J46" s="96" t="s">
        <v>214</v>
      </c>
      <c r="K46" s="63"/>
      <c r="L46" s="97" t="s">
        <v>215</v>
      </c>
      <c r="M46" s="57"/>
      <c r="N46" s="58"/>
      <c r="O46" s="63"/>
      <c r="P46" s="24"/>
      <c r="Q46" s="57"/>
      <c r="R46" s="74"/>
      <c r="S46" s="74"/>
      <c r="T46" s="57"/>
      <c r="U46" s="57"/>
      <c r="V46" s="57"/>
      <c r="W46" s="74"/>
      <c r="X46" s="76"/>
      <c r="Y46" s="57"/>
      <c r="Z46" s="57"/>
      <c r="AA46" s="57"/>
    </row>
    <row r="47" spans="1:27" ht="170.25" customHeight="1" x14ac:dyDescent="0.25">
      <c r="A47" s="53"/>
      <c r="B47" s="67"/>
      <c r="C47" s="63" t="s">
        <v>216</v>
      </c>
      <c r="D47" s="41"/>
      <c r="E47" s="54" t="s">
        <v>217</v>
      </c>
      <c r="F47" s="41"/>
      <c r="G47" s="53"/>
      <c r="H47" s="53" t="s">
        <v>218</v>
      </c>
      <c r="I47" s="98" t="s">
        <v>219</v>
      </c>
      <c r="J47" s="56" t="s">
        <v>220</v>
      </c>
      <c r="K47" s="58" t="s">
        <v>221</v>
      </c>
      <c r="L47" s="58" t="s">
        <v>222</v>
      </c>
      <c r="M47" s="57" t="s">
        <v>223</v>
      </c>
      <c r="N47" s="91">
        <v>300000000</v>
      </c>
      <c r="O47" s="54">
        <v>10</v>
      </c>
      <c r="P47" s="24">
        <f t="shared" si="0"/>
        <v>3000000000</v>
      </c>
      <c r="Q47" s="57" t="s">
        <v>224</v>
      </c>
      <c r="R47" s="74">
        <v>0</v>
      </c>
      <c r="S47" s="74" t="s">
        <v>225</v>
      </c>
      <c r="T47" s="73">
        <f>+P47</f>
        <v>3000000000</v>
      </c>
      <c r="U47" s="57" t="s">
        <v>59</v>
      </c>
      <c r="V47" s="57"/>
      <c r="W47" s="74" t="s">
        <v>226</v>
      </c>
      <c r="X47" s="76" t="s">
        <v>227</v>
      </c>
      <c r="Y47" s="57"/>
      <c r="Z47" s="57" t="s">
        <v>228</v>
      </c>
      <c r="AA47" s="57"/>
    </row>
    <row r="48" spans="1:27" ht="85.5" customHeight="1" x14ac:dyDescent="0.25">
      <c r="A48" s="53"/>
      <c r="B48" s="67"/>
      <c r="C48" s="54"/>
      <c r="D48" s="41"/>
      <c r="E48" s="54"/>
      <c r="F48" s="41"/>
      <c r="G48" s="53"/>
      <c r="H48" s="53"/>
      <c r="I48" s="99" t="s">
        <v>229</v>
      </c>
      <c r="J48" s="69" t="s">
        <v>230</v>
      </c>
      <c r="K48" s="54"/>
      <c r="L48" s="60" t="s">
        <v>231</v>
      </c>
      <c r="M48" s="60" t="s">
        <v>128</v>
      </c>
      <c r="N48" s="91"/>
      <c r="O48" s="54"/>
      <c r="P48" s="24">
        <f t="shared" si="0"/>
        <v>0</v>
      </c>
      <c r="Q48" s="60" t="s">
        <v>232</v>
      </c>
      <c r="R48" s="54">
        <v>0</v>
      </c>
      <c r="S48" s="54">
        <v>2</v>
      </c>
      <c r="T48" s="91">
        <f>+P48+P49</f>
        <v>0</v>
      </c>
      <c r="U48" s="60" t="s">
        <v>43</v>
      </c>
      <c r="V48" s="60"/>
      <c r="W48" s="54" t="s">
        <v>233</v>
      </c>
      <c r="X48" s="55" t="s">
        <v>116</v>
      </c>
      <c r="Y48" s="60"/>
      <c r="Z48" s="60"/>
      <c r="AA48" s="60"/>
    </row>
    <row r="49" spans="1:27" ht="42" customHeight="1" x14ac:dyDescent="0.25">
      <c r="A49" s="53"/>
      <c r="B49" s="67"/>
      <c r="C49" s="54"/>
      <c r="D49" s="42"/>
      <c r="E49" s="54"/>
      <c r="F49" s="42"/>
      <c r="G49" s="53"/>
      <c r="H49" s="53"/>
      <c r="I49" s="100"/>
      <c r="J49" s="71"/>
      <c r="K49" s="54"/>
      <c r="L49" s="60"/>
      <c r="M49" s="60"/>
      <c r="N49" s="91"/>
      <c r="O49" s="54"/>
      <c r="P49" s="24">
        <f t="shared" si="0"/>
        <v>0</v>
      </c>
      <c r="Q49" s="60"/>
      <c r="R49" s="54"/>
      <c r="S49" s="54"/>
      <c r="T49" s="60"/>
      <c r="U49" s="60"/>
      <c r="V49" s="60"/>
      <c r="W49" s="54"/>
      <c r="X49" s="55" t="s">
        <v>121</v>
      </c>
      <c r="Y49" s="60"/>
      <c r="Z49" s="60"/>
      <c r="AA49" s="60"/>
    </row>
    <row r="50" spans="1:27" ht="144.75" hidden="1" customHeight="1" x14ac:dyDescent="0.25">
      <c r="A50" s="53"/>
      <c r="B50" s="67"/>
      <c r="C50" s="63"/>
      <c r="D50" s="63"/>
      <c r="E50" s="63"/>
      <c r="F50" s="101" t="s">
        <v>234</v>
      </c>
      <c r="G50" s="55"/>
      <c r="H50" s="55"/>
      <c r="I50" s="102" t="s">
        <v>235</v>
      </c>
      <c r="J50" s="103"/>
      <c r="K50" s="63"/>
      <c r="L50" s="97" t="s">
        <v>236</v>
      </c>
      <c r="M50" s="58"/>
      <c r="N50" s="59"/>
      <c r="O50" s="63"/>
      <c r="P50" s="24"/>
      <c r="Q50" s="58"/>
      <c r="R50" s="63"/>
      <c r="S50" s="63"/>
      <c r="T50" s="58"/>
      <c r="U50" s="58"/>
      <c r="V50" s="58"/>
      <c r="W50" s="63"/>
      <c r="X50" s="55"/>
      <c r="Y50" s="58"/>
      <c r="Z50" s="58"/>
      <c r="AA50" s="58"/>
    </row>
    <row r="51" spans="1:27" ht="176.25" hidden="1" customHeight="1" x14ac:dyDescent="0.25">
      <c r="A51" s="53"/>
      <c r="B51" s="67"/>
      <c r="C51" s="54" t="s">
        <v>217</v>
      </c>
      <c r="D51" s="63" t="s">
        <v>237</v>
      </c>
      <c r="E51" s="54" t="s">
        <v>238</v>
      </c>
      <c r="F51" s="104"/>
      <c r="G51" s="53" t="s">
        <v>239</v>
      </c>
      <c r="H51" s="53" t="s">
        <v>240</v>
      </c>
      <c r="I51" s="105" t="s">
        <v>241</v>
      </c>
      <c r="J51" s="106"/>
      <c r="K51" s="60"/>
      <c r="L51" s="60" t="s">
        <v>242</v>
      </c>
      <c r="M51" s="60" t="s">
        <v>243</v>
      </c>
      <c r="N51" s="91">
        <v>60000000</v>
      </c>
      <c r="O51" s="54">
        <v>5</v>
      </c>
      <c r="P51" s="24">
        <f t="shared" si="0"/>
        <v>300000000</v>
      </c>
      <c r="Q51" s="60" t="s">
        <v>200</v>
      </c>
      <c r="R51" s="54">
        <v>0</v>
      </c>
      <c r="S51" s="54" t="s">
        <v>244</v>
      </c>
      <c r="T51" s="91">
        <f>+P51+P52+P53</f>
        <v>300000000</v>
      </c>
      <c r="U51" s="60" t="s">
        <v>59</v>
      </c>
      <c r="V51" s="60"/>
      <c r="W51" s="54" t="s">
        <v>245</v>
      </c>
      <c r="X51" s="53"/>
      <c r="Y51" s="60"/>
      <c r="Z51" s="60"/>
      <c r="AA51" s="60"/>
    </row>
    <row r="52" spans="1:27" ht="110.25" hidden="1" customHeight="1" x14ac:dyDescent="0.25">
      <c r="A52" s="53"/>
      <c r="B52" s="67"/>
      <c r="C52" s="54"/>
      <c r="D52" s="63"/>
      <c r="E52" s="54"/>
      <c r="F52" s="104"/>
      <c r="G52" s="53"/>
      <c r="H52" s="53"/>
      <c r="I52" s="107" t="s">
        <v>246</v>
      </c>
      <c r="J52" s="106"/>
      <c r="K52" s="60"/>
      <c r="L52" s="60"/>
      <c r="M52" s="60"/>
      <c r="N52" s="91"/>
      <c r="O52" s="54"/>
      <c r="P52" s="24">
        <f t="shared" si="0"/>
        <v>0</v>
      </c>
      <c r="Q52" s="60"/>
      <c r="R52" s="54"/>
      <c r="S52" s="54"/>
      <c r="T52" s="60"/>
      <c r="U52" s="60"/>
      <c r="V52" s="60"/>
      <c r="W52" s="54"/>
      <c r="X52" s="53"/>
      <c r="Y52" s="60"/>
      <c r="Z52" s="60"/>
      <c r="AA52" s="60"/>
    </row>
    <row r="53" spans="1:27" ht="82.5" hidden="1" customHeight="1" x14ac:dyDescent="0.25">
      <c r="A53" s="53"/>
      <c r="B53" s="67"/>
      <c r="C53" s="54"/>
      <c r="D53" s="63"/>
      <c r="E53" s="54"/>
      <c r="F53" s="108"/>
      <c r="G53" s="53"/>
      <c r="H53" s="53"/>
      <c r="I53" s="107"/>
      <c r="J53" s="106"/>
      <c r="K53" s="60"/>
      <c r="L53" s="60"/>
      <c r="M53" s="60"/>
      <c r="N53" s="91"/>
      <c r="O53" s="54"/>
      <c r="P53" s="24">
        <f t="shared" si="0"/>
        <v>0</v>
      </c>
      <c r="Q53" s="60"/>
      <c r="R53" s="54"/>
      <c r="S53" s="54"/>
      <c r="T53" s="60"/>
      <c r="U53" s="60"/>
      <c r="V53" s="60"/>
      <c r="W53" s="54"/>
      <c r="X53" s="53"/>
      <c r="Y53" s="60"/>
      <c r="Z53" s="60"/>
      <c r="AA53" s="60"/>
    </row>
    <row r="54" spans="1:27" ht="205.5" hidden="1" customHeight="1" x14ac:dyDescent="0.25">
      <c r="A54" s="53"/>
      <c r="B54" s="67"/>
      <c r="C54" s="54"/>
      <c r="D54" s="63"/>
      <c r="E54" s="54"/>
      <c r="F54" s="58"/>
      <c r="G54" s="53"/>
      <c r="H54" s="53" t="s">
        <v>247</v>
      </c>
      <c r="I54" s="109"/>
      <c r="J54" s="110"/>
      <c r="K54" s="58"/>
      <c r="L54" s="65" t="s">
        <v>248</v>
      </c>
      <c r="M54" s="58" t="s">
        <v>243</v>
      </c>
      <c r="N54" s="59">
        <v>80000000</v>
      </c>
      <c r="O54" s="63">
        <v>5</v>
      </c>
      <c r="P54" s="24">
        <f t="shared" si="0"/>
        <v>400000000</v>
      </c>
      <c r="Q54" s="58" t="s">
        <v>249</v>
      </c>
      <c r="R54" s="63">
        <v>0</v>
      </c>
      <c r="S54" s="63" t="s">
        <v>244</v>
      </c>
      <c r="T54" s="61">
        <f>+P54</f>
        <v>400000000</v>
      </c>
      <c r="U54" s="58"/>
      <c r="V54" s="58"/>
      <c r="W54" s="63" t="s">
        <v>245</v>
      </c>
      <c r="X54" s="55" t="s">
        <v>250</v>
      </c>
      <c r="Y54" s="58"/>
      <c r="Z54" s="58"/>
      <c r="AA54" s="58"/>
    </row>
    <row r="55" spans="1:27" ht="141" hidden="1" customHeight="1" x14ac:dyDescent="0.25">
      <c r="A55" s="53"/>
      <c r="B55" s="67"/>
      <c r="C55" s="54"/>
      <c r="D55" s="63"/>
      <c r="E55" s="54"/>
      <c r="F55" s="58"/>
      <c r="G55" s="53"/>
      <c r="H55" s="53"/>
      <c r="I55" s="53"/>
      <c r="J55" s="56"/>
      <c r="K55" s="60"/>
      <c r="L55" s="67"/>
      <c r="M55" s="60" t="s">
        <v>251</v>
      </c>
      <c r="N55" s="60"/>
      <c r="O55" s="54"/>
      <c r="P55" s="24">
        <f t="shared" si="0"/>
        <v>0</v>
      </c>
      <c r="Q55" s="60" t="s">
        <v>252</v>
      </c>
      <c r="R55" s="54">
        <v>0</v>
      </c>
      <c r="S55" s="54">
        <v>3</v>
      </c>
      <c r="T55" s="68"/>
      <c r="U55" s="60" t="s">
        <v>43</v>
      </c>
      <c r="V55" s="60"/>
      <c r="W55" s="54" t="s">
        <v>210</v>
      </c>
      <c r="X55" s="55" t="s">
        <v>116</v>
      </c>
      <c r="Y55" s="60"/>
      <c r="Z55" s="60"/>
      <c r="AA55" s="60"/>
    </row>
    <row r="56" spans="1:27" ht="47.25" hidden="1" customHeight="1" x14ac:dyDescent="0.25">
      <c r="A56" s="53"/>
      <c r="B56" s="67"/>
      <c r="C56" s="54"/>
      <c r="D56" s="63"/>
      <c r="E56" s="54"/>
      <c r="F56" s="58"/>
      <c r="G56" s="53"/>
      <c r="H56" s="53"/>
      <c r="I56" s="53"/>
      <c r="J56" s="56"/>
      <c r="K56" s="60"/>
      <c r="L56" s="75"/>
      <c r="M56" s="60"/>
      <c r="N56" s="60"/>
      <c r="O56" s="54"/>
      <c r="P56" s="24">
        <f t="shared" si="0"/>
        <v>0</v>
      </c>
      <c r="Q56" s="60"/>
      <c r="R56" s="54"/>
      <c r="S56" s="54"/>
      <c r="T56" s="62"/>
      <c r="U56" s="60"/>
      <c r="V56" s="60"/>
      <c r="W56" s="54"/>
      <c r="X56" s="55" t="s">
        <v>121</v>
      </c>
      <c r="Y56" s="60"/>
      <c r="Z56" s="60"/>
      <c r="AA56" s="60"/>
    </row>
    <row r="57" spans="1:27" ht="125.25" hidden="1" customHeight="1" x14ac:dyDescent="0.25">
      <c r="A57" s="53"/>
      <c r="B57" s="67"/>
      <c r="C57" s="54" t="s">
        <v>253</v>
      </c>
      <c r="D57" s="63"/>
      <c r="E57" s="54" t="s">
        <v>254</v>
      </c>
      <c r="F57" s="13" t="s">
        <v>255</v>
      </c>
      <c r="G57" s="53"/>
      <c r="H57" s="53" t="s">
        <v>256</v>
      </c>
      <c r="I57" s="107" t="s">
        <v>257</v>
      </c>
      <c r="J57" s="106"/>
      <c r="K57" s="60"/>
      <c r="L57" s="60" t="s">
        <v>258</v>
      </c>
      <c r="M57" s="60" t="s">
        <v>259</v>
      </c>
      <c r="N57" s="60"/>
      <c r="O57" s="54"/>
      <c r="P57" s="24">
        <f t="shared" si="0"/>
        <v>0</v>
      </c>
      <c r="Q57" s="60" t="s">
        <v>232</v>
      </c>
      <c r="R57" s="54">
        <v>0</v>
      </c>
      <c r="S57" s="54">
        <v>2</v>
      </c>
      <c r="T57" s="91">
        <f>+P57+P58</f>
        <v>0</v>
      </c>
      <c r="U57" s="60" t="s">
        <v>59</v>
      </c>
      <c r="V57" s="60"/>
      <c r="W57" s="54" t="s">
        <v>233</v>
      </c>
      <c r="X57" s="55" t="s">
        <v>116</v>
      </c>
      <c r="Y57" s="60" t="s">
        <v>260</v>
      </c>
      <c r="Z57" s="60"/>
      <c r="AA57" s="58" t="s">
        <v>261</v>
      </c>
    </row>
    <row r="58" spans="1:27" ht="47.25" hidden="1" customHeight="1" x14ac:dyDescent="0.25">
      <c r="A58" s="53"/>
      <c r="B58" s="67"/>
      <c r="C58" s="54"/>
      <c r="D58" s="63"/>
      <c r="E58" s="54"/>
      <c r="F58" s="13"/>
      <c r="G58" s="53"/>
      <c r="H58" s="53"/>
      <c r="I58" s="53"/>
      <c r="J58" s="56"/>
      <c r="K58" s="60"/>
      <c r="L58" s="60"/>
      <c r="M58" s="60"/>
      <c r="N58" s="60"/>
      <c r="O58" s="54"/>
      <c r="P58" s="24">
        <f t="shared" si="0"/>
        <v>0</v>
      </c>
      <c r="Q58" s="60"/>
      <c r="R58" s="54"/>
      <c r="S58" s="54"/>
      <c r="T58" s="60"/>
      <c r="U58" s="60"/>
      <c r="V58" s="60"/>
      <c r="W58" s="54"/>
      <c r="X58" s="55" t="s">
        <v>121</v>
      </c>
      <c r="Y58" s="60"/>
      <c r="Z58" s="60"/>
      <c r="AA58" s="58" t="s">
        <v>262</v>
      </c>
    </row>
    <row r="59" spans="1:27" ht="110.25" hidden="1" customHeight="1" x14ac:dyDescent="0.25">
      <c r="A59" s="53"/>
      <c r="B59" s="67"/>
      <c r="C59" s="65" t="s">
        <v>263</v>
      </c>
      <c r="D59" s="74"/>
      <c r="E59" s="65" t="s">
        <v>264</v>
      </c>
      <c r="F59" s="101" t="s">
        <v>265</v>
      </c>
      <c r="G59" s="65"/>
      <c r="H59" s="65" t="s">
        <v>119</v>
      </c>
      <c r="I59" s="65" t="s">
        <v>266</v>
      </c>
      <c r="J59" s="85"/>
      <c r="K59" s="65" t="s">
        <v>267</v>
      </c>
      <c r="L59" s="65" t="s">
        <v>268</v>
      </c>
      <c r="M59" s="60" t="s">
        <v>269</v>
      </c>
      <c r="N59" s="60"/>
      <c r="O59" s="54"/>
      <c r="P59" s="24">
        <f t="shared" si="0"/>
        <v>0</v>
      </c>
      <c r="Q59" s="60" t="s">
        <v>270</v>
      </c>
      <c r="R59" s="54">
        <v>0</v>
      </c>
      <c r="S59" s="65" t="s">
        <v>271</v>
      </c>
      <c r="T59" s="61">
        <f>+SUM(P59:P62)</f>
        <v>42700000</v>
      </c>
      <c r="U59" s="65" t="s">
        <v>43</v>
      </c>
      <c r="V59" s="65"/>
      <c r="W59" s="65" t="s">
        <v>272</v>
      </c>
      <c r="X59" s="55" t="s">
        <v>116</v>
      </c>
      <c r="Y59" s="65"/>
      <c r="Z59" s="65" t="s">
        <v>273</v>
      </c>
      <c r="AA59" s="65" t="s">
        <v>274</v>
      </c>
    </row>
    <row r="60" spans="1:27" ht="94.5" hidden="1" customHeight="1" x14ac:dyDescent="0.25">
      <c r="A60" s="53"/>
      <c r="B60" s="67"/>
      <c r="C60" s="67"/>
      <c r="D60" s="111"/>
      <c r="E60" s="67"/>
      <c r="F60" s="104"/>
      <c r="G60" s="67"/>
      <c r="H60" s="67"/>
      <c r="I60" s="67"/>
      <c r="J60" s="90"/>
      <c r="K60" s="75"/>
      <c r="L60" s="67"/>
      <c r="M60" s="60"/>
      <c r="N60" s="60"/>
      <c r="O60" s="54"/>
      <c r="P60" s="24">
        <f t="shared" si="0"/>
        <v>0</v>
      </c>
      <c r="Q60" s="60"/>
      <c r="R60" s="54"/>
      <c r="S60" s="67"/>
      <c r="T60" s="67"/>
      <c r="U60" s="67"/>
      <c r="V60" s="67"/>
      <c r="W60" s="67"/>
      <c r="X60" s="65" t="s">
        <v>121</v>
      </c>
      <c r="Y60" s="67"/>
      <c r="Z60" s="67"/>
      <c r="AA60" s="67"/>
    </row>
    <row r="61" spans="1:27" ht="47.25" hidden="1" customHeight="1" x14ac:dyDescent="0.25">
      <c r="A61" s="53"/>
      <c r="B61" s="67"/>
      <c r="C61" s="67"/>
      <c r="D61" s="111"/>
      <c r="E61" s="67"/>
      <c r="F61" s="104"/>
      <c r="G61" s="67"/>
      <c r="H61" s="67"/>
      <c r="I61" s="67"/>
      <c r="J61" s="90"/>
      <c r="K61" s="65" t="s">
        <v>275</v>
      </c>
      <c r="L61" s="67"/>
      <c r="M61" s="60"/>
      <c r="N61" s="60"/>
      <c r="O61" s="54"/>
      <c r="P61" s="24">
        <f t="shared" si="0"/>
        <v>0</v>
      </c>
      <c r="Q61" s="60"/>
      <c r="R61" s="54"/>
      <c r="S61" s="67"/>
      <c r="T61" s="67"/>
      <c r="U61" s="67"/>
      <c r="V61" s="67"/>
      <c r="W61" s="67"/>
      <c r="X61" s="67"/>
      <c r="Y61" s="67"/>
      <c r="Z61" s="67"/>
      <c r="AA61" s="67"/>
    </row>
    <row r="62" spans="1:27" ht="47.25" hidden="1" customHeight="1" x14ac:dyDescent="0.25">
      <c r="A62" s="53"/>
      <c r="B62" s="75"/>
      <c r="C62" s="75"/>
      <c r="D62" s="88"/>
      <c r="E62" s="75"/>
      <c r="F62" s="108"/>
      <c r="G62" s="75"/>
      <c r="H62" s="75"/>
      <c r="I62" s="75"/>
      <c r="J62" s="94"/>
      <c r="K62" s="75"/>
      <c r="L62" s="75"/>
      <c r="M62" s="58" t="s">
        <v>276</v>
      </c>
      <c r="N62" s="112">
        <v>427000</v>
      </c>
      <c r="O62" s="63">
        <v>100</v>
      </c>
      <c r="P62" s="24">
        <f t="shared" si="0"/>
        <v>42700000</v>
      </c>
      <c r="Q62" s="58" t="s">
        <v>270</v>
      </c>
      <c r="R62" s="63">
        <v>0</v>
      </c>
      <c r="S62" s="75"/>
      <c r="T62" s="75"/>
      <c r="U62" s="75"/>
      <c r="V62" s="75"/>
      <c r="W62" s="75"/>
      <c r="X62" s="75"/>
      <c r="Y62" s="75"/>
      <c r="Z62" s="75"/>
      <c r="AA62" s="75"/>
    </row>
    <row r="63" spans="1:27" ht="207" customHeight="1" x14ac:dyDescent="0.25">
      <c r="A63" s="10" t="s">
        <v>277</v>
      </c>
      <c r="B63" s="11" t="s">
        <v>278</v>
      </c>
      <c r="C63" s="11" t="s">
        <v>279</v>
      </c>
      <c r="D63" s="39" t="s">
        <v>64</v>
      </c>
      <c r="E63" s="11" t="s">
        <v>280</v>
      </c>
      <c r="F63" s="113" t="s">
        <v>281</v>
      </c>
      <c r="G63" s="114" t="s">
        <v>282</v>
      </c>
      <c r="H63" s="10" t="s">
        <v>283</v>
      </c>
      <c r="I63" s="115" t="s">
        <v>284</v>
      </c>
      <c r="J63" s="116">
        <v>2023</v>
      </c>
      <c r="K63" s="15">
        <v>0.9</v>
      </c>
      <c r="L63" s="23" t="s">
        <v>285</v>
      </c>
      <c r="M63" s="23" t="s">
        <v>286</v>
      </c>
      <c r="N63" s="17">
        <v>274032000</v>
      </c>
      <c r="O63" s="11">
        <v>1</v>
      </c>
      <c r="P63" s="24">
        <f t="shared" si="0"/>
        <v>274032000</v>
      </c>
      <c r="Q63" s="23" t="s">
        <v>287</v>
      </c>
      <c r="R63" s="12">
        <v>0</v>
      </c>
      <c r="S63" s="12">
        <v>1</v>
      </c>
      <c r="T63" s="24">
        <f>+SUM(P63:P65)/2</f>
        <v>137016000</v>
      </c>
      <c r="U63" s="23" t="s">
        <v>59</v>
      </c>
      <c r="V63" s="11"/>
      <c r="W63" s="12">
        <v>2023</v>
      </c>
      <c r="X63" s="38" t="s">
        <v>288</v>
      </c>
      <c r="Y63" s="117"/>
      <c r="Z63" s="117" t="s">
        <v>289</v>
      </c>
      <c r="AA63" s="16" t="s">
        <v>290</v>
      </c>
    </row>
    <row r="64" spans="1:27" ht="121.5" customHeight="1" x14ac:dyDescent="0.25">
      <c r="A64" s="10"/>
      <c r="B64" s="11"/>
      <c r="C64" s="11"/>
      <c r="D64" s="41"/>
      <c r="E64" s="11"/>
      <c r="F64" s="113"/>
      <c r="G64" s="114"/>
      <c r="H64" s="10"/>
      <c r="I64" s="10" t="s">
        <v>291</v>
      </c>
      <c r="J64" s="51" t="s">
        <v>292</v>
      </c>
      <c r="K64" s="15"/>
      <c r="L64" s="16" t="s">
        <v>293</v>
      </c>
      <c r="M64" s="16" t="s">
        <v>294</v>
      </c>
      <c r="N64" s="17"/>
      <c r="O64" s="11"/>
      <c r="P64" s="24">
        <f t="shared" si="0"/>
        <v>0</v>
      </c>
      <c r="Q64" s="16" t="s">
        <v>252</v>
      </c>
      <c r="R64" s="11">
        <v>0</v>
      </c>
      <c r="S64" s="11">
        <v>3</v>
      </c>
      <c r="T64" s="25">
        <f>+T63</f>
        <v>137016000</v>
      </c>
      <c r="U64" s="16" t="s">
        <v>59</v>
      </c>
      <c r="V64" s="11"/>
      <c r="W64" s="11" t="s">
        <v>295</v>
      </c>
      <c r="X64" s="38" t="s">
        <v>116</v>
      </c>
      <c r="Y64" s="117"/>
      <c r="Z64" s="117"/>
      <c r="AA64" s="16"/>
    </row>
    <row r="65" spans="1:27" ht="75.75" customHeight="1" x14ac:dyDescent="0.25">
      <c r="A65" s="10"/>
      <c r="B65" s="11"/>
      <c r="C65" s="11"/>
      <c r="D65" s="42"/>
      <c r="E65" s="11"/>
      <c r="F65" s="113"/>
      <c r="G65" s="114"/>
      <c r="H65" s="10"/>
      <c r="I65" s="10"/>
      <c r="J65" s="52"/>
      <c r="K65" s="15"/>
      <c r="L65" s="16"/>
      <c r="M65" s="16"/>
      <c r="N65" s="17"/>
      <c r="O65" s="11"/>
      <c r="P65" s="24">
        <f t="shared" si="0"/>
        <v>0</v>
      </c>
      <c r="Q65" s="16"/>
      <c r="R65" s="11"/>
      <c r="S65" s="11"/>
      <c r="T65" s="34"/>
      <c r="U65" s="16"/>
      <c r="V65" s="11"/>
      <c r="W65" s="11"/>
      <c r="X65" s="38" t="s">
        <v>296</v>
      </c>
      <c r="Y65" s="117"/>
      <c r="Z65" s="117"/>
      <c r="AA65" s="16"/>
    </row>
    <row r="66" spans="1:27" ht="80.45" customHeight="1" x14ac:dyDescent="0.25">
      <c r="A66" s="10"/>
      <c r="B66" s="11"/>
      <c r="C66" s="11" t="s">
        <v>297</v>
      </c>
      <c r="D66" s="39" t="s">
        <v>64</v>
      </c>
      <c r="E66" s="11" t="s">
        <v>297</v>
      </c>
      <c r="F66" s="118" t="s">
        <v>298</v>
      </c>
      <c r="G66" s="10"/>
      <c r="H66" s="10" t="s">
        <v>299</v>
      </c>
      <c r="I66" s="21" t="s">
        <v>300</v>
      </c>
      <c r="J66" s="22">
        <v>2024</v>
      </c>
      <c r="K66" s="11"/>
      <c r="L66" s="26" t="s">
        <v>301</v>
      </c>
      <c r="M66" s="16" t="s">
        <v>90</v>
      </c>
      <c r="N66" s="25">
        <v>14000000</v>
      </c>
      <c r="O66" s="11">
        <v>1</v>
      </c>
      <c r="P66" s="24">
        <f t="shared" si="0"/>
        <v>14000000</v>
      </c>
      <c r="Q66" s="16" t="s">
        <v>287</v>
      </c>
      <c r="R66" s="11">
        <v>0</v>
      </c>
      <c r="S66" s="11">
        <v>1</v>
      </c>
      <c r="T66" s="24">
        <f>+SUM($P$66:$P$70)/4</f>
        <v>3500000</v>
      </c>
      <c r="U66" s="16" t="s">
        <v>59</v>
      </c>
      <c r="V66" s="16"/>
      <c r="W66" s="11">
        <v>2023</v>
      </c>
      <c r="X66" s="10"/>
      <c r="Y66" s="117"/>
      <c r="Z66" s="16"/>
      <c r="AA66" s="16"/>
    </row>
    <row r="67" spans="1:27" ht="94.5" customHeight="1" x14ac:dyDescent="0.25">
      <c r="A67" s="10"/>
      <c r="B67" s="11"/>
      <c r="C67" s="11"/>
      <c r="D67" s="41"/>
      <c r="E67" s="11"/>
      <c r="F67" s="118"/>
      <c r="G67" s="10"/>
      <c r="H67" s="10"/>
      <c r="I67" s="32"/>
      <c r="J67" s="33"/>
      <c r="K67" s="11"/>
      <c r="L67" s="34"/>
      <c r="M67" s="16"/>
      <c r="N67" s="119"/>
      <c r="O67" s="11"/>
      <c r="P67" s="24">
        <f t="shared" si="0"/>
        <v>0</v>
      </c>
      <c r="Q67" s="16"/>
      <c r="R67" s="11"/>
      <c r="S67" s="11"/>
      <c r="T67" s="24">
        <f>+SUM($P$66:$P$70)/4</f>
        <v>3500000</v>
      </c>
      <c r="U67" s="16"/>
      <c r="V67" s="16"/>
      <c r="W67" s="11"/>
      <c r="X67" s="10"/>
      <c r="Y67" s="117"/>
      <c r="Z67" s="16"/>
      <c r="AA67" s="16"/>
    </row>
    <row r="68" spans="1:27" ht="135.75" customHeight="1" x14ac:dyDescent="0.25">
      <c r="A68" s="10"/>
      <c r="B68" s="11"/>
      <c r="C68" s="11"/>
      <c r="D68" s="41"/>
      <c r="E68" s="11"/>
      <c r="F68" s="118"/>
      <c r="G68" s="10"/>
      <c r="H68" s="10"/>
      <c r="I68" s="10" t="s">
        <v>302</v>
      </c>
      <c r="J68" s="51" t="s">
        <v>303</v>
      </c>
      <c r="K68" s="11"/>
      <c r="L68" s="23" t="s">
        <v>304</v>
      </c>
      <c r="M68" s="16"/>
      <c r="N68" s="46"/>
      <c r="O68" s="11"/>
      <c r="P68" s="24">
        <f t="shared" si="0"/>
        <v>0</v>
      </c>
      <c r="Q68" s="16"/>
      <c r="R68" s="11"/>
      <c r="S68" s="11"/>
      <c r="T68" s="24">
        <f>+SUM($P$66:$P$70)/4</f>
        <v>3500000</v>
      </c>
      <c r="U68" s="16"/>
      <c r="V68" s="16"/>
      <c r="W68" s="11"/>
      <c r="X68" s="10"/>
      <c r="Y68" s="117"/>
      <c r="Z68" s="16"/>
      <c r="AA68" s="16"/>
    </row>
    <row r="69" spans="1:27" ht="96" customHeight="1" x14ac:dyDescent="0.25">
      <c r="A69" s="10"/>
      <c r="B69" s="11"/>
      <c r="C69" s="11"/>
      <c r="D69" s="41"/>
      <c r="E69" s="11"/>
      <c r="F69" s="118"/>
      <c r="G69" s="10"/>
      <c r="H69" s="10"/>
      <c r="I69" s="10"/>
      <c r="J69" s="120"/>
      <c r="K69" s="11"/>
      <c r="L69" s="16" t="s">
        <v>305</v>
      </c>
      <c r="M69" s="16" t="s">
        <v>269</v>
      </c>
      <c r="N69" s="24"/>
      <c r="O69" s="11"/>
      <c r="P69" s="24">
        <f t="shared" si="0"/>
        <v>0</v>
      </c>
      <c r="Q69" s="16" t="s">
        <v>232</v>
      </c>
      <c r="R69" s="11">
        <v>0</v>
      </c>
      <c r="S69" s="11">
        <v>2</v>
      </c>
      <c r="T69" s="121">
        <f>+SUM($P$66:$P$70)/4</f>
        <v>3500000</v>
      </c>
      <c r="U69" s="16" t="s">
        <v>59</v>
      </c>
      <c r="V69" s="16"/>
      <c r="W69" s="11" t="s">
        <v>233</v>
      </c>
      <c r="X69" s="38" t="s">
        <v>116</v>
      </c>
      <c r="Y69" s="117"/>
      <c r="Z69" s="16"/>
      <c r="AA69" s="16"/>
    </row>
    <row r="70" spans="1:27" ht="51" customHeight="1" x14ac:dyDescent="0.25">
      <c r="A70" s="10"/>
      <c r="B70" s="11"/>
      <c r="C70" s="11"/>
      <c r="D70" s="42"/>
      <c r="E70" s="11"/>
      <c r="F70" s="118"/>
      <c r="G70" s="10"/>
      <c r="H70" s="10"/>
      <c r="I70" s="10"/>
      <c r="J70" s="52"/>
      <c r="K70" s="11"/>
      <c r="L70" s="16"/>
      <c r="M70" s="16"/>
      <c r="N70" s="24"/>
      <c r="O70" s="11"/>
      <c r="P70" s="24">
        <f t="shared" si="0"/>
        <v>0</v>
      </c>
      <c r="Q70" s="16"/>
      <c r="R70" s="11"/>
      <c r="S70" s="11"/>
      <c r="T70" s="122"/>
      <c r="U70" s="16"/>
      <c r="V70" s="16"/>
      <c r="W70" s="11"/>
      <c r="X70" s="38" t="s">
        <v>121</v>
      </c>
      <c r="Y70" s="117"/>
      <c r="Z70" s="16"/>
      <c r="AA70" s="16"/>
    </row>
    <row r="71" spans="1:27" ht="69.75" customHeight="1" x14ac:dyDescent="0.25">
      <c r="A71" s="10"/>
      <c r="B71" s="11"/>
      <c r="C71" s="11" t="s">
        <v>306</v>
      </c>
      <c r="D71" s="47" t="s">
        <v>64</v>
      </c>
      <c r="E71" s="11" t="s">
        <v>307</v>
      </c>
      <c r="F71" s="40" t="s">
        <v>308</v>
      </c>
      <c r="G71" s="10"/>
      <c r="H71" s="38" t="s">
        <v>309</v>
      </c>
      <c r="I71" s="38" t="s">
        <v>310</v>
      </c>
      <c r="J71" s="14" t="s">
        <v>311</v>
      </c>
      <c r="K71" s="123">
        <v>0.7</v>
      </c>
      <c r="L71" s="16" t="s">
        <v>312</v>
      </c>
      <c r="M71" s="16" t="s">
        <v>169</v>
      </c>
      <c r="N71" s="17">
        <v>300000000</v>
      </c>
      <c r="O71" s="11">
        <v>1</v>
      </c>
      <c r="P71" s="24">
        <f t="shared" si="0"/>
        <v>300000000</v>
      </c>
      <c r="Q71" s="16" t="s">
        <v>313</v>
      </c>
      <c r="R71" s="11">
        <v>0</v>
      </c>
      <c r="S71" s="11">
        <v>1</v>
      </c>
      <c r="T71" s="18">
        <f>+P71+P72</f>
        <v>300000000</v>
      </c>
      <c r="U71" s="11" t="s">
        <v>43</v>
      </c>
      <c r="V71" s="11"/>
      <c r="W71" s="11">
        <v>2023</v>
      </c>
      <c r="X71" s="10"/>
      <c r="Y71" s="117"/>
      <c r="Z71" s="16"/>
      <c r="AA71" s="16"/>
    </row>
    <row r="72" spans="1:27" ht="97.5" customHeight="1" x14ac:dyDescent="0.25">
      <c r="A72" s="10"/>
      <c r="B72" s="11"/>
      <c r="C72" s="11"/>
      <c r="D72" s="12" t="s">
        <v>237</v>
      </c>
      <c r="E72" s="11"/>
      <c r="F72" s="40"/>
      <c r="G72" s="10"/>
      <c r="H72" s="38" t="s">
        <v>314</v>
      </c>
      <c r="I72" s="38" t="s">
        <v>315</v>
      </c>
      <c r="J72" s="14" t="s">
        <v>316</v>
      </c>
      <c r="K72" s="123"/>
      <c r="L72" s="16"/>
      <c r="M72" s="16"/>
      <c r="N72" s="17"/>
      <c r="O72" s="11"/>
      <c r="P72" s="24">
        <f t="shared" si="0"/>
        <v>0</v>
      </c>
      <c r="Q72" s="16"/>
      <c r="R72" s="11"/>
      <c r="S72" s="11"/>
      <c r="T72" s="11"/>
      <c r="U72" s="11"/>
      <c r="V72" s="11"/>
      <c r="W72" s="11"/>
      <c r="X72" s="10"/>
      <c r="Y72" s="117"/>
      <c r="Z72" s="16"/>
      <c r="AA72" s="16"/>
    </row>
    <row r="73" spans="1:27" ht="153.75" hidden="1" customHeight="1" x14ac:dyDescent="0.25">
      <c r="A73" s="10"/>
      <c r="B73" s="11" t="s">
        <v>317</v>
      </c>
      <c r="C73" s="11" t="s">
        <v>318</v>
      </c>
      <c r="D73" s="12"/>
      <c r="E73" s="11" t="s">
        <v>319</v>
      </c>
      <c r="F73" s="13" t="s">
        <v>320</v>
      </c>
      <c r="G73" s="10"/>
      <c r="H73" s="10" t="s">
        <v>321</v>
      </c>
      <c r="I73" s="38" t="s">
        <v>322</v>
      </c>
      <c r="J73" s="14"/>
      <c r="K73" s="124">
        <v>0.7</v>
      </c>
      <c r="L73" s="23" t="s">
        <v>323</v>
      </c>
      <c r="M73" s="23" t="s">
        <v>324</v>
      </c>
      <c r="N73" s="24">
        <v>130837800</v>
      </c>
      <c r="O73" s="12">
        <v>1</v>
      </c>
      <c r="P73" s="24">
        <f t="shared" si="0"/>
        <v>130837800</v>
      </c>
      <c r="Q73" s="23" t="s">
        <v>325</v>
      </c>
      <c r="R73" s="12">
        <v>0</v>
      </c>
      <c r="S73" s="12">
        <v>1</v>
      </c>
      <c r="T73" s="24">
        <f>+P73</f>
        <v>130837800</v>
      </c>
      <c r="U73" s="23" t="s">
        <v>59</v>
      </c>
      <c r="V73" s="23"/>
      <c r="W73" s="12">
        <v>2023</v>
      </c>
      <c r="X73" s="38" t="s">
        <v>326</v>
      </c>
      <c r="Y73" s="125" t="s">
        <v>327</v>
      </c>
      <c r="Z73" s="125" t="s">
        <v>289</v>
      </c>
      <c r="AA73" s="23" t="s">
        <v>328</v>
      </c>
    </row>
    <row r="74" spans="1:27" ht="180" hidden="1" customHeight="1" x14ac:dyDescent="0.25">
      <c r="A74" s="10"/>
      <c r="B74" s="11"/>
      <c r="C74" s="11"/>
      <c r="D74" s="12"/>
      <c r="E74" s="11"/>
      <c r="F74" s="13"/>
      <c r="G74" s="10"/>
      <c r="H74" s="10"/>
      <c r="I74" s="38" t="s">
        <v>329</v>
      </c>
      <c r="J74" s="14"/>
      <c r="K74" s="11" t="s">
        <v>330</v>
      </c>
      <c r="L74" s="23" t="s">
        <v>331</v>
      </c>
      <c r="M74" s="23" t="s">
        <v>332</v>
      </c>
      <c r="N74" s="24">
        <v>140000000</v>
      </c>
      <c r="O74" s="11">
        <v>4</v>
      </c>
      <c r="P74" s="24">
        <f t="shared" si="0"/>
        <v>560000000</v>
      </c>
      <c r="Q74" s="23" t="s">
        <v>333</v>
      </c>
      <c r="R74" s="12">
        <v>0</v>
      </c>
      <c r="S74" s="12">
        <v>4</v>
      </c>
      <c r="T74" s="24">
        <f>+P74</f>
        <v>560000000</v>
      </c>
      <c r="U74" s="23" t="s">
        <v>59</v>
      </c>
      <c r="V74" s="23"/>
      <c r="W74" s="12" t="s">
        <v>334</v>
      </c>
      <c r="X74" s="38"/>
      <c r="Y74" s="117"/>
      <c r="Z74" s="117"/>
      <c r="AA74" s="16"/>
    </row>
    <row r="75" spans="1:27" ht="174" hidden="1" customHeight="1" x14ac:dyDescent="0.25">
      <c r="A75" s="10"/>
      <c r="B75" s="11"/>
      <c r="C75" s="11"/>
      <c r="D75" s="12"/>
      <c r="E75" s="11"/>
      <c r="F75" s="13"/>
      <c r="G75" s="10"/>
      <c r="H75" s="10"/>
      <c r="I75" s="38" t="s">
        <v>335</v>
      </c>
      <c r="J75" s="14"/>
      <c r="K75" s="11"/>
      <c r="L75" s="23" t="s">
        <v>336</v>
      </c>
      <c r="M75" s="23" t="s">
        <v>269</v>
      </c>
      <c r="N75" s="23"/>
      <c r="O75" s="11"/>
      <c r="P75" s="24">
        <f t="shared" ref="P75:P127" si="1">+N75*O75</f>
        <v>0</v>
      </c>
      <c r="Q75" s="23"/>
      <c r="R75" s="12"/>
      <c r="S75" s="12">
        <v>4</v>
      </c>
      <c r="T75" s="24">
        <f>+P75</f>
        <v>0</v>
      </c>
      <c r="U75" s="23" t="s">
        <v>43</v>
      </c>
      <c r="V75" s="23"/>
      <c r="W75" s="12" t="s">
        <v>334</v>
      </c>
      <c r="X75" s="38" t="s">
        <v>337</v>
      </c>
      <c r="Y75" s="117"/>
      <c r="Z75" s="117"/>
      <c r="AA75" s="16"/>
    </row>
    <row r="76" spans="1:27" ht="145.5" customHeight="1" x14ac:dyDescent="0.25">
      <c r="A76" s="10"/>
      <c r="B76" s="11"/>
      <c r="C76" s="11" t="s">
        <v>338</v>
      </c>
      <c r="D76" s="19" t="s">
        <v>51</v>
      </c>
      <c r="E76" s="11" t="s">
        <v>339</v>
      </c>
      <c r="F76" s="20" t="s">
        <v>340</v>
      </c>
      <c r="G76" s="38" t="s">
        <v>341</v>
      </c>
      <c r="H76" s="10" t="s">
        <v>342</v>
      </c>
      <c r="I76" s="10" t="s">
        <v>343</v>
      </c>
      <c r="J76" s="51">
        <v>2026.203</v>
      </c>
      <c r="K76" s="23" t="s">
        <v>344</v>
      </c>
      <c r="L76" s="16" t="s">
        <v>345</v>
      </c>
      <c r="M76" s="16" t="s">
        <v>269</v>
      </c>
      <c r="N76" s="16"/>
      <c r="O76" s="11"/>
      <c r="P76" s="24">
        <f t="shared" si="1"/>
        <v>0</v>
      </c>
      <c r="Q76" s="16"/>
      <c r="R76" s="11"/>
      <c r="S76" s="12" t="s">
        <v>346</v>
      </c>
      <c r="T76" s="17">
        <f>+P76+P77+P78</f>
        <v>0</v>
      </c>
      <c r="U76" s="16" t="s">
        <v>59</v>
      </c>
      <c r="V76" s="16"/>
      <c r="W76" s="11">
        <v>2023</v>
      </c>
      <c r="X76" s="38" t="s">
        <v>116</v>
      </c>
      <c r="Y76" s="16" t="s">
        <v>347</v>
      </c>
      <c r="Z76" s="117" t="s">
        <v>348</v>
      </c>
      <c r="AA76" s="16" t="s">
        <v>328</v>
      </c>
    </row>
    <row r="77" spans="1:27" ht="78.75" customHeight="1" x14ac:dyDescent="0.25">
      <c r="A77" s="10"/>
      <c r="B77" s="11"/>
      <c r="C77" s="11"/>
      <c r="D77" s="27" t="s">
        <v>64</v>
      </c>
      <c r="E77" s="11"/>
      <c r="F77" s="20"/>
      <c r="G77" s="10" t="s">
        <v>349</v>
      </c>
      <c r="H77" s="10"/>
      <c r="I77" s="10"/>
      <c r="J77" s="120"/>
      <c r="K77" s="23" t="s">
        <v>350</v>
      </c>
      <c r="L77" s="16"/>
      <c r="M77" s="16"/>
      <c r="N77" s="16"/>
      <c r="O77" s="11"/>
      <c r="P77" s="24">
        <f t="shared" si="1"/>
        <v>0</v>
      </c>
      <c r="Q77" s="16"/>
      <c r="R77" s="11"/>
      <c r="S77" s="12" t="s">
        <v>351</v>
      </c>
      <c r="T77" s="16"/>
      <c r="U77" s="16"/>
      <c r="V77" s="16"/>
      <c r="W77" s="11"/>
      <c r="X77" s="10" t="s">
        <v>121</v>
      </c>
      <c r="Y77" s="16"/>
      <c r="Z77" s="117"/>
      <c r="AA77" s="16"/>
    </row>
    <row r="78" spans="1:27" ht="31.5" x14ac:dyDescent="0.25">
      <c r="A78" s="10"/>
      <c r="B78" s="11"/>
      <c r="C78" s="11"/>
      <c r="D78" s="31"/>
      <c r="E78" s="11"/>
      <c r="F78" s="20"/>
      <c r="G78" s="10"/>
      <c r="H78" s="10"/>
      <c r="I78" s="10"/>
      <c r="J78" s="52"/>
      <c r="K78" s="124">
        <v>1</v>
      </c>
      <c r="L78" s="16"/>
      <c r="M78" s="16"/>
      <c r="N78" s="16"/>
      <c r="O78" s="11"/>
      <c r="P78" s="24">
        <f t="shared" si="1"/>
        <v>0</v>
      </c>
      <c r="Q78" s="16"/>
      <c r="R78" s="11"/>
      <c r="S78" s="12" t="s">
        <v>352</v>
      </c>
      <c r="T78" s="16"/>
      <c r="U78" s="16"/>
      <c r="V78" s="16"/>
      <c r="W78" s="11"/>
      <c r="X78" s="10"/>
      <c r="Y78" s="16"/>
      <c r="Z78" s="117"/>
      <c r="AA78" s="16"/>
    </row>
    <row r="79" spans="1:27" ht="81.75" customHeight="1" x14ac:dyDescent="0.25">
      <c r="A79" s="10"/>
      <c r="B79" s="11"/>
      <c r="C79" s="11" t="s">
        <v>353</v>
      </c>
      <c r="D79" s="39" t="s">
        <v>64</v>
      </c>
      <c r="E79" s="11" t="s">
        <v>354</v>
      </c>
      <c r="F79" s="40" t="s">
        <v>355</v>
      </c>
      <c r="G79" s="10"/>
      <c r="H79" s="10" t="s">
        <v>356</v>
      </c>
      <c r="I79" s="23" t="s">
        <v>357</v>
      </c>
      <c r="J79" s="14">
        <v>2023</v>
      </c>
      <c r="K79" s="16" t="s">
        <v>358</v>
      </c>
      <c r="L79" s="16" t="s">
        <v>359</v>
      </c>
      <c r="M79" s="16" t="s">
        <v>243</v>
      </c>
      <c r="N79" s="17">
        <v>80000000</v>
      </c>
      <c r="O79" s="11">
        <v>15</v>
      </c>
      <c r="P79" s="24">
        <f t="shared" si="1"/>
        <v>1200000000</v>
      </c>
      <c r="Q79" s="16" t="s">
        <v>360</v>
      </c>
      <c r="R79" s="11">
        <v>0</v>
      </c>
      <c r="S79" s="12" t="s">
        <v>361</v>
      </c>
      <c r="T79" s="17">
        <f>+P79+P80</f>
        <v>1200000000</v>
      </c>
      <c r="U79" s="16" t="s">
        <v>43</v>
      </c>
      <c r="V79" s="16"/>
      <c r="W79" s="11" t="s">
        <v>362</v>
      </c>
      <c r="X79" s="10"/>
      <c r="Y79" s="16"/>
      <c r="Z79" s="16" t="s">
        <v>289</v>
      </c>
      <c r="AA79" s="16" t="s">
        <v>363</v>
      </c>
    </row>
    <row r="80" spans="1:27" ht="85.5" customHeight="1" x14ac:dyDescent="0.25">
      <c r="A80" s="10"/>
      <c r="B80" s="11"/>
      <c r="C80" s="11"/>
      <c r="D80" s="42"/>
      <c r="E80" s="11"/>
      <c r="F80" s="40"/>
      <c r="G80" s="10"/>
      <c r="H80" s="10"/>
      <c r="I80" s="23" t="s">
        <v>364</v>
      </c>
      <c r="J80" s="14" t="s">
        <v>365</v>
      </c>
      <c r="K80" s="16"/>
      <c r="L80" s="16"/>
      <c r="M80" s="16"/>
      <c r="N80" s="17"/>
      <c r="O80" s="11"/>
      <c r="P80" s="24">
        <f t="shared" si="1"/>
        <v>0</v>
      </c>
      <c r="Q80" s="16"/>
      <c r="R80" s="11"/>
      <c r="S80" s="12" t="s">
        <v>366</v>
      </c>
      <c r="T80" s="16"/>
      <c r="U80" s="16"/>
      <c r="V80" s="16"/>
      <c r="W80" s="11"/>
      <c r="X80" s="10"/>
      <c r="Y80" s="16"/>
      <c r="Z80" s="16"/>
      <c r="AA80" s="16"/>
    </row>
    <row r="81" spans="1:27" ht="63" x14ac:dyDescent="0.25">
      <c r="A81" s="10"/>
      <c r="B81" s="11"/>
      <c r="C81" s="11" t="s">
        <v>367</v>
      </c>
      <c r="D81" s="39" t="s">
        <v>64</v>
      </c>
      <c r="E81" s="26" t="s">
        <v>367</v>
      </c>
      <c r="F81" s="126" t="s">
        <v>368</v>
      </c>
      <c r="G81" s="10"/>
      <c r="H81" s="10"/>
      <c r="I81" s="127" t="s">
        <v>369</v>
      </c>
      <c r="J81" s="128" t="s">
        <v>370</v>
      </c>
      <c r="K81" s="16"/>
      <c r="L81" s="23" t="s">
        <v>371</v>
      </c>
      <c r="M81" s="16" t="s">
        <v>372</v>
      </c>
      <c r="N81" s="17">
        <v>60000000</v>
      </c>
      <c r="O81" s="129">
        <v>6</v>
      </c>
      <c r="P81" s="24">
        <f t="shared" si="1"/>
        <v>360000000</v>
      </c>
      <c r="Q81" s="16" t="s">
        <v>373</v>
      </c>
      <c r="R81" s="11">
        <v>1</v>
      </c>
      <c r="S81" s="12" t="s">
        <v>374</v>
      </c>
      <c r="T81" s="24">
        <f>+SUM($P$81:$P$83)/3</f>
        <v>120000000</v>
      </c>
      <c r="U81" s="16" t="s">
        <v>59</v>
      </c>
      <c r="V81" s="16"/>
      <c r="W81" s="12" t="s">
        <v>375</v>
      </c>
      <c r="X81" s="10" t="s">
        <v>376</v>
      </c>
      <c r="Y81" s="16"/>
      <c r="Z81" s="16"/>
      <c r="AA81" s="16"/>
    </row>
    <row r="82" spans="1:27" ht="96.75" customHeight="1" x14ac:dyDescent="0.25">
      <c r="A82" s="10"/>
      <c r="B82" s="11"/>
      <c r="C82" s="11"/>
      <c r="D82" s="41"/>
      <c r="E82" s="30"/>
      <c r="F82" s="130"/>
      <c r="G82" s="10"/>
      <c r="H82" s="10"/>
      <c r="I82" s="131"/>
      <c r="J82" s="132"/>
      <c r="K82" s="16"/>
      <c r="L82" s="23" t="s">
        <v>377</v>
      </c>
      <c r="M82" s="16"/>
      <c r="N82" s="17"/>
      <c r="O82" s="129"/>
      <c r="P82" s="24">
        <f t="shared" si="1"/>
        <v>0</v>
      </c>
      <c r="Q82" s="16"/>
      <c r="R82" s="11"/>
      <c r="S82" s="11" t="s">
        <v>378</v>
      </c>
      <c r="T82" s="24"/>
      <c r="U82" s="16"/>
      <c r="V82" s="16"/>
      <c r="W82" s="11" t="s">
        <v>379</v>
      </c>
      <c r="X82" s="10"/>
      <c r="Y82" s="16"/>
      <c r="Z82" s="16"/>
      <c r="AA82" s="16"/>
    </row>
    <row r="83" spans="1:27" ht="95.25" hidden="1" customHeight="1" x14ac:dyDescent="0.25">
      <c r="A83" s="10"/>
      <c r="B83" s="11"/>
      <c r="C83" s="11"/>
      <c r="D83" s="133"/>
      <c r="E83" s="30"/>
      <c r="F83" s="134"/>
      <c r="G83" s="10"/>
      <c r="H83" s="10"/>
      <c r="I83" s="135" t="s">
        <v>380</v>
      </c>
      <c r="J83" s="136"/>
      <c r="K83" s="16"/>
      <c r="L83" s="23" t="s">
        <v>381</v>
      </c>
      <c r="M83" s="16"/>
      <c r="N83" s="17"/>
      <c r="O83" s="129"/>
      <c r="P83" s="24">
        <f t="shared" si="1"/>
        <v>0</v>
      </c>
      <c r="Q83" s="16"/>
      <c r="R83" s="11"/>
      <c r="S83" s="11"/>
      <c r="T83" s="24">
        <f>+SUM($P$81:$P$83)/3</f>
        <v>120000000</v>
      </c>
      <c r="U83" s="16"/>
      <c r="V83" s="16"/>
      <c r="W83" s="11"/>
      <c r="X83" s="10"/>
      <c r="Y83" s="16"/>
      <c r="Z83" s="16"/>
      <c r="AA83" s="16"/>
    </row>
    <row r="84" spans="1:27" ht="148.5" hidden="1" customHeight="1" x14ac:dyDescent="0.25">
      <c r="A84" s="10"/>
      <c r="B84" s="11"/>
      <c r="C84" s="12" t="s">
        <v>382</v>
      </c>
      <c r="D84" s="137"/>
      <c r="E84" s="34"/>
      <c r="F84" s="138" t="s">
        <v>383</v>
      </c>
      <c r="G84" s="38"/>
      <c r="H84" s="38"/>
      <c r="K84" s="124"/>
      <c r="M84" s="23"/>
      <c r="N84" s="24">
        <v>14000000</v>
      </c>
      <c r="O84" s="12">
        <v>1</v>
      </c>
      <c r="P84" s="24">
        <f t="shared" si="1"/>
        <v>14000000</v>
      </c>
      <c r="Q84" s="23"/>
      <c r="R84" s="12"/>
      <c r="S84" s="12"/>
      <c r="T84" s="24">
        <f>+P84</f>
        <v>14000000</v>
      </c>
      <c r="U84" s="23"/>
      <c r="V84" s="23"/>
      <c r="W84" s="12">
        <v>2023</v>
      </c>
      <c r="X84" s="38"/>
      <c r="Y84" s="23"/>
      <c r="Z84" s="23"/>
      <c r="AA84" s="23"/>
    </row>
    <row r="85" spans="1:27" ht="78.75" x14ac:dyDescent="0.25">
      <c r="A85" s="10"/>
      <c r="B85" s="11"/>
      <c r="C85" s="11" t="s">
        <v>384</v>
      </c>
      <c r="D85" s="27" t="s">
        <v>51</v>
      </c>
      <c r="E85" s="11" t="s">
        <v>385</v>
      </c>
      <c r="F85" s="140" t="s">
        <v>386</v>
      </c>
      <c r="G85" s="10"/>
      <c r="H85" s="10" t="s">
        <v>387</v>
      </c>
      <c r="I85" s="23" t="s">
        <v>388</v>
      </c>
      <c r="J85" s="14">
        <v>2024</v>
      </c>
      <c r="K85" s="15">
        <v>1</v>
      </c>
      <c r="L85" s="23" t="s">
        <v>389</v>
      </c>
      <c r="M85" s="23" t="s">
        <v>90</v>
      </c>
      <c r="N85" s="24">
        <v>14000000</v>
      </c>
      <c r="O85" s="12">
        <v>5</v>
      </c>
      <c r="P85" s="24">
        <f t="shared" si="1"/>
        <v>70000000</v>
      </c>
      <c r="Q85" s="23" t="s">
        <v>390</v>
      </c>
      <c r="R85" s="12">
        <v>0</v>
      </c>
      <c r="S85" s="12" t="s">
        <v>391</v>
      </c>
      <c r="T85" s="24">
        <f>+P85</f>
        <v>70000000</v>
      </c>
      <c r="U85" s="23"/>
      <c r="V85" s="23"/>
      <c r="W85" s="12">
        <v>2023</v>
      </c>
      <c r="X85" s="38"/>
      <c r="Y85" s="23"/>
      <c r="Z85" s="23" t="s">
        <v>392</v>
      </c>
      <c r="AA85" s="23" t="s">
        <v>393</v>
      </c>
    </row>
    <row r="86" spans="1:27" ht="138" customHeight="1" x14ac:dyDescent="0.25">
      <c r="A86" s="10"/>
      <c r="B86" s="11"/>
      <c r="C86" s="11"/>
      <c r="D86" s="31"/>
      <c r="E86" s="11"/>
      <c r="F86" s="141"/>
      <c r="G86" s="10"/>
      <c r="H86" s="10"/>
      <c r="I86" s="38" t="s">
        <v>394</v>
      </c>
      <c r="J86" s="14">
        <v>2023</v>
      </c>
      <c r="K86" s="15"/>
      <c r="L86" s="23" t="s">
        <v>395</v>
      </c>
      <c r="M86" s="23" t="s">
        <v>90</v>
      </c>
      <c r="N86" s="24">
        <v>14000000</v>
      </c>
      <c r="O86" s="12">
        <v>1</v>
      </c>
      <c r="P86" s="24">
        <f t="shared" si="1"/>
        <v>14000000</v>
      </c>
      <c r="Q86" s="23" t="s">
        <v>287</v>
      </c>
      <c r="R86" s="12">
        <v>0</v>
      </c>
      <c r="S86" s="12">
        <v>1</v>
      </c>
      <c r="T86" s="24">
        <f>+P86</f>
        <v>14000000</v>
      </c>
      <c r="U86" s="23"/>
      <c r="V86" s="23"/>
      <c r="W86" s="12">
        <v>2023</v>
      </c>
      <c r="X86" s="38"/>
      <c r="Y86" s="23"/>
      <c r="Z86" s="23"/>
      <c r="AA86" s="23"/>
    </row>
    <row r="87" spans="1:27" ht="75" customHeight="1" x14ac:dyDescent="0.25">
      <c r="A87" s="10"/>
      <c r="B87" s="11"/>
      <c r="C87" s="11"/>
      <c r="D87" s="27" t="s">
        <v>64</v>
      </c>
      <c r="E87" s="11"/>
      <c r="F87" s="141"/>
      <c r="G87" s="10"/>
      <c r="H87" s="10"/>
      <c r="I87" s="26" t="s">
        <v>396</v>
      </c>
      <c r="J87" s="22">
        <v>2023</v>
      </c>
      <c r="K87" s="15"/>
      <c r="L87" s="16" t="s">
        <v>397</v>
      </c>
      <c r="M87" s="65" t="s">
        <v>199</v>
      </c>
      <c r="N87" s="61">
        <v>60000000</v>
      </c>
      <c r="O87" s="11">
        <v>5</v>
      </c>
      <c r="P87" s="24">
        <f t="shared" si="1"/>
        <v>300000000</v>
      </c>
      <c r="Q87" s="16" t="s">
        <v>252</v>
      </c>
      <c r="R87" s="11">
        <v>0</v>
      </c>
      <c r="S87" s="11">
        <v>3</v>
      </c>
      <c r="T87" s="17">
        <f>+P87+P88</f>
        <v>300000000</v>
      </c>
      <c r="U87" s="16"/>
      <c r="V87" s="16"/>
      <c r="W87" s="11" t="s">
        <v>398</v>
      </c>
      <c r="X87" s="38" t="s">
        <v>116</v>
      </c>
      <c r="Y87" s="16"/>
      <c r="Z87" s="16"/>
      <c r="AA87" s="16"/>
    </row>
    <row r="88" spans="1:27" ht="116.25" customHeight="1" x14ac:dyDescent="0.25">
      <c r="A88" s="10"/>
      <c r="B88" s="11"/>
      <c r="C88" s="11"/>
      <c r="D88" s="31"/>
      <c r="E88" s="11"/>
      <c r="F88" s="142"/>
      <c r="G88" s="10"/>
      <c r="H88" s="10"/>
      <c r="I88" s="34"/>
      <c r="J88" s="33"/>
      <c r="K88" s="15"/>
      <c r="L88" s="16"/>
      <c r="M88" s="75"/>
      <c r="N88" s="62"/>
      <c r="O88" s="11"/>
      <c r="P88" s="24">
        <f t="shared" si="1"/>
        <v>0</v>
      </c>
      <c r="Q88" s="16"/>
      <c r="R88" s="11"/>
      <c r="S88" s="11"/>
      <c r="T88" s="16"/>
      <c r="U88" s="16"/>
      <c r="V88" s="16"/>
      <c r="W88" s="11"/>
      <c r="X88" s="38" t="s">
        <v>121</v>
      </c>
      <c r="Y88" s="16"/>
      <c r="Z88" s="16"/>
      <c r="AA88" s="16"/>
    </row>
    <row r="89" spans="1:27" ht="122.25" customHeight="1" x14ac:dyDescent="0.25">
      <c r="A89" s="10"/>
      <c r="B89" s="11" t="s">
        <v>399</v>
      </c>
      <c r="C89" s="11" t="s">
        <v>400</v>
      </c>
      <c r="D89" s="39" t="s">
        <v>64</v>
      </c>
      <c r="E89" s="11" t="s">
        <v>401</v>
      </c>
      <c r="F89" s="40" t="s">
        <v>402</v>
      </c>
      <c r="G89" s="10"/>
      <c r="H89" s="10" t="s">
        <v>403</v>
      </c>
      <c r="I89" s="143" t="s">
        <v>404</v>
      </c>
      <c r="J89" s="14">
        <v>2023</v>
      </c>
      <c r="K89" s="16"/>
      <c r="L89" s="23" t="s">
        <v>405</v>
      </c>
      <c r="M89" s="23"/>
      <c r="N89" s="17">
        <v>130837800</v>
      </c>
      <c r="O89" s="11">
        <v>1</v>
      </c>
      <c r="P89" s="24">
        <f t="shared" si="1"/>
        <v>130837800</v>
      </c>
      <c r="Q89" s="16" t="s">
        <v>287</v>
      </c>
      <c r="R89" s="11">
        <v>0</v>
      </c>
      <c r="S89" s="12">
        <v>1</v>
      </c>
      <c r="T89" s="24">
        <f>+P89</f>
        <v>130837800</v>
      </c>
      <c r="U89" s="23"/>
      <c r="V89" s="23"/>
      <c r="W89" s="12">
        <v>2023</v>
      </c>
      <c r="X89" s="38" t="s">
        <v>406</v>
      </c>
      <c r="Y89" s="16" t="s">
        <v>407</v>
      </c>
      <c r="Z89" s="23"/>
      <c r="AA89" s="16"/>
    </row>
    <row r="90" spans="1:27" ht="142.5" customHeight="1" x14ac:dyDescent="0.25">
      <c r="A90" s="10"/>
      <c r="B90" s="11"/>
      <c r="C90" s="11"/>
      <c r="D90" s="42"/>
      <c r="E90" s="11"/>
      <c r="F90" s="40"/>
      <c r="G90" s="10"/>
      <c r="H90" s="10"/>
      <c r="I90" s="143" t="s">
        <v>408</v>
      </c>
      <c r="J90" s="14">
        <v>2024</v>
      </c>
      <c r="K90" s="16"/>
      <c r="L90" s="23" t="s">
        <v>409</v>
      </c>
      <c r="M90" s="23" t="s">
        <v>410</v>
      </c>
      <c r="N90" s="17"/>
      <c r="O90" s="11"/>
      <c r="P90" s="24">
        <f t="shared" si="1"/>
        <v>0</v>
      </c>
      <c r="Q90" s="16"/>
      <c r="R90" s="11"/>
      <c r="S90" s="12">
        <v>1</v>
      </c>
      <c r="T90" s="24">
        <f>+P90</f>
        <v>0</v>
      </c>
      <c r="U90" s="23"/>
      <c r="V90" s="23"/>
      <c r="W90" s="12">
        <v>2023</v>
      </c>
      <c r="X90" s="38"/>
      <c r="Y90" s="16"/>
      <c r="Z90" s="23"/>
      <c r="AA90" s="16"/>
    </row>
    <row r="91" spans="1:27" ht="60.75" hidden="1" customHeight="1" x14ac:dyDescent="0.25">
      <c r="A91" s="10"/>
      <c r="B91" s="11"/>
      <c r="C91" s="11"/>
      <c r="D91" s="12"/>
      <c r="E91" s="11"/>
      <c r="F91" s="40"/>
      <c r="G91" s="10"/>
      <c r="H91" s="10"/>
      <c r="I91" s="135" t="s">
        <v>411</v>
      </c>
      <c r="J91" s="136"/>
      <c r="K91" s="16"/>
      <c r="L91" s="23" t="s">
        <v>412</v>
      </c>
      <c r="M91" s="23"/>
      <c r="N91" s="17"/>
      <c r="O91" s="11"/>
      <c r="P91" s="24">
        <f t="shared" si="1"/>
        <v>0</v>
      </c>
      <c r="Q91" s="16"/>
      <c r="R91" s="11"/>
      <c r="S91" s="12">
        <v>1</v>
      </c>
      <c r="T91" s="24">
        <f>+P91</f>
        <v>0</v>
      </c>
      <c r="U91" s="23" t="s">
        <v>43</v>
      </c>
      <c r="V91" s="23"/>
      <c r="W91" s="12">
        <v>2023</v>
      </c>
      <c r="X91" s="38"/>
      <c r="Y91" s="16"/>
      <c r="Z91" s="23"/>
      <c r="AA91" s="16"/>
    </row>
    <row r="92" spans="1:27" ht="84" hidden="1" customHeight="1" x14ac:dyDescent="0.25">
      <c r="A92" s="10"/>
      <c r="B92" s="11"/>
      <c r="C92" s="11"/>
      <c r="D92" s="12"/>
      <c r="E92" s="11"/>
      <c r="F92" s="40"/>
      <c r="G92" s="10"/>
      <c r="H92" s="10"/>
      <c r="I92" s="135" t="s">
        <v>413</v>
      </c>
      <c r="J92" s="136"/>
      <c r="K92" s="16"/>
      <c r="L92" s="16" t="s">
        <v>414</v>
      </c>
      <c r="M92" s="16" t="s">
        <v>269</v>
      </c>
      <c r="N92" s="17"/>
      <c r="O92" s="11"/>
      <c r="P92" s="24">
        <f t="shared" si="1"/>
        <v>0</v>
      </c>
      <c r="Q92" s="16"/>
      <c r="R92" s="11"/>
      <c r="S92" s="11">
        <v>1</v>
      </c>
      <c r="T92" s="17">
        <f>+P92+P93</f>
        <v>0</v>
      </c>
      <c r="U92" s="16" t="s">
        <v>43</v>
      </c>
      <c r="V92" s="16"/>
      <c r="W92" s="11" t="s">
        <v>233</v>
      </c>
      <c r="X92" s="38" t="s">
        <v>116</v>
      </c>
      <c r="Y92" s="16"/>
      <c r="Z92" s="16" t="s">
        <v>415</v>
      </c>
      <c r="AA92" s="16"/>
    </row>
    <row r="93" spans="1:27" ht="77.25" hidden="1" customHeight="1" x14ac:dyDescent="0.25">
      <c r="A93" s="10"/>
      <c r="B93" s="11"/>
      <c r="C93" s="11"/>
      <c r="D93" s="12"/>
      <c r="E93" s="11"/>
      <c r="F93" s="40"/>
      <c r="G93" s="10"/>
      <c r="H93" s="10"/>
      <c r="I93" s="38" t="s">
        <v>416</v>
      </c>
      <c r="J93" s="14"/>
      <c r="K93" s="16"/>
      <c r="L93" s="16"/>
      <c r="M93" s="16"/>
      <c r="N93" s="17"/>
      <c r="O93" s="11"/>
      <c r="P93" s="24">
        <f t="shared" si="1"/>
        <v>0</v>
      </c>
      <c r="Q93" s="16"/>
      <c r="R93" s="11"/>
      <c r="S93" s="11"/>
      <c r="T93" s="16"/>
      <c r="U93" s="16"/>
      <c r="V93" s="16"/>
      <c r="W93" s="11"/>
      <c r="X93" s="38" t="s">
        <v>121</v>
      </c>
      <c r="Y93" s="16"/>
      <c r="Z93" s="16"/>
      <c r="AA93" s="16"/>
    </row>
    <row r="94" spans="1:27" ht="63" customHeight="1" x14ac:dyDescent="0.25">
      <c r="A94" s="10"/>
      <c r="B94" s="11" t="s">
        <v>417</v>
      </c>
      <c r="C94" s="11" t="s">
        <v>418</v>
      </c>
      <c r="D94" s="19" t="s">
        <v>51</v>
      </c>
      <c r="E94" s="11" t="s">
        <v>418</v>
      </c>
      <c r="F94" s="20" t="s">
        <v>419</v>
      </c>
      <c r="G94" s="10"/>
      <c r="H94" s="10" t="s">
        <v>420</v>
      </c>
      <c r="I94" s="10" t="s">
        <v>421</v>
      </c>
      <c r="J94" s="51">
        <v>2023</v>
      </c>
      <c r="K94" s="23" t="s">
        <v>422</v>
      </c>
      <c r="L94" s="16" t="s">
        <v>423</v>
      </c>
      <c r="M94" s="23" t="s">
        <v>424</v>
      </c>
      <c r="N94" s="24">
        <v>50000000</v>
      </c>
      <c r="O94" s="12">
        <v>1</v>
      </c>
      <c r="P94" s="24">
        <f t="shared" si="1"/>
        <v>50000000</v>
      </c>
      <c r="Q94" s="23" t="s">
        <v>425</v>
      </c>
      <c r="R94" s="12">
        <v>0</v>
      </c>
      <c r="S94" s="12">
        <v>1</v>
      </c>
      <c r="T94" s="17">
        <f>+P94+P95</f>
        <v>64000000</v>
      </c>
      <c r="U94" s="16" t="s">
        <v>43</v>
      </c>
      <c r="V94" s="16"/>
      <c r="W94" s="11">
        <v>2024</v>
      </c>
      <c r="X94" s="10"/>
      <c r="Y94" s="16" t="s">
        <v>426</v>
      </c>
      <c r="Z94" s="16" t="s">
        <v>427</v>
      </c>
      <c r="AA94" s="16" t="s">
        <v>428</v>
      </c>
    </row>
    <row r="95" spans="1:27" ht="131.25" customHeight="1" x14ac:dyDescent="0.25">
      <c r="A95" s="10"/>
      <c r="B95" s="11"/>
      <c r="C95" s="11"/>
      <c r="D95" s="27" t="s">
        <v>64</v>
      </c>
      <c r="E95" s="11"/>
      <c r="F95" s="20"/>
      <c r="G95" s="10"/>
      <c r="H95" s="10"/>
      <c r="I95" s="10"/>
      <c r="J95" s="52"/>
      <c r="K95" s="23" t="s">
        <v>429</v>
      </c>
      <c r="L95" s="16"/>
      <c r="M95" s="23" t="s">
        <v>430</v>
      </c>
      <c r="N95" s="24">
        <v>14000000</v>
      </c>
      <c r="O95" s="12">
        <v>1</v>
      </c>
      <c r="P95" s="24">
        <f t="shared" si="1"/>
        <v>14000000</v>
      </c>
      <c r="Q95" s="23" t="s">
        <v>431</v>
      </c>
      <c r="R95" s="12">
        <v>0</v>
      </c>
      <c r="S95" s="12">
        <v>1</v>
      </c>
      <c r="T95" s="16"/>
      <c r="U95" s="16"/>
      <c r="V95" s="16"/>
      <c r="W95" s="11"/>
      <c r="X95" s="10"/>
      <c r="Y95" s="16"/>
      <c r="Z95" s="16"/>
      <c r="AA95" s="16"/>
    </row>
    <row r="96" spans="1:27" ht="138" customHeight="1" x14ac:dyDescent="0.25">
      <c r="A96" s="10"/>
      <c r="B96" s="11"/>
      <c r="C96" s="11"/>
      <c r="D96" s="31"/>
      <c r="E96" s="11"/>
      <c r="F96" s="20"/>
      <c r="G96" s="10"/>
      <c r="H96" s="10"/>
      <c r="I96" s="143" t="s">
        <v>432</v>
      </c>
      <c r="J96" s="144">
        <v>2024</v>
      </c>
      <c r="K96" s="23"/>
      <c r="L96" s="23" t="s">
        <v>433</v>
      </c>
      <c r="M96" s="23" t="s">
        <v>424</v>
      </c>
      <c r="N96" s="24">
        <v>60000000</v>
      </c>
      <c r="O96" s="12">
        <v>5</v>
      </c>
      <c r="P96" s="24">
        <f t="shared" si="1"/>
        <v>300000000</v>
      </c>
      <c r="Q96" s="23" t="s">
        <v>434</v>
      </c>
      <c r="R96" s="12">
        <v>0</v>
      </c>
      <c r="S96" s="12" t="s">
        <v>435</v>
      </c>
      <c r="T96" s="24">
        <f>+P96</f>
        <v>300000000</v>
      </c>
      <c r="U96" s="23" t="s">
        <v>59</v>
      </c>
      <c r="V96" s="23"/>
      <c r="W96" s="12">
        <v>2025</v>
      </c>
      <c r="X96" s="38"/>
      <c r="Y96" s="16"/>
      <c r="Z96" s="16"/>
      <c r="AA96" s="16"/>
    </row>
    <row r="97" spans="1:27" ht="78.75" customHeight="1" x14ac:dyDescent="0.25">
      <c r="A97" s="10"/>
      <c r="B97" s="11"/>
      <c r="C97" s="11" t="s">
        <v>436</v>
      </c>
      <c r="D97" s="19" t="s">
        <v>51</v>
      </c>
      <c r="E97" s="11" t="s">
        <v>437</v>
      </c>
      <c r="F97" s="145" t="s">
        <v>438</v>
      </c>
      <c r="G97" s="10" t="s">
        <v>439</v>
      </c>
      <c r="H97" s="10" t="s">
        <v>440</v>
      </c>
      <c r="I97" s="146" t="s">
        <v>441</v>
      </c>
      <c r="J97" s="51">
        <v>2023</v>
      </c>
      <c r="K97" s="16"/>
      <c r="L97" s="16" t="s">
        <v>442</v>
      </c>
      <c r="M97" s="26" t="s">
        <v>424</v>
      </c>
      <c r="N97" s="17">
        <v>60000000</v>
      </c>
      <c r="O97" s="11">
        <v>6</v>
      </c>
      <c r="P97" s="24">
        <f t="shared" si="1"/>
        <v>360000000</v>
      </c>
      <c r="Q97" s="16" t="s">
        <v>41</v>
      </c>
      <c r="R97" s="11">
        <v>0</v>
      </c>
      <c r="S97" s="11" t="s">
        <v>443</v>
      </c>
      <c r="T97" s="17">
        <f>+P97+P98</f>
        <v>360000000</v>
      </c>
      <c r="U97" s="16" t="s">
        <v>59</v>
      </c>
      <c r="V97" s="16"/>
      <c r="W97" s="11">
        <v>2023</v>
      </c>
      <c r="X97" s="10"/>
      <c r="Y97" s="16" t="s">
        <v>327</v>
      </c>
      <c r="Z97" s="16"/>
      <c r="AA97" s="16"/>
    </row>
    <row r="98" spans="1:27" ht="60" customHeight="1" x14ac:dyDescent="0.25">
      <c r="A98" s="10"/>
      <c r="B98" s="11"/>
      <c r="C98" s="11"/>
      <c r="D98" s="19" t="s">
        <v>64</v>
      </c>
      <c r="E98" s="11"/>
      <c r="F98" s="20"/>
      <c r="G98" s="10"/>
      <c r="H98" s="10"/>
      <c r="I98" s="146"/>
      <c r="J98" s="52"/>
      <c r="K98" s="16"/>
      <c r="L98" s="16"/>
      <c r="M98" s="34"/>
      <c r="N98" s="17"/>
      <c r="O98" s="11"/>
      <c r="P98" s="24">
        <f t="shared" si="1"/>
        <v>0</v>
      </c>
      <c r="Q98" s="16"/>
      <c r="R98" s="11"/>
      <c r="S98" s="11"/>
      <c r="T98" s="16"/>
      <c r="U98" s="16"/>
      <c r="V98" s="16"/>
      <c r="W98" s="11"/>
      <c r="X98" s="10"/>
      <c r="Y98" s="16"/>
      <c r="Z98" s="16"/>
      <c r="AA98" s="16"/>
    </row>
    <row r="99" spans="1:27" ht="93.75" hidden="1" customHeight="1" x14ac:dyDescent="0.25">
      <c r="A99" s="10"/>
      <c r="B99" s="11"/>
      <c r="C99" s="11"/>
      <c r="D99" s="12"/>
      <c r="E99" s="11"/>
      <c r="F99" s="20"/>
      <c r="G99" s="10"/>
      <c r="H99" s="10"/>
      <c r="I99" s="147" t="s">
        <v>444</v>
      </c>
      <c r="J99" s="136"/>
      <c r="K99" s="16"/>
      <c r="L99" s="148" t="s">
        <v>445</v>
      </c>
      <c r="M99" s="148" t="s">
        <v>269</v>
      </c>
      <c r="N99" s="16"/>
      <c r="O99" s="11"/>
      <c r="P99" s="24">
        <f t="shared" si="1"/>
        <v>0</v>
      </c>
      <c r="Q99" s="16" t="s">
        <v>446</v>
      </c>
      <c r="R99" s="11">
        <v>0</v>
      </c>
      <c r="S99" s="11">
        <v>7</v>
      </c>
      <c r="T99" s="17">
        <f>+P99+P100</f>
        <v>0</v>
      </c>
      <c r="U99" s="16" t="s">
        <v>43</v>
      </c>
      <c r="V99" s="16"/>
      <c r="W99" s="11" t="s">
        <v>447</v>
      </c>
      <c r="X99" s="38" t="s">
        <v>116</v>
      </c>
      <c r="Y99" s="16"/>
      <c r="Z99" s="16"/>
      <c r="AA99" s="16"/>
    </row>
    <row r="100" spans="1:27" ht="51" hidden="1" customHeight="1" x14ac:dyDescent="0.25">
      <c r="A100" s="10"/>
      <c r="B100" s="11"/>
      <c r="C100" s="11"/>
      <c r="D100" s="12"/>
      <c r="E100" s="11"/>
      <c r="F100" s="20"/>
      <c r="G100" s="10"/>
      <c r="H100" s="10"/>
      <c r="I100" s="147"/>
      <c r="J100" s="136"/>
      <c r="K100" s="16"/>
      <c r="L100" s="148"/>
      <c r="M100" s="148"/>
      <c r="N100" s="16"/>
      <c r="O100" s="11"/>
      <c r="P100" s="24">
        <f t="shared" si="1"/>
        <v>0</v>
      </c>
      <c r="Q100" s="16"/>
      <c r="R100" s="11"/>
      <c r="S100" s="11"/>
      <c r="T100" s="16"/>
      <c r="U100" s="16"/>
      <c r="V100" s="16"/>
      <c r="W100" s="11"/>
      <c r="X100" s="38" t="s">
        <v>121</v>
      </c>
      <c r="Y100" s="16"/>
      <c r="Z100" s="16"/>
      <c r="AA100" s="16"/>
    </row>
    <row r="101" spans="1:27" ht="101.25" customHeight="1" x14ac:dyDescent="0.25">
      <c r="A101" s="10"/>
      <c r="B101" s="11"/>
      <c r="C101" s="11" t="s">
        <v>448</v>
      </c>
      <c r="D101" s="19" t="s">
        <v>51</v>
      </c>
      <c r="E101" s="11" t="s">
        <v>448</v>
      </c>
      <c r="F101" s="20" t="s">
        <v>449</v>
      </c>
      <c r="G101" s="10"/>
      <c r="H101" s="38" t="s">
        <v>450</v>
      </c>
      <c r="I101" s="10" t="s">
        <v>451</v>
      </c>
      <c r="J101" s="51">
        <v>2023</v>
      </c>
      <c r="K101" s="16"/>
      <c r="L101" s="16" t="s">
        <v>452</v>
      </c>
      <c r="M101" s="16" t="s">
        <v>424</v>
      </c>
      <c r="N101" s="17">
        <v>60000000</v>
      </c>
      <c r="O101" s="11">
        <v>18</v>
      </c>
      <c r="P101" s="24">
        <f t="shared" si="1"/>
        <v>1080000000</v>
      </c>
      <c r="Q101" s="16" t="s">
        <v>41</v>
      </c>
      <c r="R101" s="11">
        <v>0</v>
      </c>
      <c r="S101" s="11" t="s">
        <v>453</v>
      </c>
      <c r="T101" s="17">
        <f>+P101+P102+P103</f>
        <v>1080000000</v>
      </c>
      <c r="U101" s="16" t="s">
        <v>59</v>
      </c>
      <c r="V101" s="16"/>
      <c r="W101" s="11" t="s">
        <v>454</v>
      </c>
      <c r="X101" s="10"/>
      <c r="Y101" s="117"/>
      <c r="Z101" s="16" t="s">
        <v>455</v>
      </c>
      <c r="AA101" s="16" t="s">
        <v>456</v>
      </c>
    </row>
    <row r="102" spans="1:27" ht="135" customHeight="1" x14ac:dyDescent="0.25">
      <c r="A102" s="10"/>
      <c r="B102" s="11"/>
      <c r="C102" s="11"/>
      <c r="D102" s="27" t="s">
        <v>64</v>
      </c>
      <c r="E102" s="11"/>
      <c r="F102" s="149"/>
      <c r="G102" s="10"/>
      <c r="H102" s="38" t="s">
        <v>457</v>
      </c>
      <c r="I102" s="10"/>
      <c r="J102" s="120"/>
      <c r="K102" s="16"/>
      <c r="L102" s="16"/>
      <c r="M102" s="16"/>
      <c r="N102" s="17"/>
      <c r="O102" s="11"/>
      <c r="P102" s="24">
        <f t="shared" si="1"/>
        <v>0</v>
      </c>
      <c r="Q102" s="16"/>
      <c r="R102" s="11"/>
      <c r="S102" s="11"/>
      <c r="T102" s="16"/>
      <c r="U102" s="16"/>
      <c r="V102" s="16"/>
      <c r="W102" s="11"/>
      <c r="X102" s="10"/>
      <c r="Y102" s="117"/>
      <c r="Z102" s="16"/>
      <c r="AA102" s="16"/>
    </row>
    <row r="103" spans="1:27" ht="74.25" customHeight="1" x14ac:dyDescent="0.25">
      <c r="A103" s="10"/>
      <c r="B103" s="11"/>
      <c r="C103" s="11"/>
      <c r="D103" s="31"/>
      <c r="E103" s="11"/>
      <c r="F103" s="149"/>
      <c r="G103" s="10"/>
      <c r="H103" s="38" t="s">
        <v>458</v>
      </c>
      <c r="I103" s="10"/>
      <c r="J103" s="52"/>
      <c r="K103" s="16"/>
      <c r="L103" s="16"/>
      <c r="M103" s="16"/>
      <c r="N103" s="17"/>
      <c r="O103" s="11"/>
      <c r="P103" s="24">
        <f t="shared" si="1"/>
        <v>0</v>
      </c>
      <c r="Q103" s="16"/>
      <c r="R103" s="11"/>
      <c r="S103" s="11"/>
      <c r="T103" s="16"/>
      <c r="U103" s="16"/>
      <c r="V103" s="16"/>
      <c r="W103" s="11"/>
      <c r="X103" s="10"/>
      <c r="Y103" s="117"/>
      <c r="Z103" s="16"/>
      <c r="AA103" s="16"/>
    </row>
    <row r="104" spans="1:27" ht="158.25" hidden="1" customHeight="1" x14ac:dyDescent="0.25">
      <c r="A104" s="53" t="s">
        <v>459</v>
      </c>
      <c r="B104" s="54" t="s">
        <v>460</v>
      </c>
      <c r="C104" s="63" t="s">
        <v>461</v>
      </c>
      <c r="D104" s="63"/>
      <c r="E104" s="63" t="s">
        <v>462</v>
      </c>
      <c r="F104" s="150" t="s">
        <v>463</v>
      </c>
      <c r="G104" s="55"/>
      <c r="H104" s="55" t="s">
        <v>464</v>
      </c>
      <c r="I104" s="55" t="s">
        <v>465</v>
      </c>
      <c r="J104" s="56"/>
      <c r="K104" s="58"/>
      <c r="L104" s="58" t="s">
        <v>466</v>
      </c>
      <c r="M104" s="58" t="s">
        <v>269</v>
      </c>
      <c r="N104" s="58"/>
      <c r="O104" s="63"/>
      <c r="P104" s="24">
        <f t="shared" si="1"/>
        <v>0</v>
      </c>
      <c r="Q104" s="58" t="s">
        <v>467</v>
      </c>
      <c r="R104" s="63">
        <v>0</v>
      </c>
      <c r="S104" s="63">
        <v>4</v>
      </c>
      <c r="T104" s="59">
        <f>+P104</f>
        <v>0</v>
      </c>
      <c r="U104" s="58"/>
      <c r="V104" s="58"/>
      <c r="W104" s="63" t="s">
        <v>468</v>
      </c>
      <c r="X104" s="55" t="s">
        <v>469</v>
      </c>
      <c r="Y104" s="58"/>
      <c r="Z104" s="58" t="s">
        <v>470</v>
      </c>
      <c r="AA104" s="58" t="s">
        <v>471</v>
      </c>
    </row>
    <row r="105" spans="1:27" ht="169.5" hidden="1" customHeight="1" x14ac:dyDescent="0.25">
      <c r="A105" s="53"/>
      <c r="B105" s="54"/>
      <c r="C105" s="63" t="s">
        <v>461</v>
      </c>
      <c r="D105" s="63"/>
      <c r="E105" s="63" t="s">
        <v>472</v>
      </c>
      <c r="F105" s="150" t="s">
        <v>473</v>
      </c>
      <c r="G105" s="55" t="s">
        <v>474</v>
      </c>
      <c r="H105" s="55" t="s">
        <v>475</v>
      </c>
      <c r="I105" s="55" t="s">
        <v>476</v>
      </c>
      <c r="J105" s="56"/>
      <c r="K105" s="58"/>
      <c r="L105" s="58" t="s">
        <v>477</v>
      </c>
      <c r="M105" s="58" t="s">
        <v>269</v>
      </c>
      <c r="N105" s="58"/>
      <c r="O105" s="63"/>
      <c r="P105" s="24">
        <f t="shared" si="1"/>
        <v>0</v>
      </c>
      <c r="Q105" s="58" t="s">
        <v>467</v>
      </c>
      <c r="R105" s="63">
        <v>0</v>
      </c>
      <c r="S105" s="63">
        <v>4</v>
      </c>
      <c r="T105" s="59">
        <f>+P105</f>
        <v>0</v>
      </c>
      <c r="U105" s="58"/>
      <c r="V105" s="58"/>
      <c r="W105" s="63" t="s">
        <v>468</v>
      </c>
      <c r="X105" s="55" t="s">
        <v>469</v>
      </c>
      <c r="Y105" s="58"/>
      <c r="Z105" s="58" t="s">
        <v>478</v>
      </c>
      <c r="AA105" s="58" t="s">
        <v>479</v>
      </c>
    </row>
    <row r="106" spans="1:27" ht="213.75" hidden="1" customHeight="1" x14ac:dyDescent="0.25">
      <c r="A106" s="53"/>
      <c r="B106" s="54"/>
      <c r="C106" s="63" t="s">
        <v>480</v>
      </c>
      <c r="D106" s="63"/>
      <c r="E106" s="63" t="s">
        <v>481</v>
      </c>
      <c r="F106" s="150" t="s">
        <v>482</v>
      </c>
      <c r="G106" s="55"/>
      <c r="H106" s="55" t="s">
        <v>483</v>
      </c>
      <c r="I106" s="55" t="s">
        <v>484</v>
      </c>
      <c r="J106" s="56"/>
      <c r="K106" s="58" t="s">
        <v>485</v>
      </c>
      <c r="L106" s="58" t="s">
        <v>486</v>
      </c>
      <c r="M106" s="58" t="s">
        <v>424</v>
      </c>
      <c r="N106" s="59">
        <v>60000000</v>
      </c>
      <c r="O106" s="63">
        <v>8</v>
      </c>
      <c r="P106" s="24">
        <f t="shared" si="1"/>
        <v>480000000</v>
      </c>
      <c r="Q106" s="58" t="s">
        <v>41</v>
      </c>
      <c r="R106" s="63">
        <v>0</v>
      </c>
      <c r="S106" s="63">
        <v>8</v>
      </c>
      <c r="T106" s="59">
        <f>+P106</f>
        <v>480000000</v>
      </c>
      <c r="U106" s="58"/>
      <c r="V106" s="58"/>
      <c r="W106" s="63" t="s">
        <v>365</v>
      </c>
      <c r="X106" s="55"/>
      <c r="Y106" s="58"/>
      <c r="Z106" s="58" t="s">
        <v>289</v>
      </c>
      <c r="AA106" s="58" t="s">
        <v>487</v>
      </c>
    </row>
    <row r="107" spans="1:27" ht="211.5" customHeight="1" x14ac:dyDescent="0.25">
      <c r="A107" s="53"/>
      <c r="B107" s="54" t="s">
        <v>488</v>
      </c>
      <c r="C107" s="54" t="s">
        <v>489</v>
      </c>
      <c r="D107" s="19" t="s">
        <v>51</v>
      </c>
      <c r="E107" s="54" t="s">
        <v>490</v>
      </c>
      <c r="F107" s="20" t="s">
        <v>491</v>
      </c>
      <c r="G107" s="53"/>
      <c r="H107" s="53" t="s">
        <v>492</v>
      </c>
      <c r="I107" s="55" t="s">
        <v>493</v>
      </c>
      <c r="J107" s="56">
        <v>2024</v>
      </c>
      <c r="K107" s="54"/>
      <c r="L107" s="58" t="s">
        <v>494</v>
      </c>
      <c r="M107" s="58" t="s">
        <v>410</v>
      </c>
      <c r="N107" s="59">
        <v>130837800</v>
      </c>
      <c r="O107" s="63">
        <v>1</v>
      </c>
      <c r="P107" s="24">
        <f t="shared" si="1"/>
        <v>130837800</v>
      </c>
      <c r="Q107" s="58" t="s">
        <v>287</v>
      </c>
      <c r="R107" s="63">
        <v>0</v>
      </c>
      <c r="S107" s="63">
        <v>1</v>
      </c>
      <c r="T107" s="59">
        <f>+P107</f>
        <v>130837800</v>
      </c>
      <c r="U107" s="58"/>
      <c r="V107" s="58"/>
      <c r="W107" s="63">
        <v>2024</v>
      </c>
      <c r="X107" s="55"/>
      <c r="Y107" s="58" t="s">
        <v>495</v>
      </c>
      <c r="Z107" s="60" t="s">
        <v>496</v>
      </c>
      <c r="AA107" s="60" t="s">
        <v>497</v>
      </c>
    </row>
    <row r="108" spans="1:27" ht="112.5" customHeight="1" x14ac:dyDescent="0.25">
      <c r="A108" s="53"/>
      <c r="B108" s="54"/>
      <c r="C108" s="54"/>
      <c r="D108" s="19" t="s">
        <v>64</v>
      </c>
      <c r="E108" s="54"/>
      <c r="F108" s="20"/>
      <c r="G108" s="53"/>
      <c r="H108" s="53"/>
      <c r="I108" s="55" t="s">
        <v>498</v>
      </c>
      <c r="J108" s="56" t="s">
        <v>499</v>
      </c>
      <c r="K108" s="54"/>
      <c r="L108" s="58" t="s">
        <v>500</v>
      </c>
      <c r="M108" s="58" t="s">
        <v>501</v>
      </c>
      <c r="N108" s="59">
        <v>66570500</v>
      </c>
      <c r="O108" s="63">
        <v>5</v>
      </c>
      <c r="P108" s="24">
        <f>+N108*O108</f>
        <v>332852500</v>
      </c>
      <c r="Q108" s="58" t="s">
        <v>502</v>
      </c>
      <c r="R108" s="63">
        <v>0</v>
      </c>
      <c r="S108" s="63">
        <v>5</v>
      </c>
      <c r="T108" s="59">
        <f>+P108</f>
        <v>332852500</v>
      </c>
      <c r="U108" s="58"/>
      <c r="V108" s="58"/>
      <c r="W108" s="63">
        <v>2030</v>
      </c>
      <c r="X108" s="55"/>
      <c r="Y108" s="58"/>
      <c r="Z108" s="60"/>
      <c r="AA108" s="60"/>
    </row>
    <row r="109" spans="1:27" ht="126.75" hidden="1" customHeight="1" x14ac:dyDescent="0.25">
      <c r="A109" s="53"/>
      <c r="B109" s="54"/>
      <c r="C109" s="54" t="s">
        <v>503</v>
      </c>
      <c r="D109" s="63"/>
      <c r="E109" s="54" t="s">
        <v>504</v>
      </c>
      <c r="F109" s="13" t="s">
        <v>505</v>
      </c>
      <c r="G109" s="53"/>
      <c r="H109" s="53" t="s">
        <v>506</v>
      </c>
      <c r="I109" s="53" t="s">
        <v>507</v>
      </c>
      <c r="J109" s="56"/>
      <c r="K109" s="151">
        <v>0.4</v>
      </c>
      <c r="L109" s="60" t="s">
        <v>508</v>
      </c>
      <c r="M109" s="58" t="s">
        <v>430</v>
      </c>
      <c r="N109" s="59">
        <v>14000000</v>
      </c>
      <c r="O109" s="63">
        <v>2</v>
      </c>
      <c r="P109" s="24">
        <f t="shared" si="1"/>
        <v>28000000</v>
      </c>
      <c r="Q109" s="58" t="s">
        <v>509</v>
      </c>
      <c r="R109" s="63">
        <v>0</v>
      </c>
      <c r="S109" s="63">
        <v>2</v>
      </c>
      <c r="T109" s="152">
        <f>+P109+P110</f>
        <v>148000000</v>
      </c>
      <c r="U109" s="54"/>
      <c r="V109" s="54"/>
      <c r="W109" s="63" t="s">
        <v>510</v>
      </c>
      <c r="X109" s="53"/>
      <c r="Y109" s="60"/>
      <c r="Z109" s="60" t="s">
        <v>496</v>
      </c>
      <c r="AA109" s="60" t="s">
        <v>497</v>
      </c>
    </row>
    <row r="110" spans="1:27" ht="73.5" hidden="1" customHeight="1" x14ac:dyDescent="0.25">
      <c r="A110" s="53"/>
      <c r="B110" s="54"/>
      <c r="C110" s="54"/>
      <c r="D110" s="63"/>
      <c r="E110" s="54"/>
      <c r="F110" s="13"/>
      <c r="G110" s="53"/>
      <c r="H110" s="53"/>
      <c r="I110" s="53"/>
      <c r="J110" s="56"/>
      <c r="K110" s="151"/>
      <c r="L110" s="60"/>
      <c r="M110" s="58" t="s">
        <v>424</v>
      </c>
      <c r="N110" s="59">
        <v>60000000</v>
      </c>
      <c r="O110" s="63">
        <v>2</v>
      </c>
      <c r="P110" s="24">
        <f t="shared" si="1"/>
        <v>120000000</v>
      </c>
      <c r="Q110" s="58" t="s">
        <v>511</v>
      </c>
      <c r="R110" s="63">
        <v>0</v>
      </c>
      <c r="S110" s="63">
        <v>2</v>
      </c>
      <c r="T110" s="54"/>
      <c r="U110" s="54"/>
      <c r="V110" s="54"/>
      <c r="W110" s="63" t="s">
        <v>510</v>
      </c>
      <c r="X110" s="53"/>
      <c r="Y110" s="60"/>
      <c r="Z110" s="60"/>
      <c r="AA110" s="60"/>
    </row>
    <row r="111" spans="1:27" ht="73.5" customHeight="1" x14ac:dyDescent="0.25">
      <c r="A111" s="53"/>
      <c r="B111" s="74"/>
      <c r="C111" s="63"/>
      <c r="D111" s="153" t="s">
        <v>512</v>
      </c>
      <c r="E111" s="63"/>
      <c r="F111" s="176" t="s">
        <v>513</v>
      </c>
      <c r="G111" s="55"/>
      <c r="H111" s="55"/>
      <c r="I111" s="175" t="s">
        <v>514</v>
      </c>
      <c r="J111" s="154" t="s">
        <v>311</v>
      </c>
      <c r="K111" s="155"/>
      <c r="L111" s="58" t="s">
        <v>515</v>
      </c>
      <c r="M111" s="65" t="s">
        <v>516</v>
      </c>
      <c r="N111" s="61">
        <v>50000000</v>
      </c>
      <c r="O111" s="36">
        <v>6</v>
      </c>
      <c r="P111" s="24">
        <f>+N111*O111</f>
        <v>300000000</v>
      </c>
      <c r="Q111" s="58"/>
      <c r="R111" s="63"/>
      <c r="S111" s="63">
        <v>1</v>
      </c>
      <c r="T111" s="156">
        <f>+P111*S111</f>
        <v>300000000</v>
      </c>
      <c r="U111" s="63"/>
      <c r="V111" s="63"/>
      <c r="W111" s="63"/>
      <c r="X111" s="55"/>
      <c r="Y111" s="58"/>
      <c r="Z111" s="58"/>
      <c r="AA111" s="58"/>
    </row>
    <row r="112" spans="1:27" ht="73.5" customHeight="1" x14ac:dyDescent="0.25">
      <c r="A112" s="53"/>
      <c r="B112" s="74"/>
      <c r="C112" s="63"/>
      <c r="D112" s="157"/>
      <c r="E112" s="63"/>
      <c r="F112" s="177"/>
      <c r="G112" s="55"/>
      <c r="H112" s="55"/>
      <c r="I112" s="175" t="s">
        <v>517</v>
      </c>
      <c r="J112" s="154" t="s">
        <v>311</v>
      </c>
      <c r="K112" s="155"/>
      <c r="L112" s="58"/>
      <c r="M112" s="75"/>
      <c r="N112" s="62"/>
      <c r="O112" s="44"/>
      <c r="P112" s="24">
        <f>+N112*O112</f>
        <v>0</v>
      </c>
      <c r="Q112" s="58" t="s">
        <v>287</v>
      </c>
      <c r="R112" s="63">
        <v>0</v>
      </c>
      <c r="S112" s="63">
        <v>1</v>
      </c>
      <c r="T112" s="156">
        <f>P112*S112</f>
        <v>0</v>
      </c>
      <c r="U112" s="63"/>
      <c r="V112" s="63"/>
      <c r="W112" s="63"/>
      <c r="X112" s="55"/>
      <c r="Y112" s="58"/>
      <c r="Z112" s="58"/>
      <c r="AA112" s="58"/>
    </row>
    <row r="113" spans="1:27" ht="79.5" customHeight="1" x14ac:dyDescent="0.25">
      <c r="A113" s="53"/>
      <c r="B113" s="65" t="s">
        <v>518</v>
      </c>
      <c r="C113" s="63"/>
      <c r="D113" s="158"/>
      <c r="E113" s="159"/>
      <c r="F113" s="178"/>
      <c r="G113" s="160" t="s">
        <v>519</v>
      </c>
      <c r="H113" s="160"/>
      <c r="I113" s="175" t="s">
        <v>520</v>
      </c>
      <c r="J113" s="154" t="s">
        <v>521</v>
      </c>
      <c r="K113" s="155"/>
      <c r="L113" s="58"/>
      <c r="M113" s="65" t="s">
        <v>516</v>
      </c>
      <c r="N113" s="61">
        <v>50000001</v>
      </c>
      <c r="O113" s="5">
        <v>6</v>
      </c>
      <c r="P113" s="24">
        <f>+N113*O113</f>
        <v>300000006</v>
      </c>
      <c r="S113" s="63">
        <v>1</v>
      </c>
      <c r="T113" s="156">
        <f>+P113*S113</f>
        <v>300000006</v>
      </c>
      <c r="U113" s="63"/>
      <c r="V113" s="63"/>
      <c r="W113" s="63"/>
      <c r="X113" s="55"/>
      <c r="Y113" s="58"/>
      <c r="Z113" s="58"/>
      <c r="AA113" s="58"/>
    </row>
    <row r="114" spans="1:27" ht="122.25" hidden="1" customHeight="1" x14ac:dyDescent="0.25">
      <c r="A114" s="53"/>
      <c r="B114" s="67"/>
      <c r="C114" s="54" t="s">
        <v>522</v>
      </c>
      <c r="D114" s="63"/>
      <c r="E114" s="54" t="s">
        <v>523</v>
      </c>
      <c r="F114" s="13" t="s">
        <v>524</v>
      </c>
      <c r="G114" s="53"/>
      <c r="H114" s="53" t="s">
        <v>525</v>
      </c>
      <c r="I114" s="55" t="s">
        <v>526</v>
      </c>
      <c r="J114" s="56"/>
      <c r="K114" s="65" t="s">
        <v>527</v>
      </c>
      <c r="L114" s="58" t="s">
        <v>528</v>
      </c>
      <c r="M114" s="75"/>
      <c r="N114" s="62"/>
      <c r="U114" s="58"/>
      <c r="V114" s="58"/>
      <c r="W114" s="63">
        <v>2024</v>
      </c>
      <c r="X114" s="55"/>
      <c r="Y114" s="58"/>
      <c r="Z114" s="60" t="s">
        <v>529</v>
      </c>
      <c r="AA114" s="60" t="s">
        <v>530</v>
      </c>
    </row>
    <row r="115" spans="1:27" ht="135.75" hidden="1" customHeight="1" x14ac:dyDescent="0.25">
      <c r="A115" s="53"/>
      <c r="B115" s="67"/>
      <c r="C115" s="65"/>
      <c r="D115" s="63"/>
      <c r="E115" s="65"/>
      <c r="F115" s="161"/>
      <c r="G115" s="84"/>
      <c r="H115" s="84"/>
      <c r="I115" s="55" t="s">
        <v>531</v>
      </c>
      <c r="J115" s="56"/>
      <c r="K115" s="75"/>
      <c r="L115" s="58" t="s">
        <v>532</v>
      </c>
      <c r="M115" s="58" t="s">
        <v>424</v>
      </c>
      <c r="N115" s="59">
        <v>60000000</v>
      </c>
      <c r="O115" s="63">
        <v>5</v>
      </c>
      <c r="P115" s="24">
        <f t="shared" si="1"/>
        <v>300000000</v>
      </c>
      <c r="Q115" s="58" t="s">
        <v>533</v>
      </c>
      <c r="R115" s="63">
        <v>0</v>
      </c>
      <c r="S115" s="63">
        <v>5</v>
      </c>
      <c r="T115" s="59">
        <f t="shared" ref="T115:T121" si="2">+P115</f>
        <v>300000000</v>
      </c>
      <c r="U115" s="58"/>
      <c r="V115" s="58"/>
      <c r="W115" s="63">
        <v>2025</v>
      </c>
      <c r="X115" s="55"/>
      <c r="Y115" s="58"/>
      <c r="Z115" s="99"/>
      <c r="AA115" s="99"/>
    </row>
    <row r="116" spans="1:27" ht="175.5" hidden="1" customHeight="1" x14ac:dyDescent="0.25">
      <c r="A116" s="53"/>
      <c r="B116" s="75"/>
      <c r="C116" s="75"/>
      <c r="D116" s="63"/>
      <c r="E116" s="75"/>
      <c r="F116" s="162"/>
      <c r="G116" s="93"/>
      <c r="H116" s="93"/>
      <c r="I116" s="55" t="s">
        <v>534</v>
      </c>
      <c r="J116" s="56"/>
      <c r="K116" s="163">
        <v>0.8</v>
      </c>
      <c r="L116" s="58" t="s">
        <v>535</v>
      </c>
      <c r="M116" s="58" t="s">
        <v>430</v>
      </c>
      <c r="N116" s="59">
        <v>14000000</v>
      </c>
      <c r="O116" s="63">
        <v>1</v>
      </c>
      <c r="P116" s="24">
        <f t="shared" si="1"/>
        <v>14000000</v>
      </c>
      <c r="Q116" s="58" t="s">
        <v>287</v>
      </c>
      <c r="R116" s="63">
        <v>0</v>
      </c>
      <c r="S116" s="63">
        <v>1</v>
      </c>
      <c r="T116" s="59">
        <f t="shared" si="2"/>
        <v>14000000</v>
      </c>
      <c r="U116" s="58"/>
      <c r="V116" s="58"/>
      <c r="W116" s="63" t="s">
        <v>210</v>
      </c>
      <c r="X116" s="55" t="s">
        <v>536</v>
      </c>
      <c r="Y116" s="58"/>
      <c r="Z116" s="164"/>
      <c r="AA116" s="164"/>
    </row>
    <row r="117" spans="1:27" ht="229.5" hidden="1" customHeight="1" x14ac:dyDescent="0.25">
      <c r="A117" s="53"/>
      <c r="B117" s="165"/>
      <c r="C117" s="63" t="s">
        <v>537</v>
      </c>
      <c r="D117" s="63"/>
      <c r="E117" s="63" t="s">
        <v>523</v>
      </c>
      <c r="F117" s="150" t="s">
        <v>538</v>
      </c>
      <c r="G117" s="55"/>
      <c r="H117" s="55" t="s">
        <v>539</v>
      </c>
      <c r="I117" s="55" t="s">
        <v>540</v>
      </c>
      <c r="J117" s="56"/>
      <c r="K117" s="163">
        <v>1</v>
      </c>
      <c r="L117" s="55" t="s">
        <v>541</v>
      </c>
      <c r="M117" s="166" t="s">
        <v>276</v>
      </c>
      <c r="N117" s="167">
        <v>427000</v>
      </c>
      <c r="O117" s="168">
        <v>50</v>
      </c>
      <c r="P117" s="24">
        <f t="shared" si="1"/>
        <v>21350000</v>
      </c>
      <c r="Q117" s="58"/>
      <c r="R117" s="63"/>
      <c r="S117" s="63" t="s">
        <v>542</v>
      </c>
      <c r="T117" s="59">
        <f t="shared" si="2"/>
        <v>21350000</v>
      </c>
      <c r="U117" s="58"/>
      <c r="V117" s="58"/>
      <c r="W117" s="63" t="s">
        <v>543</v>
      </c>
      <c r="X117" s="55"/>
      <c r="Y117" s="58"/>
      <c r="Z117" s="58" t="s">
        <v>544</v>
      </c>
      <c r="AA117" s="58" t="s">
        <v>545</v>
      </c>
    </row>
    <row r="118" spans="1:27" ht="195.75" hidden="1" customHeight="1" x14ac:dyDescent="0.25">
      <c r="A118" s="53"/>
      <c r="B118" s="54" t="s">
        <v>546</v>
      </c>
      <c r="C118" s="63" t="s">
        <v>547</v>
      </c>
      <c r="D118" s="63"/>
      <c r="E118" s="63" t="s">
        <v>548</v>
      </c>
      <c r="F118" s="150" t="s">
        <v>549</v>
      </c>
      <c r="G118" s="55"/>
      <c r="H118" s="55" t="s">
        <v>550</v>
      </c>
      <c r="I118" s="55" t="s">
        <v>551</v>
      </c>
      <c r="J118" s="56"/>
      <c r="K118" s="163">
        <v>1</v>
      </c>
      <c r="L118" s="58" t="s">
        <v>552</v>
      </c>
      <c r="M118" s="58" t="s">
        <v>424</v>
      </c>
      <c r="N118" s="59">
        <v>60000000</v>
      </c>
      <c r="O118" s="63">
        <v>1</v>
      </c>
      <c r="P118" s="24">
        <f t="shared" si="1"/>
        <v>60000000</v>
      </c>
      <c r="Q118" s="58"/>
      <c r="R118" s="63"/>
      <c r="S118" s="63">
        <v>1</v>
      </c>
      <c r="T118" s="59">
        <f t="shared" si="2"/>
        <v>60000000</v>
      </c>
      <c r="U118" s="58"/>
      <c r="V118" s="58"/>
      <c r="W118" s="63">
        <v>2023</v>
      </c>
      <c r="X118" s="55" t="s">
        <v>553</v>
      </c>
      <c r="Y118" s="58"/>
      <c r="Z118" s="58" t="s">
        <v>554</v>
      </c>
      <c r="AA118" s="58" t="s">
        <v>555</v>
      </c>
    </row>
    <row r="119" spans="1:27" ht="16.5" hidden="1" customHeight="1" x14ac:dyDescent="0.25">
      <c r="A119" s="53"/>
      <c r="B119" s="54"/>
      <c r="C119" s="54" t="s">
        <v>556</v>
      </c>
      <c r="D119" s="63"/>
      <c r="E119" s="54" t="s">
        <v>557</v>
      </c>
      <c r="F119" s="13" t="s">
        <v>558</v>
      </c>
      <c r="G119" s="53"/>
      <c r="H119" s="53" t="s">
        <v>559</v>
      </c>
      <c r="I119" s="55" t="s">
        <v>560</v>
      </c>
      <c r="J119" s="56"/>
      <c r="K119" s="54"/>
      <c r="L119" s="58" t="s">
        <v>561</v>
      </c>
      <c r="M119" s="58" t="s">
        <v>269</v>
      </c>
      <c r="N119" s="58"/>
      <c r="O119" s="63"/>
      <c r="P119" s="24">
        <f t="shared" si="1"/>
        <v>0</v>
      </c>
      <c r="Q119" s="58"/>
      <c r="R119" s="63"/>
      <c r="S119" s="63">
        <v>1</v>
      </c>
      <c r="T119" s="59">
        <f t="shared" si="2"/>
        <v>0</v>
      </c>
      <c r="U119" s="58"/>
      <c r="V119" s="58"/>
      <c r="W119" s="63">
        <v>2023</v>
      </c>
      <c r="X119" s="55" t="s">
        <v>536</v>
      </c>
      <c r="Y119" s="60"/>
      <c r="Z119" s="60" t="s">
        <v>562</v>
      </c>
      <c r="AA119" s="60" t="s">
        <v>563</v>
      </c>
    </row>
    <row r="120" spans="1:27" ht="157.5" hidden="1" x14ac:dyDescent="0.25">
      <c r="A120" s="53"/>
      <c r="B120" s="54"/>
      <c r="C120" s="54"/>
      <c r="D120" s="63"/>
      <c r="E120" s="54"/>
      <c r="F120" s="13"/>
      <c r="G120" s="53"/>
      <c r="H120" s="53"/>
      <c r="I120" s="55" t="s">
        <v>564</v>
      </c>
      <c r="J120" s="56"/>
      <c r="K120" s="54"/>
      <c r="L120" s="58" t="s">
        <v>565</v>
      </c>
      <c r="M120" s="58" t="s">
        <v>424</v>
      </c>
      <c r="N120" s="59">
        <v>60000000</v>
      </c>
      <c r="O120" s="63">
        <v>4</v>
      </c>
      <c r="P120" s="24">
        <f t="shared" si="1"/>
        <v>240000000</v>
      </c>
      <c r="Q120" s="58" t="s">
        <v>566</v>
      </c>
      <c r="R120" s="63">
        <v>0</v>
      </c>
      <c r="S120" s="63">
        <v>4</v>
      </c>
      <c r="T120" s="59">
        <f t="shared" si="2"/>
        <v>240000000</v>
      </c>
      <c r="U120" s="58"/>
      <c r="V120" s="58"/>
      <c r="W120" s="63">
        <v>2023</v>
      </c>
      <c r="X120" s="55" t="s">
        <v>567</v>
      </c>
      <c r="Y120" s="60"/>
      <c r="Z120" s="60"/>
      <c r="AA120" s="60"/>
    </row>
    <row r="121" spans="1:27" ht="141.75" hidden="1" x14ac:dyDescent="0.25">
      <c r="A121" s="53"/>
      <c r="B121" s="54"/>
      <c r="C121" s="54" t="s">
        <v>568</v>
      </c>
      <c r="D121" s="63"/>
      <c r="E121" s="54" t="s">
        <v>569</v>
      </c>
      <c r="F121" s="13" t="s">
        <v>570</v>
      </c>
      <c r="G121" s="53"/>
      <c r="H121" s="53" t="s">
        <v>571</v>
      </c>
      <c r="I121" s="55" t="s">
        <v>572</v>
      </c>
      <c r="J121" s="56"/>
      <c r="K121" s="54"/>
      <c r="L121" s="58" t="s">
        <v>573</v>
      </c>
      <c r="M121" s="58" t="s">
        <v>574</v>
      </c>
      <c r="N121" s="59">
        <v>249120000</v>
      </c>
      <c r="O121" s="63">
        <v>1</v>
      </c>
      <c r="P121" s="24">
        <f t="shared" si="1"/>
        <v>249120000</v>
      </c>
      <c r="Q121" s="58" t="s">
        <v>575</v>
      </c>
      <c r="R121" s="63">
        <v>0</v>
      </c>
      <c r="S121" s="63">
        <v>1</v>
      </c>
      <c r="T121" s="59">
        <f t="shared" si="2"/>
        <v>249120000</v>
      </c>
      <c r="U121" s="54"/>
      <c r="V121" s="54"/>
      <c r="W121" s="63">
        <v>2024</v>
      </c>
      <c r="X121" s="53"/>
      <c r="Y121" s="60"/>
      <c r="Z121" s="60" t="s">
        <v>576</v>
      </c>
      <c r="AA121" s="60" t="s">
        <v>577</v>
      </c>
    </row>
    <row r="122" spans="1:27" ht="47.25" hidden="1" customHeight="1" x14ac:dyDescent="0.25">
      <c r="A122" s="53"/>
      <c r="B122" s="54"/>
      <c r="C122" s="54"/>
      <c r="D122" s="63"/>
      <c r="E122" s="54"/>
      <c r="F122" s="13"/>
      <c r="G122" s="53"/>
      <c r="H122" s="53"/>
      <c r="I122" s="53" t="s">
        <v>578</v>
      </c>
      <c r="J122" s="56"/>
      <c r="K122" s="54"/>
      <c r="L122" s="60" t="s">
        <v>579</v>
      </c>
      <c r="M122" s="58" t="s">
        <v>410</v>
      </c>
      <c r="N122" s="59">
        <v>130837800</v>
      </c>
      <c r="O122" s="63">
        <v>1</v>
      </c>
      <c r="P122" s="24">
        <f t="shared" si="1"/>
        <v>130837800</v>
      </c>
      <c r="Q122" s="58" t="s">
        <v>580</v>
      </c>
      <c r="R122" s="63">
        <v>0</v>
      </c>
      <c r="S122" s="63">
        <v>1</v>
      </c>
      <c r="T122" s="61">
        <f>+P122+P123</f>
        <v>250837800</v>
      </c>
      <c r="U122" s="54"/>
      <c r="V122" s="54"/>
      <c r="W122" s="63">
        <v>2030</v>
      </c>
      <c r="X122" s="53"/>
      <c r="Y122" s="60"/>
      <c r="Z122" s="60"/>
      <c r="AA122" s="60"/>
    </row>
    <row r="123" spans="1:27" ht="39" hidden="1" customHeight="1" x14ac:dyDescent="0.25">
      <c r="A123" s="53"/>
      <c r="B123" s="54"/>
      <c r="C123" s="54"/>
      <c r="D123" s="63"/>
      <c r="E123" s="54"/>
      <c r="F123" s="13"/>
      <c r="G123" s="53"/>
      <c r="H123" s="53"/>
      <c r="I123" s="53"/>
      <c r="J123" s="56"/>
      <c r="K123" s="54"/>
      <c r="L123" s="60"/>
      <c r="M123" s="58" t="s">
        <v>424</v>
      </c>
      <c r="N123" s="59">
        <v>60000000</v>
      </c>
      <c r="O123" s="63">
        <v>2</v>
      </c>
      <c r="P123" s="24">
        <f t="shared" si="1"/>
        <v>120000000</v>
      </c>
      <c r="Q123" s="58" t="s">
        <v>511</v>
      </c>
      <c r="R123" s="63">
        <v>0</v>
      </c>
      <c r="S123" s="63">
        <v>2</v>
      </c>
      <c r="T123" s="75"/>
      <c r="U123" s="54"/>
      <c r="V123" s="54"/>
      <c r="W123" s="63" t="s">
        <v>581</v>
      </c>
      <c r="X123" s="53"/>
      <c r="Y123" s="60"/>
      <c r="Z123" s="60"/>
      <c r="AA123" s="60"/>
    </row>
    <row r="124" spans="1:27" ht="22.5" hidden="1" customHeight="1" x14ac:dyDescent="0.25">
      <c r="A124" s="53"/>
      <c r="B124" s="54" t="s">
        <v>582</v>
      </c>
      <c r="C124" s="54" t="s">
        <v>583</v>
      </c>
      <c r="D124" s="63"/>
      <c r="E124" s="54" t="s">
        <v>584</v>
      </c>
      <c r="F124" s="13" t="s">
        <v>585</v>
      </c>
      <c r="G124" s="53" t="s">
        <v>586</v>
      </c>
      <c r="H124" s="53" t="s">
        <v>587</v>
      </c>
      <c r="I124" s="53" t="s">
        <v>588</v>
      </c>
      <c r="J124" s="56"/>
      <c r="K124" s="54"/>
      <c r="L124" s="60" t="s">
        <v>589</v>
      </c>
      <c r="M124" s="58" t="s">
        <v>424</v>
      </c>
      <c r="N124" s="59">
        <v>60000000</v>
      </c>
      <c r="O124" s="63">
        <v>7</v>
      </c>
      <c r="P124" s="24">
        <f t="shared" si="1"/>
        <v>420000000</v>
      </c>
      <c r="Q124" s="58" t="s">
        <v>590</v>
      </c>
      <c r="R124" s="54">
        <v>0</v>
      </c>
      <c r="S124" s="54">
        <v>7</v>
      </c>
      <c r="T124" s="152">
        <f>+P124+P125+P126+P127</f>
        <v>968072000</v>
      </c>
      <c r="U124" s="54"/>
      <c r="V124" s="54"/>
      <c r="W124" s="54" t="s">
        <v>591</v>
      </c>
      <c r="X124" s="53"/>
      <c r="Y124" s="60"/>
      <c r="Z124" s="60"/>
      <c r="AA124" s="60"/>
    </row>
    <row r="125" spans="1:27" ht="15.75" hidden="1" x14ac:dyDescent="0.25">
      <c r="A125" s="53"/>
      <c r="B125" s="54"/>
      <c r="C125" s="54"/>
      <c r="D125" s="63"/>
      <c r="E125" s="54"/>
      <c r="F125" s="13"/>
      <c r="G125" s="53"/>
      <c r="H125" s="53"/>
      <c r="I125" s="53"/>
      <c r="J125" s="56"/>
      <c r="K125" s="54"/>
      <c r="L125" s="60"/>
      <c r="M125" s="58" t="s">
        <v>592</v>
      </c>
      <c r="N125" s="91">
        <v>68509000</v>
      </c>
      <c r="O125" s="54">
        <v>8</v>
      </c>
      <c r="P125" s="24">
        <f t="shared" si="1"/>
        <v>548072000</v>
      </c>
      <c r="Q125" s="60" t="s">
        <v>593</v>
      </c>
      <c r="R125" s="54"/>
      <c r="S125" s="54"/>
      <c r="T125" s="54"/>
      <c r="U125" s="54"/>
      <c r="V125" s="54"/>
      <c r="W125" s="54"/>
      <c r="X125" s="53"/>
      <c r="Y125" s="60"/>
      <c r="Z125" s="60"/>
      <c r="AA125" s="60"/>
    </row>
    <row r="126" spans="1:27" ht="31.5" hidden="1" x14ac:dyDescent="0.25">
      <c r="A126" s="53"/>
      <c r="B126" s="54"/>
      <c r="C126" s="54"/>
      <c r="D126" s="63"/>
      <c r="E126" s="54"/>
      <c r="F126" s="13"/>
      <c r="G126" s="53"/>
      <c r="H126" s="53"/>
      <c r="I126" s="53"/>
      <c r="J126" s="56"/>
      <c r="K126" s="54"/>
      <c r="L126" s="60"/>
      <c r="M126" s="58" t="s">
        <v>594</v>
      </c>
      <c r="N126" s="91"/>
      <c r="O126" s="54"/>
      <c r="P126" s="24">
        <f t="shared" si="1"/>
        <v>0</v>
      </c>
      <c r="Q126" s="60"/>
      <c r="R126" s="54"/>
      <c r="S126" s="54"/>
      <c r="T126" s="54"/>
      <c r="U126" s="54"/>
      <c r="V126" s="54"/>
      <c r="W126" s="54"/>
      <c r="X126" s="53"/>
      <c r="Y126" s="60"/>
      <c r="Z126" s="60"/>
      <c r="AA126" s="60"/>
    </row>
    <row r="127" spans="1:27" ht="15.75" hidden="1" x14ac:dyDescent="0.25">
      <c r="A127" s="53"/>
      <c r="B127" s="54"/>
      <c r="C127" s="54"/>
      <c r="D127" s="63"/>
      <c r="E127" s="54"/>
      <c r="F127" s="13"/>
      <c r="G127" s="53"/>
      <c r="H127" s="53"/>
      <c r="I127" s="53"/>
      <c r="J127" s="56"/>
      <c r="K127" s="54"/>
      <c r="L127" s="60"/>
      <c r="M127" s="58" t="s">
        <v>595</v>
      </c>
      <c r="N127" s="91"/>
      <c r="O127" s="54"/>
      <c r="P127" s="24">
        <f t="shared" si="1"/>
        <v>0</v>
      </c>
      <c r="Q127" s="60"/>
      <c r="R127" s="54"/>
      <c r="S127" s="54"/>
      <c r="T127" s="54"/>
      <c r="U127" s="54"/>
      <c r="V127" s="54"/>
      <c r="W127" s="54"/>
      <c r="X127" s="53"/>
      <c r="Y127" s="60"/>
      <c r="Z127" s="60"/>
      <c r="AA127" s="60"/>
    </row>
    <row r="128" spans="1:27" ht="57" customHeight="1" x14ac:dyDescent="0.25">
      <c r="P128" s="169">
        <f>SUM(P10:P113)</f>
        <v>14068153497</v>
      </c>
      <c r="Q128" s="170"/>
      <c r="R128" s="171"/>
      <c r="S128" s="170"/>
      <c r="T128" s="169">
        <f>SUM(T10:T113)</f>
        <v>13948153497</v>
      </c>
    </row>
    <row r="129" spans="11:20" ht="23.25" x14ac:dyDescent="0.35">
      <c r="K129" s="172" t="s">
        <v>596</v>
      </c>
      <c r="L129" s="172"/>
      <c r="M129" s="172"/>
      <c r="N129" s="172"/>
      <c r="P129" s="173">
        <f>SUM(P6:P127)</f>
        <v>16321533297</v>
      </c>
      <c r="T129" s="173">
        <f>SUM(T6:T127)</f>
        <v>16201533297</v>
      </c>
    </row>
    <row r="143" spans="11:20" x14ac:dyDescent="0.25">
      <c r="P143">
        <v>14395040291</v>
      </c>
    </row>
    <row r="145" spans="16:16" x14ac:dyDescent="0.25">
      <c r="P145" s="174">
        <f>P143-P129</f>
        <v>-1926493006</v>
      </c>
    </row>
  </sheetData>
  <mergeCells count="734">
    <mergeCell ref="AA124:AA127"/>
    <mergeCell ref="N125:N127"/>
    <mergeCell ref="O125:O127"/>
    <mergeCell ref="Q125:Q127"/>
    <mergeCell ref="K129:N129"/>
    <mergeCell ref="U124:U127"/>
    <mergeCell ref="V124:V127"/>
    <mergeCell ref="W124:W127"/>
    <mergeCell ref="X124:X127"/>
    <mergeCell ref="Y124:Y127"/>
    <mergeCell ref="Z124:Z127"/>
    <mergeCell ref="I124:I127"/>
    <mergeCell ref="K124:K127"/>
    <mergeCell ref="L124:L127"/>
    <mergeCell ref="R124:R127"/>
    <mergeCell ref="S124:S127"/>
    <mergeCell ref="T124:T127"/>
    <mergeCell ref="B124:B127"/>
    <mergeCell ref="C124:C127"/>
    <mergeCell ref="E124:E127"/>
    <mergeCell ref="F124:F127"/>
    <mergeCell ref="G124:G127"/>
    <mergeCell ref="H124:H127"/>
    <mergeCell ref="X121:X123"/>
    <mergeCell ref="Y121:Y123"/>
    <mergeCell ref="Z121:Z123"/>
    <mergeCell ref="AA121:AA123"/>
    <mergeCell ref="I122:I123"/>
    <mergeCell ref="L122:L123"/>
    <mergeCell ref="T122:T123"/>
    <mergeCell ref="Z119:Z120"/>
    <mergeCell ref="AA119:AA120"/>
    <mergeCell ref="C121:C123"/>
    <mergeCell ref="E121:E123"/>
    <mergeCell ref="F121:F123"/>
    <mergeCell ref="G121:G123"/>
    <mergeCell ref="H121:H123"/>
    <mergeCell ref="K121:K123"/>
    <mergeCell ref="U121:U123"/>
    <mergeCell ref="V121:V123"/>
    <mergeCell ref="Z114:Z116"/>
    <mergeCell ref="AA114:AA116"/>
    <mergeCell ref="B118:B123"/>
    <mergeCell ref="C119:C120"/>
    <mergeCell ref="E119:E120"/>
    <mergeCell ref="F119:F120"/>
    <mergeCell ref="G119:G120"/>
    <mergeCell ref="H119:H120"/>
    <mergeCell ref="K119:K120"/>
    <mergeCell ref="Y119:Y120"/>
    <mergeCell ref="B113:B116"/>
    <mergeCell ref="M113:M114"/>
    <mergeCell ref="N113:N114"/>
    <mergeCell ref="C114:C116"/>
    <mergeCell ref="E114:E116"/>
    <mergeCell ref="F114:F116"/>
    <mergeCell ref="G114:G116"/>
    <mergeCell ref="H114:H116"/>
    <mergeCell ref="K114:K115"/>
    <mergeCell ref="Z109:Z110"/>
    <mergeCell ref="AA109:AA110"/>
    <mergeCell ref="D111:D113"/>
    <mergeCell ref="F111:F113"/>
    <mergeCell ref="M111:M112"/>
    <mergeCell ref="N111:N112"/>
    <mergeCell ref="L109:L110"/>
    <mergeCell ref="T109:T110"/>
    <mergeCell ref="U109:U110"/>
    <mergeCell ref="V109:V110"/>
    <mergeCell ref="X109:X110"/>
    <mergeCell ref="Y109:Y110"/>
    <mergeCell ref="K107:K108"/>
    <mergeCell ref="Z107:Z108"/>
    <mergeCell ref="AA107:AA108"/>
    <mergeCell ref="C109:C110"/>
    <mergeCell ref="E109:E110"/>
    <mergeCell ref="F109:F110"/>
    <mergeCell ref="G109:G110"/>
    <mergeCell ref="H109:H110"/>
    <mergeCell ref="I109:I110"/>
    <mergeCell ref="K109:K110"/>
    <mergeCell ref="AA101:AA103"/>
    <mergeCell ref="D102:D103"/>
    <mergeCell ref="A104:A127"/>
    <mergeCell ref="B104:B106"/>
    <mergeCell ref="B107:B110"/>
    <mergeCell ref="C107:C108"/>
    <mergeCell ref="E107:E108"/>
    <mergeCell ref="F107:F108"/>
    <mergeCell ref="G107:G108"/>
    <mergeCell ref="H107:H108"/>
    <mergeCell ref="U101:U103"/>
    <mergeCell ref="V101:V103"/>
    <mergeCell ref="W101:W103"/>
    <mergeCell ref="X101:X103"/>
    <mergeCell ref="Y101:Y103"/>
    <mergeCell ref="Z101:Z103"/>
    <mergeCell ref="N101:N103"/>
    <mergeCell ref="O101:O103"/>
    <mergeCell ref="Q101:Q103"/>
    <mergeCell ref="R101:R103"/>
    <mergeCell ref="S101:S103"/>
    <mergeCell ref="T101:T103"/>
    <mergeCell ref="AA99:AA100"/>
    <mergeCell ref="C101:C103"/>
    <mergeCell ref="E101:E103"/>
    <mergeCell ref="F101:F103"/>
    <mergeCell ref="G101:G103"/>
    <mergeCell ref="I101:I103"/>
    <mergeCell ref="J101:J103"/>
    <mergeCell ref="K101:K103"/>
    <mergeCell ref="L101:L103"/>
    <mergeCell ref="M101:M103"/>
    <mergeCell ref="T99:T100"/>
    <mergeCell ref="U99:U100"/>
    <mergeCell ref="V99:V100"/>
    <mergeCell ref="W99:W100"/>
    <mergeCell ref="Y99:Y100"/>
    <mergeCell ref="Z99:Z100"/>
    <mergeCell ref="AA97:AA98"/>
    <mergeCell ref="I99:I100"/>
    <mergeCell ref="K99:K100"/>
    <mergeCell ref="L99:L100"/>
    <mergeCell ref="M99:M100"/>
    <mergeCell ref="N99:N100"/>
    <mergeCell ref="O99:O100"/>
    <mergeCell ref="Q99:Q100"/>
    <mergeCell ref="R99:R100"/>
    <mergeCell ref="S99:S100"/>
    <mergeCell ref="U97:U98"/>
    <mergeCell ref="V97:V98"/>
    <mergeCell ref="W97:W98"/>
    <mergeCell ref="X97:X98"/>
    <mergeCell ref="Y97:Y98"/>
    <mergeCell ref="Z97:Z98"/>
    <mergeCell ref="N97:N98"/>
    <mergeCell ref="O97:O98"/>
    <mergeCell ref="Q97:Q98"/>
    <mergeCell ref="R97:R98"/>
    <mergeCell ref="S97:S98"/>
    <mergeCell ref="T97:T98"/>
    <mergeCell ref="H97:H100"/>
    <mergeCell ref="I97:I98"/>
    <mergeCell ref="J97:J98"/>
    <mergeCell ref="K97:K98"/>
    <mergeCell ref="L97:L98"/>
    <mergeCell ref="M97:M98"/>
    <mergeCell ref="W94:W95"/>
    <mergeCell ref="X94:X95"/>
    <mergeCell ref="Y94:Y96"/>
    <mergeCell ref="Z94:Z96"/>
    <mergeCell ref="AA94:AA96"/>
    <mergeCell ref="D95:D96"/>
    <mergeCell ref="I94:I95"/>
    <mergeCell ref="J94:J95"/>
    <mergeCell ref="L94:L95"/>
    <mergeCell ref="T94:T95"/>
    <mergeCell ref="U94:U95"/>
    <mergeCell ref="V94:V95"/>
    <mergeCell ref="B94:B103"/>
    <mergeCell ref="C94:C96"/>
    <mergeCell ref="E94:E96"/>
    <mergeCell ref="F94:F96"/>
    <mergeCell ref="G94:G96"/>
    <mergeCell ref="H94:H96"/>
    <mergeCell ref="C97:C100"/>
    <mergeCell ref="E97:E100"/>
    <mergeCell ref="F97:F100"/>
    <mergeCell ref="G97:G100"/>
    <mergeCell ref="Y89:Y93"/>
    <mergeCell ref="AA89:AA93"/>
    <mergeCell ref="L92:L93"/>
    <mergeCell ref="M92:M93"/>
    <mergeCell ref="S92:S93"/>
    <mergeCell ref="T92:T93"/>
    <mergeCell ref="U92:U93"/>
    <mergeCell ref="V92:V93"/>
    <mergeCell ref="W92:W93"/>
    <mergeCell ref="Z92:Z93"/>
    <mergeCell ref="H89:H93"/>
    <mergeCell ref="K89:K93"/>
    <mergeCell ref="N89:N93"/>
    <mergeCell ref="O89:O93"/>
    <mergeCell ref="Q89:Q93"/>
    <mergeCell ref="R89:R93"/>
    <mergeCell ref="W87:W88"/>
    <mergeCell ref="Y87:Y88"/>
    <mergeCell ref="Z87:Z88"/>
    <mergeCell ref="AA87:AA88"/>
    <mergeCell ref="B89:B93"/>
    <mergeCell ref="C89:C93"/>
    <mergeCell ref="D89:D90"/>
    <mergeCell ref="E89:E93"/>
    <mergeCell ref="F89:F93"/>
    <mergeCell ref="G89:G93"/>
    <mergeCell ref="Q87:Q88"/>
    <mergeCell ref="R87:R88"/>
    <mergeCell ref="S87:S88"/>
    <mergeCell ref="T87:T88"/>
    <mergeCell ref="U87:U88"/>
    <mergeCell ref="V87:V88"/>
    <mergeCell ref="D87:D88"/>
    <mergeCell ref="I87:I88"/>
    <mergeCell ref="L87:L88"/>
    <mergeCell ref="M87:M88"/>
    <mergeCell ref="N87:N88"/>
    <mergeCell ref="O87:O88"/>
    <mergeCell ref="S82:S83"/>
    <mergeCell ref="W82:W83"/>
    <mergeCell ref="B84:B88"/>
    <mergeCell ref="C85:C88"/>
    <mergeCell ref="D85:D86"/>
    <mergeCell ref="E85:E88"/>
    <mergeCell ref="F85:F88"/>
    <mergeCell ref="G85:G88"/>
    <mergeCell ref="H85:H88"/>
    <mergeCell ref="K85:K88"/>
    <mergeCell ref="U81:U83"/>
    <mergeCell ref="V81:V83"/>
    <mergeCell ref="X81:X83"/>
    <mergeCell ref="Y81:Y83"/>
    <mergeCell ref="Z81:Z83"/>
    <mergeCell ref="AA81:AA83"/>
    <mergeCell ref="K81:K83"/>
    <mergeCell ref="M81:M83"/>
    <mergeCell ref="N81:N83"/>
    <mergeCell ref="O81:O83"/>
    <mergeCell ref="Q81:Q83"/>
    <mergeCell ref="R81:R83"/>
    <mergeCell ref="Y79:Y80"/>
    <mergeCell ref="Z79:Z80"/>
    <mergeCell ref="AA79:AA80"/>
    <mergeCell ref="C81:C83"/>
    <mergeCell ref="D81:D82"/>
    <mergeCell ref="E81:E84"/>
    <mergeCell ref="F81:F82"/>
    <mergeCell ref="G81:G83"/>
    <mergeCell ref="H81:H83"/>
    <mergeCell ref="I81:I82"/>
    <mergeCell ref="R79:R80"/>
    <mergeCell ref="T79:T80"/>
    <mergeCell ref="U79:U80"/>
    <mergeCell ref="V79:V80"/>
    <mergeCell ref="W79:W80"/>
    <mergeCell ref="X79:X80"/>
    <mergeCell ref="K79:K80"/>
    <mergeCell ref="L79:L80"/>
    <mergeCell ref="M79:M80"/>
    <mergeCell ref="N79:N80"/>
    <mergeCell ref="O79:O80"/>
    <mergeCell ref="Q79:Q80"/>
    <mergeCell ref="AA76:AA78"/>
    <mergeCell ref="D77:D78"/>
    <mergeCell ref="G77:G78"/>
    <mergeCell ref="X77:X78"/>
    <mergeCell ref="C79:C80"/>
    <mergeCell ref="D79:D80"/>
    <mergeCell ref="E79:E80"/>
    <mergeCell ref="F79:F80"/>
    <mergeCell ref="G79:G80"/>
    <mergeCell ref="H79:H80"/>
    <mergeCell ref="T76:T78"/>
    <mergeCell ref="U76:U78"/>
    <mergeCell ref="V76:V78"/>
    <mergeCell ref="W76:W78"/>
    <mergeCell ref="Y76:Y78"/>
    <mergeCell ref="Z76:Z78"/>
    <mergeCell ref="L76:L78"/>
    <mergeCell ref="M76:M78"/>
    <mergeCell ref="N76:N78"/>
    <mergeCell ref="O76:O78"/>
    <mergeCell ref="Q76:Q78"/>
    <mergeCell ref="R76:R78"/>
    <mergeCell ref="O74:O75"/>
    <mergeCell ref="Y74:Y75"/>
    <mergeCell ref="Z74:Z75"/>
    <mergeCell ref="AA74:AA75"/>
    <mergeCell ref="C76:C78"/>
    <mergeCell ref="E76:E78"/>
    <mergeCell ref="F76:F78"/>
    <mergeCell ref="H76:H78"/>
    <mergeCell ref="I76:I78"/>
    <mergeCell ref="J76:J78"/>
    <mergeCell ref="Y71:Y72"/>
    <mergeCell ref="Z71:Z72"/>
    <mergeCell ref="AA71:AA72"/>
    <mergeCell ref="B73:B83"/>
    <mergeCell ref="C73:C75"/>
    <mergeCell ref="E73:E75"/>
    <mergeCell ref="F73:F75"/>
    <mergeCell ref="G73:G75"/>
    <mergeCell ref="H73:H75"/>
    <mergeCell ref="K74:K75"/>
    <mergeCell ref="S71:S72"/>
    <mergeCell ref="T71:T72"/>
    <mergeCell ref="U71:U72"/>
    <mergeCell ref="V71:V72"/>
    <mergeCell ref="W71:W72"/>
    <mergeCell ref="X71:X72"/>
    <mergeCell ref="L71:L72"/>
    <mergeCell ref="M71:M72"/>
    <mergeCell ref="N71:N72"/>
    <mergeCell ref="O71:O72"/>
    <mergeCell ref="Q71:Q72"/>
    <mergeCell ref="R71:R72"/>
    <mergeCell ref="V69:V70"/>
    <mergeCell ref="W69:W70"/>
    <mergeCell ref="Y69:Y70"/>
    <mergeCell ref="Z69:Z70"/>
    <mergeCell ref="AA69:AA70"/>
    <mergeCell ref="C71:C72"/>
    <mergeCell ref="E71:E72"/>
    <mergeCell ref="F71:F72"/>
    <mergeCell ref="G71:G72"/>
    <mergeCell ref="K71:K72"/>
    <mergeCell ref="AA66:AA68"/>
    <mergeCell ref="I68:I70"/>
    <mergeCell ref="J68:J70"/>
    <mergeCell ref="L69:L70"/>
    <mergeCell ref="M69:M70"/>
    <mergeCell ref="Q69:Q70"/>
    <mergeCell ref="R69:R70"/>
    <mergeCell ref="S69:S70"/>
    <mergeCell ref="T69:T70"/>
    <mergeCell ref="U69:U70"/>
    <mergeCell ref="U66:U68"/>
    <mergeCell ref="V66:V68"/>
    <mergeCell ref="W66:W68"/>
    <mergeCell ref="X66:X68"/>
    <mergeCell ref="Y66:Y68"/>
    <mergeCell ref="Z66:Z68"/>
    <mergeCell ref="M66:M68"/>
    <mergeCell ref="N66:N68"/>
    <mergeCell ref="O66:O70"/>
    <mergeCell ref="Q66:Q68"/>
    <mergeCell ref="R66:R68"/>
    <mergeCell ref="S66:S68"/>
    <mergeCell ref="W64:W65"/>
    <mergeCell ref="C66:C70"/>
    <mergeCell ref="D66:D70"/>
    <mergeCell ref="E66:E70"/>
    <mergeCell ref="F66:F70"/>
    <mergeCell ref="G66:G70"/>
    <mergeCell ref="H66:H70"/>
    <mergeCell ref="I66:I67"/>
    <mergeCell ref="K66:K70"/>
    <mergeCell ref="L66:L67"/>
    <mergeCell ref="Y63:Y65"/>
    <mergeCell ref="Z63:Z65"/>
    <mergeCell ref="AA63:AA65"/>
    <mergeCell ref="I64:I65"/>
    <mergeCell ref="J64:J65"/>
    <mergeCell ref="L64:L65"/>
    <mergeCell ref="M64:M65"/>
    <mergeCell ref="Q64:Q65"/>
    <mergeCell ref="R64:R65"/>
    <mergeCell ref="S64:S65"/>
    <mergeCell ref="G63:G65"/>
    <mergeCell ref="H63:H65"/>
    <mergeCell ref="K63:K65"/>
    <mergeCell ref="N63:N65"/>
    <mergeCell ref="O63:O65"/>
    <mergeCell ref="V63:V65"/>
    <mergeCell ref="T64:T65"/>
    <mergeCell ref="U64:U65"/>
    <mergeCell ref="Z59:Z62"/>
    <mergeCell ref="AA59:AA62"/>
    <mergeCell ref="X60:X62"/>
    <mergeCell ref="K61:K62"/>
    <mergeCell ref="A63:A103"/>
    <mergeCell ref="B63:B72"/>
    <mergeCell ref="C63:C65"/>
    <mergeCell ref="D63:D65"/>
    <mergeCell ref="E63:E65"/>
    <mergeCell ref="F63:F65"/>
    <mergeCell ref="S59:S62"/>
    <mergeCell ref="T59:T62"/>
    <mergeCell ref="U59:U62"/>
    <mergeCell ref="V59:V62"/>
    <mergeCell ref="W59:W62"/>
    <mergeCell ref="Y59:Y62"/>
    <mergeCell ref="L59:L62"/>
    <mergeCell ref="M59:M61"/>
    <mergeCell ref="N59:N61"/>
    <mergeCell ref="O59:O61"/>
    <mergeCell ref="Q59:Q61"/>
    <mergeCell ref="R59:R61"/>
    <mergeCell ref="W57:W58"/>
    <mergeCell ref="Y57:Y58"/>
    <mergeCell ref="Z57:Z58"/>
    <mergeCell ref="C59:C62"/>
    <mergeCell ref="E59:E62"/>
    <mergeCell ref="F59:F62"/>
    <mergeCell ref="G59:G62"/>
    <mergeCell ref="H59:H62"/>
    <mergeCell ref="I59:I62"/>
    <mergeCell ref="K59:K60"/>
    <mergeCell ref="Q57:Q58"/>
    <mergeCell ref="R57:R58"/>
    <mergeCell ref="S57:S58"/>
    <mergeCell ref="T57:T58"/>
    <mergeCell ref="U57:U58"/>
    <mergeCell ref="V57:V58"/>
    <mergeCell ref="I57:I58"/>
    <mergeCell ref="K57:K58"/>
    <mergeCell ref="L57:L58"/>
    <mergeCell ref="M57:M58"/>
    <mergeCell ref="N57:N58"/>
    <mergeCell ref="O57:O58"/>
    <mergeCell ref="V55:V56"/>
    <mergeCell ref="W55:W56"/>
    <mergeCell ref="Y55:Y56"/>
    <mergeCell ref="Z55:Z56"/>
    <mergeCell ref="AA55:AA56"/>
    <mergeCell ref="C57:C58"/>
    <mergeCell ref="E57:E58"/>
    <mergeCell ref="F57:F58"/>
    <mergeCell ref="G57:G58"/>
    <mergeCell ref="H57:H58"/>
    <mergeCell ref="N55:N56"/>
    <mergeCell ref="O55:O56"/>
    <mergeCell ref="Q55:Q56"/>
    <mergeCell ref="R55:R56"/>
    <mergeCell ref="S55:S56"/>
    <mergeCell ref="U55:U56"/>
    <mergeCell ref="Y51:Y53"/>
    <mergeCell ref="Z51:Z53"/>
    <mergeCell ref="AA51:AA53"/>
    <mergeCell ref="I52:I53"/>
    <mergeCell ref="H54:H56"/>
    <mergeCell ref="L54:L56"/>
    <mergeCell ref="T54:T56"/>
    <mergeCell ref="I55:I56"/>
    <mergeCell ref="K55:K56"/>
    <mergeCell ref="M55:M56"/>
    <mergeCell ref="S51:S53"/>
    <mergeCell ref="T51:T53"/>
    <mergeCell ref="U51:U53"/>
    <mergeCell ref="V51:V53"/>
    <mergeCell ref="W51:W53"/>
    <mergeCell ref="X51:X53"/>
    <mergeCell ref="L51:L53"/>
    <mergeCell ref="M51:M53"/>
    <mergeCell ref="N51:N53"/>
    <mergeCell ref="O51:O53"/>
    <mergeCell ref="Q51:Q53"/>
    <mergeCell ref="R51:R53"/>
    <mergeCell ref="W48:W49"/>
    <mergeCell ref="Y48:Y49"/>
    <mergeCell ref="Z48:Z49"/>
    <mergeCell ref="AA48:AA49"/>
    <mergeCell ref="F50:F53"/>
    <mergeCell ref="C51:C56"/>
    <mergeCell ref="E51:E56"/>
    <mergeCell ref="G51:G56"/>
    <mergeCell ref="H51:H53"/>
    <mergeCell ref="K51:K53"/>
    <mergeCell ref="Q48:Q49"/>
    <mergeCell ref="R48:R49"/>
    <mergeCell ref="S48:S49"/>
    <mergeCell ref="T48:T49"/>
    <mergeCell ref="U48:U49"/>
    <mergeCell ref="V48:V49"/>
    <mergeCell ref="N47:N49"/>
    <mergeCell ref="O47:O49"/>
    <mergeCell ref="C48:C49"/>
    <mergeCell ref="I48:I49"/>
    <mergeCell ref="J48:J49"/>
    <mergeCell ref="K48:K49"/>
    <mergeCell ref="L48:L49"/>
    <mergeCell ref="M48:M49"/>
    <mergeCell ref="B46:B62"/>
    <mergeCell ref="D46:D49"/>
    <mergeCell ref="F46:F49"/>
    <mergeCell ref="E47:E49"/>
    <mergeCell ref="G47:G49"/>
    <mergeCell ref="H47:H49"/>
    <mergeCell ref="O44:O45"/>
    <mergeCell ref="Q44:Q45"/>
    <mergeCell ref="R44:R45"/>
    <mergeCell ref="S44:S45"/>
    <mergeCell ref="T44:T45"/>
    <mergeCell ref="U44:U45"/>
    <mergeCell ref="AA38:AA45"/>
    <mergeCell ref="D39:D45"/>
    <mergeCell ref="K39:K45"/>
    <mergeCell ref="I40:I41"/>
    <mergeCell ref="J40:J41"/>
    <mergeCell ref="L40:L41"/>
    <mergeCell ref="I43:I45"/>
    <mergeCell ref="L44:L45"/>
    <mergeCell ref="M44:M45"/>
    <mergeCell ref="N44:N45"/>
    <mergeCell ref="U38:U40"/>
    <mergeCell ref="V38:V41"/>
    <mergeCell ref="W38:W41"/>
    <mergeCell ref="X38:X40"/>
    <mergeCell ref="Y38:Y40"/>
    <mergeCell ref="Z38:Z45"/>
    <mergeCell ref="V44:V45"/>
    <mergeCell ref="W44:W45"/>
    <mergeCell ref="Y44:Y45"/>
    <mergeCell ref="N38:N40"/>
    <mergeCell ref="O38:O40"/>
    <mergeCell ref="Q38:Q40"/>
    <mergeCell ref="R38:R40"/>
    <mergeCell ref="S38:S40"/>
    <mergeCell ref="T38:T41"/>
    <mergeCell ref="AA35:AA36"/>
    <mergeCell ref="D36:D37"/>
    <mergeCell ref="L36:L37"/>
    <mergeCell ref="C38:C45"/>
    <mergeCell ref="E38:E45"/>
    <mergeCell ref="F38:F45"/>
    <mergeCell ref="G38:G45"/>
    <mergeCell ref="H38:H45"/>
    <mergeCell ref="L38:L39"/>
    <mergeCell ref="M38:M40"/>
    <mergeCell ref="U35:U36"/>
    <mergeCell ref="V35:V36"/>
    <mergeCell ref="W35:W36"/>
    <mergeCell ref="X35:X36"/>
    <mergeCell ref="Y35:Y36"/>
    <mergeCell ref="Z35:Z36"/>
    <mergeCell ref="G35:G37"/>
    <mergeCell ref="H35:H37"/>
    <mergeCell ref="K35:K37"/>
    <mergeCell ref="Q35:Q36"/>
    <mergeCell ref="R35:R36"/>
    <mergeCell ref="T35:T36"/>
    <mergeCell ref="V33:V34"/>
    <mergeCell ref="W33:W34"/>
    <mergeCell ref="Y33:Y34"/>
    <mergeCell ref="Z33:Z34"/>
    <mergeCell ref="AA33:AA34"/>
    <mergeCell ref="A35:A62"/>
    <mergeCell ref="B35:B45"/>
    <mergeCell ref="C35:C37"/>
    <mergeCell ref="E35:E37"/>
    <mergeCell ref="F35:F37"/>
    <mergeCell ref="O33:O34"/>
    <mergeCell ref="Q33:Q34"/>
    <mergeCell ref="R33:R34"/>
    <mergeCell ref="S33:S34"/>
    <mergeCell ref="T33:T34"/>
    <mergeCell ref="U33:U34"/>
    <mergeCell ref="I33:I34"/>
    <mergeCell ref="J33:J34"/>
    <mergeCell ref="K33:K34"/>
    <mergeCell ref="L33:L34"/>
    <mergeCell ref="M33:M34"/>
    <mergeCell ref="N33:N34"/>
    <mergeCell ref="V31:V32"/>
    <mergeCell ref="W31:W32"/>
    <mergeCell ref="X31:X32"/>
    <mergeCell ref="Y31:Y32"/>
    <mergeCell ref="Z31:Z32"/>
    <mergeCell ref="AA31:AA32"/>
    <mergeCell ref="O31:O32"/>
    <mergeCell ref="Q31:Q32"/>
    <mergeCell ref="R31:R32"/>
    <mergeCell ref="S31:S32"/>
    <mergeCell ref="T31:T32"/>
    <mergeCell ref="U31:U32"/>
    <mergeCell ref="I31:I32"/>
    <mergeCell ref="J31:J32"/>
    <mergeCell ref="K31:K32"/>
    <mergeCell ref="L31:L32"/>
    <mergeCell ref="M31:M32"/>
    <mergeCell ref="N31:N32"/>
    <mergeCell ref="C31:C34"/>
    <mergeCell ref="D31:D32"/>
    <mergeCell ref="E31:E34"/>
    <mergeCell ref="F31:F34"/>
    <mergeCell ref="G31:G34"/>
    <mergeCell ref="H31:H34"/>
    <mergeCell ref="D33:D34"/>
    <mergeCell ref="Z25:Z29"/>
    <mergeCell ref="AA25:AA29"/>
    <mergeCell ref="I27:I29"/>
    <mergeCell ref="L27:L29"/>
    <mergeCell ref="M27:M29"/>
    <mergeCell ref="Q27:Q29"/>
    <mergeCell ref="R27:R29"/>
    <mergeCell ref="S27:S29"/>
    <mergeCell ref="T27:T29"/>
    <mergeCell ref="U27:U29"/>
    <mergeCell ref="T25:T26"/>
    <mergeCell ref="U25:U26"/>
    <mergeCell ref="V25:V29"/>
    <mergeCell ref="W25:W26"/>
    <mergeCell ref="X25:X26"/>
    <mergeCell ref="Y25:Y29"/>
    <mergeCell ref="W27:W29"/>
    <mergeCell ref="X27:X28"/>
    <mergeCell ref="H25:H29"/>
    <mergeCell ref="K25:K29"/>
    <mergeCell ref="O25:O29"/>
    <mergeCell ref="Q25:Q26"/>
    <mergeCell ref="R25:R26"/>
    <mergeCell ref="S25:S26"/>
    <mergeCell ref="V23:V24"/>
    <mergeCell ref="W23:W24"/>
    <mergeCell ref="Y23:Y24"/>
    <mergeCell ref="Z23:Z24"/>
    <mergeCell ref="AA23:AA24"/>
    <mergeCell ref="B25:B34"/>
    <mergeCell ref="C25:C29"/>
    <mergeCell ref="E25:E29"/>
    <mergeCell ref="F25:F29"/>
    <mergeCell ref="G25:G29"/>
    <mergeCell ref="O23:O24"/>
    <mergeCell ref="Q23:Q24"/>
    <mergeCell ref="R23:R24"/>
    <mergeCell ref="S23:S24"/>
    <mergeCell ref="T23:T24"/>
    <mergeCell ref="U23:U24"/>
    <mergeCell ref="AA21:AA22"/>
    <mergeCell ref="C23:C24"/>
    <mergeCell ref="E23:E24"/>
    <mergeCell ref="F23:F24"/>
    <mergeCell ref="H23:H24"/>
    <mergeCell ref="I23:I24"/>
    <mergeCell ref="K23:K24"/>
    <mergeCell ref="L23:L24"/>
    <mergeCell ref="M23:M24"/>
    <mergeCell ref="N23:N24"/>
    <mergeCell ref="S21:S22"/>
    <mergeCell ref="T21:T22"/>
    <mergeCell ref="U21:U22"/>
    <mergeCell ref="V21:V22"/>
    <mergeCell ref="Y21:Y22"/>
    <mergeCell ref="Z21:Z22"/>
    <mergeCell ref="L21:L22"/>
    <mergeCell ref="M21:M22"/>
    <mergeCell ref="N21:N22"/>
    <mergeCell ref="O21:O22"/>
    <mergeCell ref="Q21:Q22"/>
    <mergeCell ref="R21:R22"/>
    <mergeCell ref="X18:X20"/>
    <mergeCell ref="Y18:Y20"/>
    <mergeCell ref="Z18:Z20"/>
    <mergeCell ref="AA18:AA20"/>
    <mergeCell ref="B21:B24"/>
    <mergeCell ref="C21:C22"/>
    <mergeCell ref="E21:E22"/>
    <mergeCell ref="F21:F22"/>
    <mergeCell ref="G21:G24"/>
    <mergeCell ref="K21:K22"/>
    <mergeCell ref="R18:R20"/>
    <mergeCell ref="S18:S20"/>
    <mergeCell ref="T18:T20"/>
    <mergeCell ref="U18:U20"/>
    <mergeCell ref="V18:V20"/>
    <mergeCell ref="W18:W20"/>
    <mergeCell ref="G18:G20"/>
    <mergeCell ref="H18:H19"/>
    <mergeCell ref="I18:I20"/>
    <mergeCell ref="K18:K20"/>
    <mergeCell ref="L18:L20"/>
    <mergeCell ref="Q18:Q20"/>
    <mergeCell ref="D16:D17"/>
    <mergeCell ref="B18:B20"/>
    <mergeCell ref="C18:C20"/>
    <mergeCell ref="D18:D20"/>
    <mergeCell ref="E18:E20"/>
    <mergeCell ref="F18:F20"/>
    <mergeCell ref="V13:V17"/>
    <mergeCell ref="W13:W14"/>
    <mergeCell ref="X13:X17"/>
    <mergeCell ref="Y13:Y17"/>
    <mergeCell ref="Z13:Z17"/>
    <mergeCell ref="AA13:AA17"/>
    <mergeCell ref="O13:O14"/>
    <mergeCell ref="Q13:Q14"/>
    <mergeCell ref="R13:R14"/>
    <mergeCell ref="S13:S14"/>
    <mergeCell ref="T13:T14"/>
    <mergeCell ref="U13:U14"/>
    <mergeCell ref="I13:I14"/>
    <mergeCell ref="J13:J14"/>
    <mergeCell ref="K13:K17"/>
    <mergeCell ref="L13:L14"/>
    <mergeCell ref="M13:M14"/>
    <mergeCell ref="N13:N14"/>
    <mergeCell ref="Y10:Y12"/>
    <mergeCell ref="Z10:Z12"/>
    <mergeCell ref="AA10:AA12"/>
    <mergeCell ref="D11:D12"/>
    <mergeCell ref="C13:C17"/>
    <mergeCell ref="D13:D15"/>
    <mergeCell ref="E13:E17"/>
    <mergeCell ref="F13:F17"/>
    <mergeCell ref="G13:G17"/>
    <mergeCell ref="H13:H17"/>
    <mergeCell ref="S10:S12"/>
    <mergeCell ref="T10:T12"/>
    <mergeCell ref="U10:U12"/>
    <mergeCell ref="V10:V12"/>
    <mergeCell ref="W10:W12"/>
    <mergeCell ref="X10:X12"/>
    <mergeCell ref="W6:W9"/>
    <mergeCell ref="X6:X9"/>
    <mergeCell ref="Y6:Y9"/>
    <mergeCell ref="Z6:Z9"/>
    <mergeCell ref="AA6:AA9"/>
    <mergeCell ref="C10:C12"/>
    <mergeCell ref="E10:E12"/>
    <mergeCell ref="F10:F12"/>
    <mergeCell ref="H10:H12"/>
    <mergeCell ref="I10:I12"/>
    <mergeCell ref="P6:P9"/>
    <mergeCell ref="Q6:Q9"/>
    <mergeCell ref="R6:R9"/>
    <mergeCell ref="T6:T9"/>
    <mergeCell ref="U6:U9"/>
    <mergeCell ref="V6:V9"/>
    <mergeCell ref="I6:I9"/>
    <mergeCell ref="K6:K12"/>
    <mergeCell ref="L6:L9"/>
    <mergeCell ref="M6:M9"/>
    <mergeCell ref="N6:N9"/>
    <mergeCell ref="O6:O9"/>
    <mergeCell ref="L10:L12"/>
    <mergeCell ref="A2:AA2"/>
    <mergeCell ref="A3:AA3"/>
    <mergeCell ref="A4:AA4"/>
    <mergeCell ref="A6:A34"/>
    <mergeCell ref="B6:B17"/>
    <mergeCell ref="C6:C9"/>
    <mergeCell ref="E6:E9"/>
    <mergeCell ref="F6:F9"/>
    <mergeCell ref="G6:G12"/>
    <mergeCell ref="H6:H9"/>
  </mergeCell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47"/>
  <sheetViews>
    <sheetView tabSelected="1" topLeftCell="A39" workbookViewId="0">
      <selection activeCell="H40" sqref="H40"/>
    </sheetView>
  </sheetViews>
  <sheetFormatPr baseColWidth="10" defaultColWidth="10.85546875" defaultRowHeight="15" x14ac:dyDescent="0.25"/>
  <cols>
    <col min="1" max="1" width="11.42578125" customWidth="1"/>
    <col min="2" max="2" width="15.7109375" customWidth="1"/>
    <col min="3" max="3" width="8.42578125" customWidth="1"/>
    <col min="4" max="4" width="4.28515625" customWidth="1"/>
    <col min="5" max="5" width="33.7109375" customWidth="1"/>
    <col min="6" max="6" width="37.140625" hidden="1" customWidth="1"/>
    <col min="7" max="7" width="39.7109375" hidden="1" customWidth="1"/>
    <col min="8" max="8" width="39.5703125" customWidth="1"/>
    <col min="9" max="9" width="18.85546875" hidden="1" customWidth="1"/>
    <col min="10" max="10" width="29.7109375" customWidth="1"/>
    <col min="11" max="11" width="15.85546875" customWidth="1"/>
    <col min="12" max="12" width="19.85546875" customWidth="1"/>
    <col min="13" max="13" width="6.42578125" style="5" bestFit="1" customWidth="1"/>
    <col min="14" max="14" width="29.5703125" customWidth="1"/>
    <col min="15" max="15" width="35.5703125" hidden="1" customWidth="1"/>
    <col min="16" max="16" width="21.28515625" style="5" hidden="1" customWidth="1"/>
    <col min="17" max="17" width="23.7109375" customWidth="1"/>
    <col min="18" max="18" width="18.85546875" customWidth="1"/>
    <col min="19" max="19" width="26.28515625" hidden="1" customWidth="1"/>
    <col min="20" max="20" width="22.85546875" hidden="1" customWidth="1"/>
    <col min="21" max="21" width="12.85546875" style="5" customWidth="1"/>
    <col min="22" max="22" width="26.85546875" hidden="1" customWidth="1"/>
    <col min="23" max="23" width="28.85546875" customWidth="1"/>
    <col min="24" max="24" width="34.28515625" customWidth="1"/>
    <col min="25" max="25" width="28.28515625" customWidth="1"/>
  </cols>
  <sheetData>
    <row r="1" spans="1:25" ht="26.25" x14ac:dyDescent="0.4">
      <c r="A1" s="6" t="s">
        <v>3</v>
      </c>
      <c r="B1" s="6"/>
      <c r="C1" s="6"/>
      <c r="D1" s="6"/>
      <c r="E1" s="6"/>
      <c r="F1" s="6"/>
      <c r="G1" s="6"/>
      <c r="H1" s="6"/>
      <c r="I1" s="6"/>
      <c r="J1" s="6"/>
      <c r="K1" s="6"/>
      <c r="L1" s="6"/>
      <c r="M1" s="6"/>
      <c r="N1" s="6"/>
      <c r="O1" s="6"/>
      <c r="P1" s="6"/>
      <c r="Q1" s="6"/>
      <c r="R1" s="6"/>
      <c r="S1" s="6"/>
      <c r="T1" s="6"/>
      <c r="U1" s="6"/>
      <c r="V1" s="6"/>
      <c r="W1" s="6"/>
      <c r="X1" s="6"/>
      <c r="Y1" s="6"/>
    </row>
    <row r="2" spans="1:25" ht="36" x14ac:dyDescent="0.55000000000000004">
      <c r="A2" s="7" t="s">
        <v>4</v>
      </c>
      <c r="B2" s="7"/>
      <c r="C2" s="7"/>
      <c r="D2" s="7"/>
      <c r="E2" s="7"/>
      <c r="F2" s="7"/>
      <c r="G2" s="7"/>
      <c r="H2" s="7"/>
      <c r="I2" s="7"/>
      <c r="J2" s="7"/>
      <c r="K2" s="7"/>
      <c r="L2" s="7"/>
      <c r="M2" s="7"/>
      <c r="N2" s="7"/>
      <c r="O2" s="7"/>
      <c r="P2" s="7"/>
      <c r="Q2" s="7"/>
      <c r="R2" s="7"/>
      <c r="S2" s="7"/>
      <c r="T2" s="7"/>
      <c r="U2" s="7"/>
      <c r="V2" s="7"/>
      <c r="W2" s="7"/>
      <c r="X2" s="7"/>
      <c r="Y2" s="7"/>
    </row>
    <row r="3" spans="1:25" ht="36" hidden="1" x14ac:dyDescent="0.55000000000000004">
      <c r="A3" s="8" t="s">
        <v>5</v>
      </c>
      <c r="B3" s="8"/>
      <c r="C3" s="8"/>
      <c r="D3" s="8"/>
      <c r="E3" s="8"/>
      <c r="F3" s="8"/>
      <c r="G3" s="8"/>
      <c r="H3" s="8"/>
      <c r="I3" s="8"/>
      <c r="J3" s="8"/>
      <c r="K3" s="8"/>
      <c r="L3" s="8"/>
      <c r="M3" s="8"/>
      <c r="N3" s="8"/>
      <c r="O3" s="8"/>
      <c r="P3" s="8"/>
      <c r="Q3" s="8"/>
      <c r="R3" s="8"/>
      <c r="S3" s="8"/>
      <c r="T3" s="8"/>
      <c r="U3" s="8"/>
      <c r="V3" s="8"/>
      <c r="W3" s="8"/>
      <c r="X3" s="8"/>
      <c r="Y3" s="8"/>
    </row>
    <row r="4" spans="1:25" s="2" customFormat="1" ht="33.6" customHeight="1" x14ac:dyDescent="0.25">
      <c r="A4" s="9" t="s">
        <v>6</v>
      </c>
      <c r="B4" s="9" t="s">
        <v>7</v>
      </c>
      <c r="C4" s="9" t="s">
        <v>8</v>
      </c>
      <c r="D4" s="9"/>
      <c r="E4" s="9" t="s">
        <v>11</v>
      </c>
      <c r="F4" s="9" t="s">
        <v>12</v>
      </c>
      <c r="G4" s="9" t="s">
        <v>13</v>
      </c>
      <c r="H4" s="9" t="s">
        <v>14</v>
      </c>
      <c r="I4" s="9" t="s">
        <v>16</v>
      </c>
      <c r="J4" s="9" t="s">
        <v>17</v>
      </c>
      <c r="K4" s="9" t="s">
        <v>18</v>
      </c>
      <c r="L4" s="9" t="s">
        <v>19</v>
      </c>
      <c r="M4" s="9" t="s">
        <v>20</v>
      </c>
      <c r="N4" s="9" t="s">
        <v>21</v>
      </c>
      <c r="O4" s="9" t="s">
        <v>22</v>
      </c>
      <c r="P4" s="9" t="s">
        <v>23</v>
      </c>
      <c r="Q4" s="9" t="s">
        <v>24</v>
      </c>
      <c r="R4" s="9" t="s">
        <v>25</v>
      </c>
      <c r="S4" s="9" t="s">
        <v>26</v>
      </c>
      <c r="T4" s="9" t="s">
        <v>27</v>
      </c>
      <c r="U4" s="9" t="s">
        <v>15</v>
      </c>
      <c r="V4" s="9" t="s">
        <v>28</v>
      </c>
      <c r="W4" s="9" t="s">
        <v>29</v>
      </c>
      <c r="X4" s="9" t="s">
        <v>30</v>
      </c>
      <c r="Y4" s="9" t="s">
        <v>31</v>
      </c>
    </row>
    <row r="5" spans="1:25" s="2" customFormat="1" ht="30" customHeight="1" x14ac:dyDescent="0.25">
      <c r="A5" s="10" t="s">
        <v>32</v>
      </c>
      <c r="B5" s="10" t="s">
        <v>33</v>
      </c>
      <c r="C5" s="11" t="s">
        <v>34</v>
      </c>
      <c r="D5" s="11" t="s">
        <v>34</v>
      </c>
      <c r="E5" s="16" t="s">
        <v>35</v>
      </c>
      <c r="F5" s="10" t="s">
        <v>36</v>
      </c>
      <c r="G5" s="10" t="s">
        <v>37</v>
      </c>
      <c r="H5" s="10" t="s">
        <v>38</v>
      </c>
      <c r="I5" s="15">
        <v>0.6</v>
      </c>
      <c r="J5" s="16" t="s">
        <v>39</v>
      </c>
      <c r="K5" s="16" t="s">
        <v>40</v>
      </c>
      <c r="L5" s="17">
        <v>50000000</v>
      </c>
      <c r="M5" s="11">
        <v>3</v>
      </c>
      <c r="N5" s="17">
        <f>+L5*M5</f>
        <v>150000000</v>
      </c>
      <c r="O5" s="16" t="s">
        <v>41</v>
      </c>
      <c r="P5" s="11">
        <v>0</v>
      </c>
      <c r="Q5" s="12" t="s">
        <v>42</v>
      </c>
      <c r="R5" s="18">
        <f>+N5</f>
        <v>150000000</v>
      </c>
      <c r="S5" s="10" t="s">
        <v>43</v>
      </c>
      <c r="T5" s="10"/>
      <c r="U5" s="11" t="s">
        <v>44</v>
      </c>
      <c r="V5" s="10"/>
      <c r="W5" s="16" t="s">
        <v>45</v>
      </c>
      <c r="X5" s="16" t="s">
        <v>46</v>
      </c>
      <c r="Y5" s="16" t="s">
        <v>47</v>
      </c>
    </row>
    <row r="6" spans="1:25" s="2" customFormat="1" ht="30" customHeight="1" x14ac:dyDescent="0.25">
      <c r="A6" s="10"/>
      <c r="B6" s="10"/>
      <c r="C6" s="11"/>
      <c r="D6" s="11"/>
      <c r="E6" s="16"/>
      <c r="F6" s="10"/>
      <c r="G6" s="10"/>
      <c r="H6" s="10"/>
      <c r="I6" s="15"/>
      <c r="J6" s="16"/>
      <c r="K6" s="16"/>
      <c r="L6" s="17"/>
      <c r="M6" s="11"/>
      <c r="N6" s="17"/>
      <c r="O6" s="16"/>
      <c r="P6" s="11"/>
      <c r="Q6" s="12" t="s">
        <v>48</v>
      </c>
      <c r="R6" s="18"/>
      <c r="S6" s="10"/>
      <c r="T6" s="10"/>
      <c r="U6" s="11"/>
      <c r="V6" s="10"/>
      <c r="W6" s="16"/>
      <c r="X6" s="16"/>
      <c r="Y6" s="16"/>
    </row>
    <row r="7" spans="1:25" s="2" customFormat="1" ht="30" customHeight="1" x14ac:dyDescent="0.25">
      <c r="A7" s="10"/>
      <c r="B7" s="10"/>
      <c r="C7" s="11"/>
      <c r="D7" s="11"/>
      <c r="E7" s="16"/>
      <c r="F7" s="10"/>
      <c r="G7" s="10"/>
      <c r="H7" s="10"/>
      <c r="I7" s="15"/>
      <c r="J7" s="16"/>
      <c r="K7" s="16"/>
      <c r="L7" s="17"/>
      <c r="M7" s="11"/>
      <c r="N7" s="17"/>
      <c r="O7" s="16"/>
      <c r="P7" s="11"/>
      <c r="Q7" s="12" t="s">
        <v>49</v>
      </c>
      <c r="R7" s="18"/>
      <c r="S7" s="10"/>
      <c r="T7" s="10"/>
      <c r="U7" s="11"/>
      <c r="V7" s="10"/>
      <c r="W7" s="16"/>
      <c r="X7" s="16"/>
      <c r="Y7" s="16"/>
    </row>
    <row r="8" spans="1:25" s="2" customFormat="1" ht="100.5" customHeight="1" x14ac:dyDescent="0.25">
      <c r="A8" s="10"/>
      <c r="B8" s="10"/>
      <c r="C8" s="11"/>
      <c r="D8" s="11"/>
      <c r="E8" s="16"/>
      <c r="F8" s="10"/>
      <c r="G8" s="10"/>
      <c r="H8" s="10"/>
      <c r="I8" s="15"/>
      <c r="J8" s="16"/>
      <c r="K8" s="16"/>
      <c r="L8" s="17"/>
      <c r="M8" s="11"/>
      <c r="N8" s="17"/>
      <c r="O8" s="16"/>
      <c r="P8" s="11"/>
      <c r="Q8" s="12" t="s">
        <v>49</v>
      </c>
      <c r="R8" s="18"/>
      <c r="S8" s="10"/>
      <c r="T8" s="10"/>
      <c r="U8" s="11"/>
      <c r="V8" s="10"/>
      <c r="W8" s="16"/>
      <c r="X8" s="16"/>
      <c r="Y8" s="16"/>
    </row>
    <row r="9" spans="1:25" s="2" customFormat="1" ht="57" customHeight="1" x14ac:dyDescent="0.25">
      <c r="A9" s="10"/>
      <c r="B9" s="10"/>
      <c r="C9" s="11" t="s">
        <v>50</v>
      </c>
      <c r="D9" s="11" t="s">
        <v>52</v>
      </c>
      <c r="E9" s="179" t="s">
        <v>53</v>
      </c>
      <c r="F9" s="10"/>
      <c r="G9" s="10" t="s">
        <v>54</v>
      </c>
      <c r="H9" s="21" t="s">
        <v>599</v>
      </c>
      <c r="I9" s="15"/>
      <c r="J9" s="16" t="s">
        <v>56</v>
      </c>
      <c r="K9" s="23" t="s">
        <v>57</v>
      </c>
      <c r="L9" s="24">
        <v>50000000</v>
      </c>
      <c r="M9" s="12">
        <v>1</v>
      </c>
      <c r="N9" s="24">
        <f>+L9*M9</f>
        <v>50000000</v>
      </c>
      <c r="O9" s="23" t="s">
        <v>41</v>
      </c>
      <c r="P9" s="12">
        <v>0</v>
      </c>
      <c r="Q9" s="11" t="s">
        <v>58</v>
      </c>
      <c r="R9" s="25">
        <f>+SUM(N9:N11)</f>
        <v>218000000</v>
      </c>
      <c r="S9" s="11" t="s">
        <v>59</v>
      </c>
      <c r="T9" s="26"/>
      <c r="U9" s="11" t="s">
        <v>60</v>
      </c>
      <c r="V9" s="11"/>
      <c r="W9" s="16" t="s">
        <v>61</v>
      </c>
      <c r="X9" s="16" t="s">
        <v>62</v>
      </c>
      <c r="Y9" s="16" t="s">
        <v>63</v>
      </c>
    </row>
    <row r="10" spans="1:25" s="2" customFormat="1" ht="52.5" customHeight="1" x14ac:dyDescent="0.25">
      <c r="A10" s="10"/>
      <c r="B10" s="10"/>
      <c r="C10" s="11"/>
      <c r="D10" s="11"/>
      <c r="E10" s="179"/>
      <c r="F10" s="10"/>
      <c r="G10" s="10"/>
      <c r="H10" s="28"/>
      <c r="I10" s="15"/>
      <c r="J10" s="16"/>
      <c r="K10" s="23" t="s">
        <v>66</v>
      </c>
      <c r="L10" s="24">
        <v>140000000</v>
      </c>
      <c r="M10" s="12">
        <v>1</v>
      </c>
      <c r="N10" s="24">
        <f t="shared" ref="N10:N76" si="0">+L10*M10</f>
        <v>140000000</v>
      </c>
      <c r="O10" s="23" t="s">
        <v>41</v>
      </c>
      <c r="P10" s="12">
        <v>0</v>
      </c>
      <c r="Q10" s="11"/>
      <c r="R10" s="30"/>
      <c r="S10" s="11"/>
      <c r="T10" s="30"/>
      <c r="U10" s="11"/>
      <c r="V10" s="11"/>
      <c r="W10" s="16"/>
      <c r="X10" s="16"/>
      <c r="Y10" s="16"/>
    </row>
    <row r="11" spans="1:25" s="2" customFormat="1" ht="67.5" customHeight="1" x14ac:dyDescent="0.25">
      <c r="A11" s="10"/>
      <c r="B11" s="10"/>
      <c r="C11" s="11"/>
      <c r="D11" s="11"/>
      <c r="E11" s="179"/>
      <c r="F11" s="10"/>
      <c r="G11" s="10"/>
      <c r="H11" s="32"/>
      <c r="I11" s="15"/>
      <c r="J11" s="16"/>
      <c r="K11" s="23" t="s">
        <v>67</v>
      </c>
      <c r="L11" s="24">
        <v>14000000</v>
      </c>
      <c r="M11" s="12">
        <v>2</v>
      </c>
      <c r="N11" s="24">
        <f t="shared" si="0"/>
        <v>28000000</v>
      </c>
      <c r="O11" s="23" t="s">
        <v>68</v>
      </c>
      <c r="P11" s="12">
        <v>0</v>
      </c>
      <c r="Q11" s="11"/>
      <c r="R11" s="34"/>
      <c r="S11" s="11"/>
      <c r="T11" s="34"/>
      <c r="U11" s="11"/>
      <c r="V11" s="11"/>
      <c r="W11" s="16"/>
      <c r="X11" s="16"/>
      <c r="Y11" s="16"/>
    </row>
    <row r="12" spans="1:25" s="2" customFormat="1" ht="31.5" customHeight="1" x14ac:dyDescent="0.25">
      <c r="A12" s="10"/>
      <c r="B12" s="10"/>
      <c r="C12" s="11" t="s">
        <v>69</v>
      </c>
      <c r="D12" s="11" t="s">
        <v>69</v>
      </c>
      <c r="E12" s="180" t="s">
        <v>600</v>
      </c>
      <c r="F12" s="10" t="s">
        <v>71</v>
      </c>
      <c r="G12" s="10" t="s">
        <v>72</v>
      </c>
      <c r="H12" s="26" t="s">
        <v>601</v>
      </c>
      <c r="I12" s="15">
        <v>0.7</v>
      </c>
      <c r="J12" s="16" t="s">
        <v>74</v>
      </c>
      <c r="K12" s="16" t="s">
        <v>75</v>
      </c>
      <c r="L12" s="17">
        <v>50000000</v>
      </c>
      <c r="M12" s="11">
        <v>1</v>
      </c>
      <c r="N12" s="24">
        <f t="shared" si="0"/>
        <v>50000000</v>
      </c>
      <c r="O12" s="16">
        <v>1</v>
      </c>
      <c r="P12" s="11">
        <v>0</v>
      </c>
      <c r="Q12" s="11" t="s">
        <v>76</v>
      </c>
      <c r="R12" s="25">
        <f>+N12+N13</f>
        <v>50000000</v>
      </c>
      <c r="S12" s="11" t="s">
        <v>59</v>
      </c>
      <c r="T12" s="11"/>
      <c r="U12" s="11">
        <v>2024</v>
      </c>
      <c r="V12" s="11"/>
      <c r="W12" s="16"/>
      <c r="X12" s="16" t="s">
        <v>77</v>
      </c>
      <c r="Y12" s="16" t="s">
        <v>78</v>
      </c>
    </row>
    <row r="13" spans="1:25" s="2" customFormat="1" ht="72" customHeight="1" x14ac:dyDescent="0.25">
      <c r="A13" s="10"/>
      <c r="B13" s="10"/>
      <c r="C13" s="11"/>
      <c r="D13" s="11"/>
      <c r="E13" s="180"/>
      <c r="F13" s="10"/>
      <c r="G13" s="10"/>
      <c r="H13" s="34"/>
      <c r="I13" s="15"/>
      <c r="J13" s="16"/>
      <c r="K13" s="16"/>
      <c r="L13" s="17"/>
      <c r="M13" s="11"/>
      <c r="N13" s="24">
        <f t="shared" si="0"/>
        <v>0</v>
      </c>
      <c r="O13" s="16"/>
      <c r="P13" s="11"/>
      <c r="Q13" s="11"/>
      <c r="R13" s="34"/>
      <c r="S13" s="11"/>
      <c r="T13" s="11"/>
      <c r="U13" s="11"/>
      <c r="V13" s="11"/>
      <c r="W13" s="16"/>
      <c r="X13" s="16"/>
      <c r="Y13" s="16"/>
    </row>
    <row r="14" spans="1:25" s="2" customFormat="1" ht="75.75" customHeight="1" x14ac:dyDescent="0.25">
      <c r="A14" s="10"/>
      <c r="B14" s="10"/>
      <c r="C14" s="11"/>
      <c r="D14" s="11"/>
      <c r="E14" s="180"/>
      <c r="F14" s="10"/>
      <c r="G14" s="10"/>
      <c r="H14" s="10" t="s">
        <v>602</v>
      </c>
      <c r="I14" s="15"/>
      <c r="J14" s="16" t="s">
        <v>80</v>
      </c>
      <c r="K14" s="23" t="s">
        <v>81</v>
      </c>
      <c r="L14" s="24">
        <v>50000000</v>
      </c>
      <c r="M14" s="12">
        <v>1</v>
      </c>
      <c r="N14" s="24">
        <f t="shared" si="0"/>
        <v>50000000</v>
      </c>
      <c r="O14" s="23" t="s">
        <v>82</v>
      </c>
      <c r="P14" s="12">
        <v>0</v>
      </c>
      <c r="Q14" s="12" t="s">
        <v>83</v>
      </c>
      <c r="R14" s="25">
        <f>+N14+N15</f>
        <v>100000000</v>
      </c>
      <c r="S14" s="12" t="s">
        <v>59</v>
      </c>
      <c r="T14" s="11"/>
      <c r="U14" s="12">
        <v>2024</v>
      </c>
      <c r="V14" s="11"/>
      <c r="W14" s="16"/>
      <c r="X14" s="16"/>
      <c r="Y14" s="16"/>
    </row>
    <row r="15" spans="1:25" s="2" customFormat="1" ht="45.75" customHeight="1" x14ac:dyDescent="0.25">
      <c r="A15" s="10"/>
      <c r="B15" s="10"/>
      <c r="C15" s="11"/>
      <c r="D15" s="11"/>
      <c r="E15" s="180"/>
      <c r="F15" s="10"/>
      <c r="G15" s="10"/>
      <c r="H15" s="10"/>
      <c r="I15" s="15"/>
      <c r="J15" s="16"/>
      <c r="K15" s="23" t="s">
        <v>81</v>
      </c>
      <c r="L15" s="24">
        <v>50000000</v>
      </c>
      <c r="M15" s="12">
        <v>1</v>
      </c>
      <c r="N15" s="24">
        <f t="shared" si="0"/>
        <v>50000000</v>
      </c>
      <c r="O15" s="23" t="s">
        <v>603</v>
      </c>
      <c r="P15" s="12">
        <v>0</v>
      </c>
      <c r="Q15" s="12" t="s">
        <v>83</v>
      </c>
      <c r="R15" s="34"/>
      <c r="S15" s="12"/>
      <c r="T15" s="11"/>
      <c r="U15" s="12">
        <v>2024</v>
      </c>
      <c r="V15" s="11"/>
      <c r="W15" s="16"/>
      <c r="X15" s="16"/>
      <c r="Y15" s="16"/>
    </row>
    <row r="16" spans="1:25" s="2" customFormat="1" ht="91.5" customHeight="1" x14ac:dyDescent="0.25">
      <c r="A16" s="10"/>
      <c r="B16" s="10"/>
      <c r="C16" s="11"/>
      <c r="D16" s="11"/>
      <c r="E16" s="180"/>
      <c r="F16" s="10"/>
      <c r="G16" s="10"/>
      <c r="H16" s="38" t="s">
        <v>84</v>
      </c>
      <c r="I16" s="15"/>
      <c r="J16" s="23" t="s">
        <v>85</v>
      </c>
      <c r="K16" s="23" t="s">
        <v>86</v>
      </c>
      <c r="L16" s="24">
        <v>6228091</v>
      </c>
      <c r="M16" s="12">
        <v>1</v>
      </c>
      <c r="N16" s="24">
        <f t="shared" si="0"/>
        <v>6228091</v>
      </c>
      <c r="O16" s="23" t="s">
        <v>87</v>
      </c>
      <c r="P16" s="12">
        <v>0</v>
      </c>
      <c r="Q16" s="12">
        <v>1</v>
      </c>
      <c r="R16" s="24">
        <f>+N16</f>
        <v>6228091</v>
      </c>
      <c r="S16" s="12" t="s">
        <v>59</v>
      </c>
      <c r="T16" s="11"/>
      <c r="U16" s="12">
        <v>2025</v>
      </c>
      <c r="V16" s="11"/>
      <c r="W16" s="16"/>
      <c r="X16" s="16"/>
      <c r="Y16" s="16"/>
    </row>
    <row r="17" spans="1:25" s="2" customFormat="1" ht="68.25" customHeight="1" x14ac:dyDescent="0.25">
      <c r="A17" s="10"/>
      <c r="B17" s="10"/>
      <c r="C17" s="11"/>
      <c r="D17" s="11"/>
      <c r="E17" s="180"/>
      <c r="F17" s="10"/>
      <c r="G17" s="10"/>
      <c r="H17" s="38" t="s">
        <v>88</v>
      </c>
      <c r="I17" s="15"/>
      <c r="J17" s="23" t="s">
        <v>89</v>
      </c>
      <c r="K17" s="23" t="s">
        <v>90</v>
      </c>
      <c r="L17" s="24">
        <v>14000000</v>
      </c>
      <c r="M17" s="12">
        <v>1</v>
      </c>
      <c r="N17" s="24">
        <f t="shared" si="0"/>
        <v>14000000</v>
      </c>
      <c r="O17" s="23" t="s">
        <v>91</v>
      </c>
      <c r="P17" s="12">
        <v>0</v>
      </c>
      <c r="Q17" s="12">
        <v>1</v>
      </c>
      <c r="R17" s="24">
        <f>+N17</f>
        <v>14000000</v>
      </c>
      <c r="S17" s="12" t="s">
        <v>59</v>
      </c>
      <c r="T17" s="11"/>
      <c r="U17" s="12">
        <v>2026</v>
      </c>
      <c r="V17" s="11"/>
      <c r="W17" s="16"/>
      <c r="X17" s="16"/>
      <c r="Y17" s="16"/>
    </row>
    <row r="18" spans="1:25" ht="54.75" customHeight="1" x14ac:dyDescent="0.25">
      <c r="A18" s="10"/>
      <c r="B18" s="10" t="s">
        <v>92</v>
      </c>
      <c r="C18" s="11" t="s">
        <v>93</v>
      </c>
      <c r="D18" s="11" t="s">
        <v>604</v>
      </c>
      <c r="E18" s="179" t="s">
        <v>94</v>
      </c>
      <c r="F18" s="10" t="s">
        <v>95</v>
      </c>
      <c r="G18" s="10" t="s">
        <v>96</v>
      </c>
      <c r="H18" s="10" t="s">
        <v>605</v>
      </c>
      <c r="I18" s="15">
        <v>1</v>
      </c>
      <c r="J18" s="181" t="s">
        <v>606</v>
      </c>
      <c r="K18" s="36" t="s">
        <v>99</v>
      </c>
      <c r="L18" s="37">
        <v>140000000</v>
      </c>
      <c r="M18" s="36">
        <v>5</v>
      </c>
      <c r="N18" s="37">
        <f t="shared" si="0"/>
        <v>700000000</v>
      </c>
      <c r="O18" s="16" t="s">
        <v>41</v>
      </c>
      <c r="P18" s="11" t="s">
        <v>100</v>
      </c>
      <c r="Q18" s="11">
        <v>1</v>
      </c>
      <c r="R18" s="18">
        <f>+SUM(N18:N20)</f>
        <v>959031500</v>
      </c>
      <c r="S18" s="11" t="s">
        <v>43</v>
      </c>
      <c r="T18" s="11"/>
      <c r="U18" s="11">
        <v>2023</v>
      </c>
      <c r="V18" s="11"/>
      <c r="W18" s="16"/>
      <c r="X18" s="16"/>
      <c r="Y18" s="16"/>
    </row>
    <row r="19" spans="1:25" ht="99" customHeight="1" x14ac:dyDescent="0.25">
      <c r="A19" s="10"/>
      <c r="B19" s="10"/>
      <c r="C19" s="11"/>
      <c r="D19" s="11"/>
      <c r="E19" s="179"/>
      <c r="F19" s="10"/>
      <c r="G19" s="10"/>
      <c r="H19" s="10"/>
      <c r="I19" s="15"/>
      <c r="J19" s="16"/>
      <c r="K19" s="23" t="s">
        <v>101</v>
      </c>
      <c r="L19" s="24">
        <v>109031500</v>
      </c>
      <c r="M19" s="23">
        <v>1</v>
      </c>
      <c r="N19" s="24">
        <f t="shared" si="0"/>
        <v>109031500</v>
      </c>
      <c r="O19" s="16"/>
      <c r="P19" s="11"/>
      <c r="Q19" s="11"/>
      <c r="R19" s="11"/>
      <c r="S19" s="11"/>
      <c r="T19" s="11"/>
      <c r="U19" s="11"/>
      <c r="V19" s="11"/>
      <c r="W19" s="16"/>
      <c r="X19" s="16"/>
      <c r="Y19" s="16"/>
    </row>
    <row r="20" spans="1:25" ht="158.25" customHeight="1" x14ac:dyDescent="0.25">
      <c r="A20" s="10"/>
      <c r="B20" s="10"/>
      <c r="C20" s="11"/>
      <c r="D20" s="11"/>
      <c r="E20" s="179"/>
      <c r="F20" s="10"/>
      <c r="G20" s="38" t="s">
        <v>102</v>
      </c>
      <c r="H20" s="10"/>
      <c r="I20" s="15"/>
      <c r="J20" s="16"/>
      <c r="K20" s="23" t="s">
        <v>103</v>
      </c>
      <c r="L20" s="24">
        <v>30000000</v>
      </c>
      <c r="M20" s="23">
        <v>5</v>
      </c>
      <c r="N20" s="24">
        <f t="shared" si="0"/>
        <v>150000000</v>
      </c>
      <c r="O20" s="16"/>
      <c r="P20" s="11"/>
      <c r="Q20" s="11"/>
      <c r="R20" s="11"/>
      <c r="S20" s="11"/>
      <c r="T20" s="11"/>
      <c r="U20" s="11"/>
      <c r="V20" s="11"/>
      <c r="W20" s="16"/>
      <c r="X20" s="16"/>
      <c r="Y20" s="16"/>
    </row>
    <row r="21" spans="1:25" ht="156" customHeight="1" x14ac:dyDescent="0.25">
      <c r="A21" s="10"/>
      <c r="B21" s="10" t="s">
        <v>104</v>
      </c>
      <c r="C21" s="11" t="s">
        <v>105</v>
      </c>
      <c r="D21" s="11" t="s">
        <v>106</v>
      </c>
      <c r="E21" s="16" t="s">
        <v>107</v>
      </c>
      <c r="F21" s="10" t="s">
        <v>108</v>
      </c>
      <c r="G21" s="38" t="s">
        <v>109</v>
      </c>
      <c r="H21" s="38" t="s">
        <v>110</v>
      </c>
      <c r="I21" s="11" t="s">
        <v>111</v>
      </c>
      <c r="J21" s="16" t="s">
        <v>112</v>
      </c>
      <c r="K21" s="16" t="s">
        <v>113</v>
      </c>
      <c r="L21" s="16"/>
      <c r="M21" s="11"/>
      <c r="N21" s="24">
        <f t="shared" si="0"/>
        <v>0</v>
      </c>
      <c r="O21" s="16" t="s">
        <v>114</v>
      </c>
      <c r="P21" s="11">
        <v>0</v>
      </c>
      <c r="Q21" s="11">
        <v>2</v>
      </c>
      <c r="R21" s="18">
        <f>+N22+N21</f>
        <v>0</v>
      </c>
      <c r="S21" s="11" t="s">
        <v>59</v>
      </c>
      <c r="T21" s="11"/>
      <c r="U21" s="12" t="s">
        <v>115</v>
      </c>
      <c r="V21" s="38" t="s">
        <v>116</v>
      </c>
      <c r="W21" s="16"/>
      <c r="X21" s="16" t="s">
        <v>117</v>
      </c>
      <c r="Y21" s="16" t="s">
        <v>118</v>
      </c>
    </row>
    <row r="22" spans="1:25" ht="83.25" customHeight="1" x14ac:dyDescent="0.25">
      <c r="A22" s="10"/>
      <c r="B22" s="10"/>
      <c r="C22" s="11"/>
      <c r="D22" s="11"/>
      <c r="E22" s="16"/>
      <c r="F22" s="10"/>
      <c r="G22" s="38" t="s">
        <v>119</v>
      </c>
      <c r="H22" s="38" t="s">
        <v>120</v>
      </c>
      <c r="I22" s="11"/>
      <c r="J22" s="16"/>
      <c r="K22" s="16"/>
      <c r="L22" s="16"/>
      <c r="M22" s="11"/>
      <c r="N22" s="24">
        <f t="shared" si="0"/>
        <v>0</v>
      </c>
      <c r="O22" s="16"/>
      <c r="P22" s="11"/>
      <c r="Q22" s="11"/>
      <c r="R22" s="11"/>
      <c r="S22" s="11"/>
      <c r="T22" s="11"/>
      <c r="U22" s="12"/>
      <c r="V22" s="38" t="s">
        <v>121</v>
      </c>
      <c r="W22" s="16"/>
      <c r="X22" s="16"/>
      <c r="Y22" s="16"/>
    </row>
    <row r="23" spans="1:25" ht="102" customHeight="1" x14ac:dyDescent="0.25">
      <c r="A23" s="10"/>
      <c r="B23" s="10"/>
      <c r="C23" s="11" t="s">
        <v>122</v>
      </c>
      <c r="D23" s="11" t="s">
        <v>123</v>
      </c>
      <c r="E23" s="16" t="s">
        <v>124</v>
      </c>
      <c r="F23" s="10"/>
      <c r="G23" s="10" t="s">
        <v>125</v>
      </c>
      <c r="H23" s="10" t="s">
        <v>126</v>
      </c>
      <c r="I23" s="15">
        <v>0.7</v>
      </c>
      <c r="J23" s="16" t="s">
        <v>127</v>
      </c>
      <c r="K23" s="16" t="s">
        <v>128</v>
      </c>
      <c r="L23" s="16"/>
      <c r="M23" s="11"/>
      <c r="N23" s="24">
        <f t="shared" si="0"/>
        <v>0</v>
      </c>
      <c r="O23" s="16" t="s">
        <v>129</v>
      </c>
      <c r="P23" s="11">
        <v>1</v>
      </c>
      <c r="Q23" s="11">
        <v>9</v>
      </c>
      <c r="R23" s="18">
        <f>+N23+N24</f>
        <v>0</v>
      </c>
      <c r="S23" s="11" t="s">
        <v>59</v>
      </c>
      <c r="T23" s="11"/>
      <c r="U23" s="11" t="s">
        <v>130</v>
      </c>
      <c r="V23" s="38" t="s">
        <v>116</v>
      </c>
      <c r="W23" s="16"/>
      <c r="X23" s="16" t="s">
        <v>131</v>
      </c>
      <c r="Y23" s="16" t="s">
        <v>132</v>
      </c>
    </row>
    <row r="24" spans="1:25" ht="63.75" customHeight="1" x14ac:dyDescent="0.25">
      <c r="A24" s="10"/>
      <c r="B24" s="10"/>
      <c r="C24" s="11"/>
      <c r="D24" s="11"/>
      <c r="E24" s="16"/>
      <c r="F24" s="10"/>
      <c r="G24" s="10"/>
      <c r="H24" s="10"/>
      <c r="I24" s="15"/>
      <c r="J24" s="16"/>
      <c r="K24" s="16"/>
      <c r="L24" s="16"/>
      <c r="M24" s="11"/>
      <c r="N24" s="24">
        <f t="shared" si="0"/>
        <v>0</v>
      </c>
      <c r="O24" s="16"/>
      <c r="P24" s="11"/>
      <c r="Q24" s="11"/>
      <c r="R24" s="11"/>
      <c r="S24" s="11"/>
      <c r="T24" s="11"/>
      <c r="U24" s="11"/>
      <c r="V24" s="38" t="s">
        <v>121</v>
      </c>
      <c r="W24" s="16"/>
      <c r="X24" s="16"/>
      <c r="Y24" s="16"/>
    </row>
    <row r="25" spans="1:25" ht="88.5" customHeight="1" x14ac:dyDescent="0.25">
      <c r="A25" s="10"/>
      <c r="B25" s="10" t="s">
        <v>133</v>
      </c>
      <c r="C25" s="11" t="s">
        <v>134</v>
      </c>
      <c r="D25" s="11" t="s">
        <v>135</v>
      </c>
      <c r="E25" s="16" t="s">
        <v>136</v>
      </c>
      <c r="F25" s="10"/>
      <c r="G25" s="10" t="s">
        <v>137</v>
      </c>
      <c r="H25" s="38" t="s">
        <v>138</v>
      </c>
      <c r="I25" s="11"/>
      <c r="J25" s="36" t="s">
        <v>139</v>
      </c>
      <c r="K25" s="36" t="s">
        <v>140</v>
      </c>
      <c r="L25" s="36">
        <v>66570000</v>
      </c>
      <c r="M25" s="11"/>
      <c r="N25" s="24">
        <f t="shared" si="0"/>
        <v>0</v>
      </c>
      <c r="O25" s="26" t="s">
        <v>141</v>
      </c>
      <c r="P25" s="26">
        <v>0</v>
      </c>
      <c r="Q25" s="26">
        <v>1</v>
      </c>
      <c r="R25" s="25">
        <f>+N25+N26</f>
        <v>0</v>
      </c>
      <c r="S25" s="26" t="s">
        <v>59</v>
      </c>
      <c r="T25" s="11"/>
      <c r="U25" s="26">
        <v>2023</v>
      </c>
      <c r="V25" s="21" t="s">
        <v>142</v>
      </c>
      <c r="W25" s="16"/>
      <c r="X25" s="16" t="s">
        <v>143</v>
      </c>
      <c r="Y25" s="16" t="s">
        <v>144</v>
      </c>
    </row>
    <row r="26" spans="1:25" ht="111.75" customHeight="1" x14ac:dyDescent="0.25">
      <c r="A26" s="10"/>
      <c r="B26" s="10"/>
      <c r="C26" s="11"/>
      <c r="D26" s="11"/>
      <c r="E26" s="16"/>
      <c r="F26" s="10"/>
      <c r="G26" s="10"/>
      <c r="H26" s="38" t="s">
        <v>145</v>
      </c>
      <c r="I26" s="11"/>
      <c r="J26" s="44"/>
      <c r="K26" s="44"/>
      <c r="L26" s="45"/>
      <c r="M26" s="11"/>
      <c r="N26" s="24">
        <f t="shared" si="0"/>
        <v>0</v>
      </c>
      <c r="O26" s="34"/>
      <c r="P26" s="34"/>
      <c r="Q26" s="34"/>
      <c r="R26" s="46"/>
      <c r="S26" s="34"/>
      <c r="T26" s="11"/>
      <c r="U26" s="30"/>
      <c r="V26" s="32"/>
      <c r="W26" s="16"/>
      <c r="X26" s="16"/>
      <c r="Y26" s="16"/>
    </row>
    <row r="27" spans="1:25" ht="47.25" customHeight="1" x14ac:dyDescent="0.25">
      <c r="A27" s="10"/>
      <c r="B27" s="10"/>
      <c r="C27" s="11"/>
      <c r="D27" s="11"/>
      <c r="E27" s="16"/>
      <c r="F27" s="10"/>
      <c r="G27" s="10"/>
      <c r="H27" s="10" t="s">
        <v>607</v>
      </c>
      <c r="I27" s="11"/>
      <c r="J27" s="26" t="s">
        <v>147</v>
      </c>
      <c r="K27" s="21" t="s">
        <v>128</v>
      </c>
      <c r="L27" s="45"/>
      <c r="M27" s="11"/>
      <c r="N27" s="24">
        <f t="shared" si="0"/>
        <v>0</v>
      </c>
      <c r="O27" s="26" t="s">
        <v>148</v>
      </c>
      <c r="P27" s="26">
        <v>0</v>
      </c>
      <c r="Q27" s="26" t="s">
        <v>149</v>
      </c>
      <c r="R27" s="25">
        <f>+N27+N28+N29</f>
        <v>0</v>
      </c>
      <c r="S27" s="26" t="s">
        <v>59</v>
      </c>
      <c r="T27" s="11"/>
      <c r="U27" s="30" t="s">
        <v>150</v>
      </c>
      <c r="V27" s="21" t="s">
        <v>116</v>
      </c>
      <c r="W27" s="16"/>
      <c r="X27" s="16"/>
      <c r="Y27" s="16"/>
    </row>
    <row r="28" spans="1:25" ht="78" customHeight="1" x14ac:dyDescent="0.25">
      <c r="A28" s="10"/>
      <c r="B28" s="10"/>
      <c r="C28" s="11"/>
      <c r="D28" s="11"/>
      <c r="E28" s="16"/>
      <c r="F28" s="10"/>
      <c r="G28" s="10"/>
      <c r="H28" s="10"/>
      <c r="I28" s="11"/>
      <c r="J28" s="30"/>
      <c r="K28" s="28"/>
      <c r="L28" s="45"/>
      <c r="M28" s="11"/>
      <c r="N28" s="24">
        <f t="shared" si="0"/>
        <v>0</v>
      </c>
      <c r="O28" s="30"/>
      <c r="P28" s="30"/>
      <c r="Q28" s="30"/>
      <c r="R28" s="30"/>
      <c r="S28" s="30"/>
      <c r="T28" s="11"/>
      <c r="U28" s="30"/>
      <c r="V28" s="32"/>
      <c r="W28" s="16"/>
      <c r="X28" s="16"/>
      <c r="Y28" s="16"/>
    </row>
    <row r="29" spans="1:25" ht="60" customHeight="1" x14ac:dyDescent="0.25">
      <c r="A29" s="10"/>
      <c r="B29" s="10"/>
      <c r="C29" s="11"/>
      <c r="D29" s="11"/>
      <c r="E29" s="16"/>
      <c r="F29" s="10"/>
      <c r="G29" s="10"/>
      <c r="H29" s="10"/>
      <c r="I29" s="11"/>
      <c r="J29" s="34"/>
      <c r="K29" s="32"/>
      <c r="L29" s="44"/>
      <c r="M29" s="11"/>
      <c r="N29" s="24">
        <f t="shared" si="0"/>
        <v>0</v>
      </c>
      <c r="O29" s="34"/>
      <c r="P29" s="34"/>
      <c r="Q29" s="34"/>
      <c r="R29" s="34"/>
      <c r="S29" s="34"/>
      <c r="T29" s="11"/>
      <c r="U29" s="34"/>
      <c r="V29" s="38" t="s">
        <v>121</v>
      </c>
      <c r="W29" s="16"/>
      <c r="X29" s="16"/>
      <c r="Y29" s="16"/>
    </row>
    <row r="30" spans="1:25" ht="181.5" customHeight="1" x14ac:dyDescent="0.25">
      <c r="A30" s="10"/>
      <c r="B30" s="10"/>
      <c r="C30" s="12" t="s">
        <v>151</v>
      </c>
      <c r="D30" s="12" t="s">
        <v>608</v>
      </c>
      <c r="E30" s="182" t="s">
        <v>153</v>
      </c>
      <c r="F30" s="38" t="s">
        <v>154</v>
      </c>
      <c r="G30" s="38" t="s">
        <v>155</v>
      </c>
      <c r="H30" s="38" t="s">
        <v>156</v>
      </c>
      <c r="I30" s="49">
        <v>0.6</v>
      </c>
      <c r="J30" s="23" t="s">
        <v>158</v>
      </c>
      <c r="K30" s="23" t="s">
        <v>159</v>
      </c>
      <c r="L30" s="24">
        <v>140000000</v>
      </c>
      <c r="M30" s="12">
        <v>4</v>
      </c>
      <c r="N30" s="24">
        <f t="shared" si="0"/>
        <v>560000000</v>
      </c>
      <c r="O30" s="23" t="s">
        <v>41</v>
      </c>
      <c r="P30" s="12">
        <v>0</v>
      </c>
      <c r="Q30" s="12">
        <v>4</v>
      </c>
      <c r="R30" s="50">
        <f>+N30</f>
        <v>560000000</v>
      </c>
      <c r="S30" s="12" t="s">
        <v>43</v>
      </c>
      <c r="T30" s="12"/>
      <c r="U30" s="12" t="s">
        <v>160</v>
      </c>
      <c r="V30" s="38"/>
      <c r="W30" s="23"/>
      <c r="X30" s="23" t="s">
        <v>161</v>
      </c>
      <c r="Y30" s="23" t="s">
        <v>162</v>
      </c>
    </row>
    <row r="31" spans="1:25" ht="81" customHeight="1" x14ac:dyDescent="0.25">
      <c r="A31" s="10"/>
      <c r="B31" s="10"/>
      <c r="C31" s="11" t="s">
        <v>163</v>
      </c>
      <c r="D31" s="11" t="s">
        <v>609</v>
      </c>
      <c r="E31" s="179" t="s">
        <v>165</v>
      </c>
      <c r="F31" s="21"/>
      <c r="G31" s="10" t="s">
        <v>166</v>
      </c>
      <c r="H31" s="183" t="s">
        <v>610</v>
      </c>
      <c r="I31" s="11"/>
      <c r="J31" s="16" t="s">
        <v>168</v>
      </c>
      <c r="K31" s="16" t="s">
        <v>169</v>
      </c>
      <c r="L31" s="17">
        <v>274032000</v>
      </c>
      <c r="M31" s="11">
        <v>1</v>
      </c>
      <c r="N31" s="24">
        <f t="shared" si="0"/>
        <v>274032000</v>
      </c>
      <c r="O31" s="16">
        <v>1</v>
      </c>
      <c r="P31" s="11">
        <v>0</v>
      </c>
      <c r="Q31" s="11">
        <v>1</v>
      </c>
      <c r="R31" s="18">
        <f>+SUM(N31:N32)</f>
        <v>274032000</v>
      </c>
      <c r="S31" s="11" t="s">
        <v>59</v>
      </c>
      <c r="T31" s="11"/>
      <c r="U31" s="11">
        <v>2025</v>
      </c>
      <c r="V31" s="10"/>
      <c r="W31" s="16"/>
      <c r="X31" s="16"/>
      <c r="Y31" s="16"/>
    </row>
    <row r="32" spans="1:25" ht="93.75" customHeight="1" x14ac:dyDescent="0.25">
      <c r="A32" s="10"/>
      <c r="B32" s="10"/>
      <c r="C32" s="11"/>
      <c r="D32" s="11"/>
      <c r="E32" s="179"/>
      <c r="F32" s="28"/>
      <c r="G32" s="10"/>
      <c r="H32" s="183"/>
      <c r="I32" s="11"/>
      <c r="J32" s="16"/>
      <c r="K32" s="16"/>
      <c r="L32" s="17"/>
      <c r="M32" s="11"/>
      <c r="N32" s="24">
        <f t="shared" si="0"/>
        <v>0</v>
      </c>
      <c r="O32" s="16"/>
      <c r="P32" s="11"/>
      <c r="Q32" s="11"/>
      <c r="R32" s="11"/>
      <c r="S32" s="11"/>
      <c r="T32" s="11"/>
      <c r="U32" s="11"/>
      <c r="V32" s="10"/>
      <c r="W32" s="16"/>
      <c r="X32" s="16"/>
      <c r="Y32" s="16"/>
    </row>
    <row r="33" spans="1:25" ht="113.25" customHeight="1" x14ac:dyDescent="0.25">
      <c r="A33" s="10"/>
      <c r="B33" s="10"/>
      <c r="C33" s="11"/>
      <c r="D33" s="11"/>
      <c r="E33" s="179"/>
      <c r="F33" s="28"/>
      <c r="G33" s="10"/>
      <c r="H33" s="10" t="s">
        <v>611</v>
      </c>
      <c r="I33" s="11"/>
      <c r="J33" s="16" t="s">
        <v>172</v>
      </c>
      <c r="K33" s="16" t="s">
        <v>128</v>
      </c>
      <c r="L33" s="16"/>
      <c r="M33" s="11"/>
      <c r="N33" s="24">
        <f t="shared" si="0"/>
        <v>0</v>
      </c>
      <c r="O33" s="16" t="s">
        <v>173</v>
      </c>
      <c r="P33" s="11">
        <v>0</v>
      </c>
      <c r="Q33" s="11">
        <v>5</v>
      </c>
      <c r="R33" s="18">
        <f>+SUM(N33:N34)</f>
        <v>0</v>
      </c>
      <c r="S33" s="11" t="s">
        <v>43</v>
      </c>
      <c r="T33" s="11"/>
      <c r="U33" s="11" t="s">
        <v>174</v>
      </c>
      <c r="V33" s="38" t="s">
        <v>116</v>
      </c>
      <c r="W33" s="16"/>
      <c r="X33" s="16" t="s">
        <v>175</v>
      </c>
      <c r="Y33" s="16" t="s">
        <v>176</v>
      </c>
    </row>
    <row r="34" spans="1:25" ht="47.25" x14ac:dyDescent="0.25">
      <c r="A34" s="10"/>
      <c r="B34" s="10"/>
      <c r="C34" s="11"/>
      <c r="D34" s="11"/>
      <c r="E34" s="179"/>
      <c r="F34" s="32"/>
      <c r="G34" s="10"/>
      <c r="H34" s="10"/>
      <c r="I34" s="11"/>
      <c r="J34" s="16"/>
      <c r="K34" s="16"/>
      <c r="L34" s="16"/>
      <c r="M34" s="11"/>
      <c r="N34" s="24">
        <f t="shared" si="0"/>
        <v>0</v>
      </c>
      <c r="O34" s="16"/>
      <c r="P34" s="11"/>
      <c r="Q34" s="11"/>
      <c r="R34" s="11"/>
      <c r="S34" s="11"/>
      <c r="T34" s="11"/>
      <c r="U34" s="11"/>
      <c r="V34" s="38" t="s">
        <v>121</v>
      </c>
      <c r="W34" s="16"/>
      <c r="X34" s="16"/>
      <c r="Y34" s="16"/>
    </row>
    <row r="35" spans="1:25" ht="157.5" x14ac:dyDescent="0.25">
      <c r="A35" s="53" t="s">
        <v>177</v>
      </c>
      <c r="B35" s="54" t="s">
        <v>178</v>
      </c>
      <c r="C35" s="54" t="s">
        <v>179</v>
      </c>
      <c r="D35" s="54" t="s">
        <v>612</v>
      </c>
      <c r="E35" s="180" t="s">
        <v>180</v>
      </c>
      <c r="F35" s="53" t="s">
        <v>613</v>
      </c>
      <c r="G35" s="53" t="s">
        <v>614</v>
      </c>
      <c r="H35" s="184" t="s">
        <v>615</v>
      </c>
      <c r="I35" s="54"/>
      <c r="J35" s="58" t="s">
        <v>616</v>
      </c>
      <c r="K35" s="60" t="s">
        <v>169</v>
      </c>
      <c r="L35" s="59">
        <v>274032000</v>
      </c>
      <c r="M35" s="54">
        <v>2</v>
      </c>
      <c r="N35" s="24">
        <f t="shared" si="0"/>
        <v>548064000</v>
      </c>
      <c r="O35" s="60" t="s">
        <v>617</v>
      </c>
      <c r="P35" s="54">
        <v>0</v>
      </c>
      <c r="Q35" s="54">
        <v>1</v>
      </c>
      <c r="R35" s="156">
        <f>+L35</f>
        <v>274032000</v>
      </c>
      <c r="S35" s="60" t="s">
        <v>59</v>
      </c>
      <c r="T35" s="60"/>
      <c r="U35" s="54" t="s">
        <v>618</v>
      </c>
      <c r="V35" s="53"/>
      <c r="W35" s="60"/>
      <c r="X35" s="60" t="s">
        <v>619</v>
      </c>
      <c r="Y35" s="60" t="s">
        <v>620</v>
      </c>
    </row>
    <row r="36" spans="1:25" ht="107.25" customHeight="1" x14ac:dyDescent="0.25">
      <c r="A36" s="53"/>
      <c r="B36" s="54"/>
      <c r="C36" s="54"/>
      <c r="D36" s="54"/>
      <c r="E36" s="180"/>
      <c r="F36" s="53"/>
      <c r="G36" s="53"/>
      <c r="H36" s="55" t="s">
        <v>621</v>
      </c>
      <c r="I36" s="54"/>
      <c r="J36" s="99" t="s">
        <v>182</v>
      </c>
      <c r="K36" s="60"/>
      <c r="L36" s="59">
        <v>0</v>
      </c>
      <c r="M36" s="54"/>
      <c r="N36" s="24">
        <f t="shared" si="0"/>
        <v>0</v>
      </c>
      <c r="O36" s="60"/>
      <c r="P36" s="54"/>
      <c r="Q36" s="54"/>
      <c r="R36" s="61">
        <f>+L36+L37</f>
        <v>0</v>
      </c>
      <c r="S36" s="60"/>
      <c r="T36" s="60"/>
      <c r="U36" s="54"/>
      <c r="V36" s="53"/>
      <c r="W36" s="60"/>
      <c r="X36" s="60"/>
      <c r="Y36" s="60"/>
    </row>
    <row r="37" spans="1:25" ht="195" customHeight="1" x14ac:dyDescent="0.25">
      <c r="A37" s="53"/>
      <c r="B37" s="54"/>
      <c r="C37" s="54"/>
      <c r="D37" s="54"/>
      <c r="E37" s="180"/>
      <c r="F37" s="53"/>
      <c r="G37" s="53"/>
      <c r="H37" s="53" t="s">
        <v>622</v>
      </c>
      <c r="I37" s="54"/>
      <c r="J37" s="164"/>
      <c r="K37" s="60"/>
      <c r="L37" s="59">
        <v>0</v>
      </c>
      <c r="M37" s="54"/>
      <c r="N37" s="24">
        <f t="shared" si="0"/>
        <v>0</v>
      </c>
      <c r="O37" s="60"/>
      <c r="P37" s="54"/>
      <c r="Q37" s="54"/>
      <c r="R37" s="62"/>
      <c r="S37" s="60"/>
      <c r="T37" s="60"/>
      <c r="U37" s="54"/>
      <c r="V37" s="53"/>
      <c r="W37" s="60"/>
      <c r="X37" s="60"/>
      <c r="Y37" s="60"/>
    </row>
    <row r="38" spans="1:25" ht="141.75" x14ac:dyDescent="0.25">
      <c r="A38" s="53"/>
      <c r="B38" s="54"/>
      <c r="C38" s="54"/>
      <c r="D38" s="54"/>
      <c r="E38" s="180"/>
      <c r="F38" s="53"/>
      <c r="G38" s="53"/>
      <c r="H38" s="53"/>
      <c r="I38" s="54"/>
      <c r="J38" s="58" t="s">
        <v>623</v>
      </c>
      <c r="K38" s="60" t="s">
        <v>128</v>
      </c>
      <c r="L38" s="60"/>
      <c r="M38" s="54"/>
      <c r="N38" s="24">
        <f t="shared" si="0"/>
        <v>0</v>
      </c>
      <c r="O38" s="60" t="s">
        <v>187</v>
      </c>
      <c r="P38" s="54">
        <v>0</v>
      </c>
      <c r="Q38" s="54">
        <v>3</v>
      </c>
      <c r="R38" s="59">
        <f>+N38</f>
        <v>0</v>
      </c>
      <c r="S38" s="60" t="s">
        <v>59</v>
      </c>
      <c r="T38" s="60"/>
      <c r="U38" s="54" t="s">
        <v>188</v>
      </c>
      <c r="V38" s="55" t="s">
        <v>116</v>
      </c>
      <c r="W38" s="60"/>
      <c r="X38" s="60"/>
      <c r="Y38" s="60"/>
    </row>
    <row r="39" spans="1:25" ht="47.25" x14ac:dyDescent="0.25">
      <c r="A39" s="53"/>
      <c r="B39" s="54"/>
      <c r="C39" s="54"/>
      <c r="D39" s="54"/>
      <c r="E39" s="180"/>
      <c r="F39" s="53"/>
      <c r="G39" s="53"/>
      <c r="H39" s="53"/>
      <c r="I39" s="54"/>
      <c r="J39" s="58" t="s">
        <v>624</v>
      </c>
      <c r="K39" s="60"/>
      <c r="L39" s="60"/>
      <c r="M39" s="54"/>
      <c r="N39" s="24">
        <f t="shared" si="0"/>
        <v>0</v>
      </c>
      <c r="O39" s="60"/>
      <c r="P39" s="54"/>
      <c r="Q39" s="54"/>
      <c r="R39" s="59">
        <f>+N39</f>
        <v>0</v>
      </c>
      <c r="S39" s="60"/>
      <c r="T39" s="60"/>
      <c r="U39" s="54"/>
      <c r="V39" s="55" t="s">
        <v>121</v>
      </c>
      <c r="W39" s="60"/>
      <c r="X39" s="60"/>
      <c r="Y39" s="60"/>
    </row>
    <row r="40" spans="1:25" ht="100.5" customHeight="1" x14ac:dyDescent="0.25">
      <c r="A40" s="53"/>
      <c r="B40" s="54"/>
      <c r="C40" s="54" t="s">
        <v>189</v>
      </c>
      <c r="D40" s="54" t="s">
        <v>625</v>
      </c>
      <c r="E40" s="185" t="s">
        <v>190</v>
      </c>
      <c r="F40" s="53"/>
      <c r="G40" s="53" t="s">
        <v>626</v>
      </c>
      <c r="H40" s="55" t="s">
        <v>627</v>
      </c>
      <c r="I40" s="58" t="s">
        <v>628</v>
      </c>
      <c r="J40" s="60" t="s">
        <v>193</v>
      </c>
      <c r="K40" s="60" t="s">
        <v>194</v>
      </c>
      <c r="L40" s="91">
        <v>140000000</v>
      </c>
      <c r="M40" s="54">
        <v>1</v>
      </c>
      <c r="N40" s="24">
        <f t="shared" si="0"/>
        <v>140000000</v>
      </c>
      <c r="O40" s="60" t="s">
        <v>200</v>
      </c>
      <c r="P40" s="54">
        <v>0</v>
      </c>
      <c r="Q40" s="54" t="s">
        <v>629</v>
      </c>
      <c r="R40" s="61">
        <f>+SUM(N40:N45)</f>
        <v>440000000</v>
      </c>
      <c r="S40" s="60" t="s">
        <v>59</v>
      </c>
      <c r="T40" s="60"/>
      <c r="U40" s="54" t="s">
        <v>60</v>
      </c>
      <c r="V40" s="53"/>
      <c r="W40" s="60"/>
      <c r="X40" s="60" t="s">
        <v>630</v>
      </c>
      <c r="Y40" s="60" t="s">
        <v>631</v>
      </c>
    </row>
    <row r="41" spans="1:25" ht="109.5" customHeight="1" x14ac:dyDescent="0.25">
      <c r="A41" s="53"/>
      <c r="B41" s="54"/>
      <c r="C41" s="54"/>
      <c r="D41" s="54"/>
      <c r="E41" s="185"/>
      <c r="F41" s="53"/>
      <c r="G41" s="53"/>
      <c r="H41" s="55" t="s">
        <v>632</v>
      </c>
      <c r="I41" s="58"/>
      <c r="J41" s="60"/>
      <c r="K41" s="60"/>
      <c r="L41" s="91"/>
      <c r="M41" s="54"/>
      <c r="N41" s="24"/>
      <c r="O41" s="60"/>
      <c r="P41" s="54"/>
      <c r="Q41" s="54"/>
      <c r="R41" s="68"/>
      <c r="S41" s="60"/>
      <c r="T41" s="60"/>
      <c r="U41" s="54"/>
      <c r="V41" s="53"/>
      <c r="W41" s="60"/>
      <c r="X41" s="60"/>
      <c r="Y41" s="60"/>
    </row>
    <row r="42" spans="1:25" ht="191.25" customHeight="1" x14ac:dyDescent="0.25">
      <c r="A42" s="53"/>
      <c r="B42" s="54"/>
      <c r="C42" s="54"/>
      <c r="D42" s="54"/>
      <c r="E42" s="185"/>
      <c r="F42" s="53"/>
      <c r="G42" s="53"/>
      <c r="H42" s="55" t="s">
        <v>195</v>
      </c>
      <c r="I42" s="54" t="s">
        <v>196</v>
      </c>
      <c r="J42" s="60"/>
      <c r="K42" s="60"/>
      <c r="L42" s="91"/>
      <c r="M42" s="54"/>
      <c r="N42" s="24">
        <f t="shared" si="0"/>
        <v>0</v>
      </c>
      <c r="O42" s="60"/>
      <c r="P42" s="54"/>
      <c r="Q42" s="54"/>
      <c r="R42" s="68"/>
      <c r="S42" s="60"/>
      <c r="T42" s="60"/>
      <c r="U42" s="54"/>
      <c r="V42" s="53"/>
      <c r="W42" s="60"/>
      <c r="X42" s="60"/>
      <c r="Y42" s="60"/>
    </row>
    <row r="43" spans="1:25" ht="230.25" customHeight="1" x14ac:dyDescent="0.25">
      <c r="A43" s="53"/>
      <c r="B43" s="54"/>
      <c r="C43" s="54"/>
      <c r="D43" s="54"/>
      <c r="E43" s="185"/>
      <c r="F43" s="53"/>
      <c r="G43" s="53"/>
      <c r="H43" s="53" t="s">
        <v>633</v>
      </c>
      <c r="I43" s="54"/>
      <c r="J43" s="60"/>
      <c r="K43" s="60"/>
      <c r="L43" s="91"/>
      <c r="M43" s="54"/>
      <c r="N43" s="24">
        <f t="shared" si="0"/>
        <v>0</v>
      </c>
      <c r="O43" s="60"/>
      <c r="P43" s="54"/>
      <c r="Q43" s="54"/>
      <c r="R43" s="68"/>
      <c r="S43" s="60"/>
      <c r="T43" s="60"/>
      <c r="U43" s="54"/>
      <c r="V43" s="53"/>
      <c r="W43" s="60"/>
      <c r="X43" s="60"/>
      <c r="Y43" s="60"/>
    </row>
    <row r="44" spans="1:25" ht="28.5" customHeight="1" x14ac:dyDescent="0.25">
      <c r="A44" s="53"/>
      <c r="B44" s="54"/>
      <c r="C44" s="54"/>
      <c r="D44" s="54"/>
      <c r="E44" s="185"/>
      <c r="F44" s="53"/>
      <c r="G44" s="53"/>
      <c r="H44" s="53"/>
      <c r="I44" s="54"/>
      <c r="J44" s="60"/>
      <c r="K44" s="60"/>
      <c r="L44" s="91"/>
      <c r="M44" s="54"/>
      <c r="N44" s="24">
        <f t="shared" si="0"/>
        <v>0</v>
      </c>
      <c r="O44" s="60"/>
      <c r="P44" s="54"/>
      <c r="Q44" s="54"/>
      <c r="R44" s="68"/>
      <c r="S44" s="60"/>
      <c r="T44" s="60"/>
      <c r="U44" s="54"/>
      <c r="V44" s="53"/>
      <c r="W44" s="60"/>
      <c r="X44" s="60"/>
      <c r="Y44" s="60"/>
    </row>
    <row r="45" spans="1:25" ht="92.25" customHeight="1" x14ac:dyDescent="0.25">
      <c r="A45" s="53"/>
      <c r="B45" s="54"/>
      <c r="C45" s="54"/>
      <c r="D45" s="54"/>
      <c r="E45" s="185"/>
      <c r="F45" s="53"/>
      <c r="G45" s="53"/>
      <c r="H45" s="53"/>
      <c r="I45" s="54"/>
      <c r="J45" s="99"/>
      <c r="K45" s="57" t="s">
        <v>199</v>
      </c>
      <c r="L45" s="73">
        <v>60000000</v>
      </c>
      <c r="M45" s="74">
        <v>5</v>
      </c>
      <c r="N45" s="24">
        <f t="shared" si="0"/>
        <v>300000000</v>
      </c>
      <c r="O45" s="58" t="s">
        <v>200</v>
      </c>
      <c r="P45" s="63">
        <v>0</v>
      </c>
      <c r="Q45" s="63" t="s">
        <v>201</v>
      </c>
      <c r="R45" s="62"/>
      <c r="S45" s="58"/>
      <c r="T45" s="58"/>
      <c r="U45" s="63"/>
      <c r="V45" s="55"/>
      <c r="W45" s="58"/>
      <c r="X45" s="60"/>
      <c r="Y45" s="60"/>
    </row>
    <row r="46" spans="1:25" ht="92.25" customHeight="1" x14ac:dyDescent="0.25">
      <c r="A46" s="53"/>
      <c r="B46" s="54"/>
      <c r="C46" s="54"/>
      <c r="D46" s="54"/>
      <c r="E46" s="185"/>
      <c r="F46" s="53"/>
      <c r="G46" s="53"/>
      <c r="H46" s="76"/>
      <c r="I46" s="78"/>
      <c r="J46" s="80" t="s">
        <v>202</v>
      </c>
      <c r="K46" s="80" t="s">
        <v>169</v>
      </c>
      <c r="L46" s="81">
        <v>300000000</v>
      </c>
      <c r="M46" s="82">
        <v>1</v>
      </c>
      <c r="N46" s="24">
        <f t="shared" si="0"/>
        <v>300000000</v>
      </c>
      <c r="O46" s="83"/>
      <c r="P46" s="63"/>
      <c r="Q46" s="63"/>
      <c r="R46" s="59">
        <f>+N46</f>
        <v>300000000</v>
      </c>
      <c r="S46" s="58"/>
      <c r="T46" s="58"/>
      <c r="U46" s="63"/>
      <c r="V46" s="55"/>
      <c r="W46" s="58"/>
      <c r="X46" s="60"/>
      <c r="Y46" s="60"/>
    </row>
    <row r="47" spans="1:25" ht="309" customHeight="1" x14ac:dyDescent="0.25">
      <c r="A47" s="53"/>
      <c r="B47" s="54"/>
      <c r="C47" s="54"/>
      <c r="D47" s="54"/>
      <c r="E47" s="185"/>
      <c r="F47" s="53"/>
      <c r="G47" s="53"/>
      <c r="H47" s="84" t="s">
        <v>203</v>
      </c>
      <c r="I47" s="54"/>
      <c r="J47" s="86" t="s">
        <v>204</v>
      </c>
      <c r="K47" s="86" t="s">
        <v>205</v>
      </c>
      <c r="L47" s="87">
        <v>427000</v>
      </c>
      <c r="M47" s="88">
        <v>100</v>
      </c>
      <c r="N47" s="24">
        <f t="shared" si="0"/>
        <v>42700000</v>
      </c>
      <c r="O47" s="58" t="s">
        <v>206</v>
      </c>
      <c r="P47" s="63">
        <v>0</v>
      </c>
      <c r="Q47" s="63" t="s">
        <v>207</v>
      </c>
      <c r="R47" s="59">
        <f>+N47</f>
        <v>42700000</v>
      </c>
      <c r="S47" s="58" t="s">
        <v>59</v>
      </c>
      <c r="T47" s="58"/>
      <c r="U47" s="63" t="s">
        <v>174</v>
      </c>
      <c r="V47" s="55"/>
      <c r="W47" s="58"/>
      <c r="X47" s="60"/>
      <c r="Y47" s="60"/>
    </row>
    <row r="48" spans="1:25" ht="156.75" customHeight="1" x14ac:dyDescent="0.25">
      <c r="A48" s="53"/>
      <c r="B48" s="54"/>
      <c r="C48" s="54"/>
      <c r="D48" s="54"/>
      <c r="E48" s="185"/>
      <c r="F48" s="53"/>
      <c r="G48" s="53"/>
      <c r="H48" s="89"/>
      <c r="I48" s="54"/>
      <c r="J48" s="60" t="s">
        <v>208</v>
      </c>
      <c r="K48" s="60" t="s">
        <v>128</v>
      </c>
      <c r="L48" s="60"/>
      <c r="M48" s="54"/>
      <c r="N48" s="24">
        <f t="shared" si="0"/>
        <v>0</v>
      </c>
      <c r="O48" s="60" t="s">
        <v>209</v>
      </c>
      <c r="P48" s="54">
        <v>0</v>
      </c>
      <c r="Q48" s="54">
        <v>3</v>
      </c>
      <c r="R48" s="91">
        <f>+N49+N48</f>
        <v>0</v>
      </c>
      <c r="S48" s="60" t="s">
        <v>43</v>
      </c>
      <c r="T48" s="60"/>
      <c r="U48" s="54" t="s">
        <v>210</v>
      </c>
      <c r="V48" s="55" t="s">
        <v>116</v>
      </c>
      <c r="W48" s="60"/>
      <c r="X48" s="60"/>
      <c r="Y48" s="60"/>
    </row>
    <row r="49" spans="1:25" ht="47.25" x14ac:dyDescent="0.25">
      <c r="A49" s="53"/>
      <c r="B49" s="54"/>
      <c r="C49" s="54"/>
      <c r="D49" s="54"/>
      <c r="E49" s="185"/>
      <c r="F49" s="53"/>
      <c r="G49" s="53"/>
      <c r="H49" s="93"/>
      <c r="I49" s="54"/>
      <c r="J49" s="60"/>
      <c r="K49" s="60"/>
      <c r="L49" s="60"/>
      <c r="M49" s="54"/>
      <c r="N49" s="24">
        <f t="shared" si="0"/>
        <v>0</v>
      </c>
      <c r="O49" s="60"/>
      <c r="P49" s="54"/>
      <c r="Q49" s="54"/>
      <c r="R49" s="60"/>
      <c r="S49" s="60"/>
      <c r="T49" s="60"/>
      <c r="U49" s="54"/>
      <c r="V49" s="55" t="s">
        <v>121</v>
      </c>
      <c r="W49" s="60"/>
      <c r="X49" s="60"/>
      <c r="Y49" s="60"/>
    </row>
    <row r="50" spans="1:25" ht="189" x14ac:dyDescent="0.25">
      <c r="A50" s="53"/>
      <c r="B50" s="63"/>
      <c r="C50" s="63"/>
      <c r="D50" s="63"/>
      <c r="E50" s="186" t="s">
        <v>212</v>
      </c>
      <c r="F50" s="55"/>
      <c r="G50" s="55"/>
      <c r="H50" s="95" t="s">
        <v>634</v>
      </c>
      <c r="I50" s="63"/>
      <c r="J50" s="58"/>
      <c r="K50" s="57"/>
      <c r="L50" s="58"/>
      <c r="M50" s="63"/>
      <c r="N50" s="24"/>
      <c r="O50" s="57"/>
      <c r="P50" s="74"/>
      <c r="Q50" s="74"/>
      <c r="R50" s="57"/>
      <c r="S50" s="57"/>
      <c r="T50" s="57"/>
      <c r="U50" s="74"/>
      <c r="V50" s="76"/>
      <c r="W50" s="57"/>
      <c r="X50" s="57"/>
      <c r="Y50" s="57"/>
    </row>
    <row r="51" spans="1:25" ht="288.75" customHeight="1" x14ac:dyDescent="0.25">
      <c r="A51" s="53"/>
      <c r="B51" s="54" t="s">
        <v>211</v>
      </c>
      <c r="C51" s="63" t="s">
        <v>216</v>
      </c>
      <c r="D51" s="54" t="s">
        <v>635</v>
      </c>
      <c r="E51" s="187"/>
      <c r="F51" s="53"/>
      <c r="G51" s="53" t="s">
        <v>218</v>
      </c>
      <c r="H51" s="55" t="s">
        <v>219</v>
      </c>
      <c r="I51" s="58" t="s">
        <v>221</v>
      </c>
      <c r="J51" s="58" t="s">
        <v>222</v>
      </c>
      <c r="K51" s="57" t="s">
        <v>223</v>
      </c>
      <c r="L51" s="91">
        <v>300000000</v>
      </c>
      <c r="M51" s="54">
        <v>10</v>
      </c>
      <c r="N51" s="24">
        <f t="shared" si="0"/>
        <v>3000000000</v>
      </c>
      <c r="O51" s="57" t="s">
        <v>224</v>
      </c>
      <c r="P51" s="74">
        <v>0</v>
      </c>
      <c r="Q51" s="74" t="s">
        <v>225</v>
      </c>
      <c r="R51" s="73">
        <f>+N51</f>
        <v>3000000000</v>
      </c>
      <c r="S51" s="57" t="s">
        <v>59</v>
      </c>
      <c r="T51" s="57"/>
      <c r="U51" s="74" t="s">
        <v>226</v>
      </c>
      <c r="V51" s="76" t="s">
        <v>227</v>
      </c>
      <c r="W51" s="57"/>
      <c r="X51" s="57" t="s">
        <v>228</v>
      </c>
      <c r="Y51" s="57"/>
    </row>
    <row r="52" spans="1:25" ht="145.5" customHeight="1" x14ac:dyDescent="0.25">
      <c r="A52" s="53"/>
      <c r="B52" s="54"/>
      <c r="C52" s="54"/>
      <c r="D52" s="54"/>
      <c r="E52" s="187"/>
      <c r="F52" s="53"/>
      <c r="G52" s="53"/>
      <c r="H52" s="99" t="s">
        <v>636</v>
      </c>
      <c r="I52" s="54"/>
      <c r="J52" s="60" t="s">
        <v>231</v>
      </c>
      <c r="K52" s="60" t="s">
        <v>128</v>
      </c>
      <c r="L52" s="91"/>
      <c r="M52" s="54"/>
      <c r="N52" s="24">
        <f t="shared" si="0"/>
        <v>0</v>
      </c>
      <c r="O52" s="60" t="s">
        <v>232</v>
      </c>
      <c r="P52" s="54">
        <v>0</v>
      </c>
      <c r="Q52" s="54">
        <v>2</v>
      </c>
      <c r="R52" s="91">
        <f>+N52+N53</f>
        <v>0</v>
      </c>
      <c r="S52" s="60" t="s">
        <v>43</v>
      </c>
      <c r="T52" s="60"/>
      <c r="U52" s="54" t="s">
        <v>233</v>
      </c>
      <c r="V52" s="55" t="s">
        <v>116</v>
      </c>
      <c r="W52" s="60"/>
      <c r="X52" s="60"/>
      <c r="Y52" s="60"/>
    </row>
    <row r="53" spans="1:25" ht="64.5" customHeight="1" x14ac:dyDescent="0.25">
      <c r="A53" s="53"/>
      <c r="B53" s="54"/>
      <c r="C53" s="54"/>
      <c r="D53" s="54"/>
      <c r="E53" s="188"/>
      <c r="F53" s="53"/>
      <c r="G53" s="53"/>
      <c r="H53" s="100"/>
      <c r="I53" s="54"/>
      <c r="J53" s="60"/>
      <c r="K53" s="60"/>
      <c r="L53" s="91"/>
      <c r="M53" s="54"/>
      <c r="N53" s="24">
        <f t="shared" si="0"/>
        <v>0</v>
      </c>
      <c r="O53" s="60"/>
      <c r="P53" s="54"/>
      <c r="Q53" s="54"/>
      <c r="R53" s="60"/>
      <c r="S53" s="60"/>
      <c r="T53" s="60"/>
      <c r="U53" s="54"/>
      <c r="V53" s="55" t="s">
        <v>121</v>
      </c>
      <c r="W53" s="60"/>
      <c r="X53" s="60"/>
      <c r="Y53" s="60"/>
    </row>
    <row r="54" spans="1:25" ht="144.75" customHeight="1" x14ac:dyDescent="0.25">
      <c r="A54" s="53"/>
      <c r="B54" s="54"/>
      <c r="C54" s="63"/>
      <c r="D54" s="63"/>
      <c r="E54" s="88"/>
      <c r="F54" s="55"/>
      <c r="G54" s="55"/>
      <c r="H54" s="102" t="s">
        <v>235</v>
      </c>
      <c r="I54" s="63"/>
      <c r="J54" s="58"/>
      <c r="K54" s="58"/>
      <c r="L54" s="59"/>
      <c r="M54" s="63"/>
      <c r="N54" s="24"/>
      <c r="O54" s="58"/>
      <c r="P54" s="63"/>
      <c r="Q54" s="63"/>
      <c r="R54" s="58"/>
      <c r="S54" s="58"/>
      <c r="T54" s="58"/>
      <c r="U54" s="63"/>
      <c r="V54" s="55"/>
      <c r="W54" s="58"/>
      <c r="X54" s="58"/>
      <c r="Y54" s="58"/>
    </row>
    <row r="55" spans="1:25" ht="176.25" customHeight="1" x14ac:dyDescent="0.25">
      <c r="A55" s="53"/>
      <c r="B55" s="54"/>
      <c r="C55" s="54" t="s">
        <v>217</v>
      </c>
      <c r="D55" s="54" t="s">
        <v>238</v>
      </c>
      <c r="E55" s="60" t="s">
        <v>234</v>
      </c>
      <c r="F55" s="53" t="s">
        <v>239</v>
      </c>
      <c r="G55" s="53" t="s">
        <v>240</v>
      </c>
      <c r="H55" s="105" t="s">
        <v>241</v>
      </c>
      <c r="I55" s="60"/>
      <c r="J55" s="60" t="s">
        <v>242</v>
      </c>
      <c r="K55" s="60" t="s">
        <v>243</v>
      </c>
      <c r="L55" s="91">
        <v>60000000</v>
      </c>
      <c r="M55" s="54">
        <v>5</v>
      </c>
      <c r="N55" s="24">
        <f t="shared" si="0"/>
        <v>300000000</v>
      </c>
      <c r="O55" s="60" t="s">
        <v>200</v>
      </c>
      <c r="P55" s="54">
        <v>0</v>
      </c>
      <c r="Q55" s="54" t="s">
        <v>244</v>
      </c>
      <c r="R55" s="91">
        <f>+N55+N56+N57</f>
        <v>300000000</v>
      </c>
      <c r="S55" s="60" t="s">
        <v>59</v>
      </c>
      <c r="T55" s="60"/>
      <c r="U55" s="54" t="s">
        <v>245</v>
      </c>
      <c r="V55" s="53"/>
      <c r="W55" s="60"/>
      <c r="X55" s="60"/>
      <c r="Y55" s="60"/>
    </row>
    <row r="56" spans="1:25" ht="110.25" customHeight="1" x14ac:dyDescent="0.25">
      <c r="A56" s="53"/>
      <c r="B56" s="54"/>
      <c r="C56" s="54"/>
      <c r="D56" s="54"/>
      <c r="E56" s="60"/>
      <c r="F56" s="53"/>
      <c r="G56" s="53"/>
      <c r="H56" s="107" t="s">
        <v>246</v>
      </c>
      <c r="I56" s="60"/>
      <c r="J56" s="60"/>
      <c r="K56" s="60"/>
      <c r="L56" s="91"/>
      <c r="M56" s="54"/>
      <c r="N56" s="24">
        <f t="shared" si="0"/>
        <v>0</v>
      </c>
      <c r="O56" s="60"/>
      <c r="P56" s="54"/>
      <c r="Q56" s="54"/>
      <c r="R56" s="60"/>
      <c r="S56" s="60"/>
      <c r="T56" s="60"/>
      <c r="U56" s="54"/>
      <c r="V56" s="53"/>
      <c r="W56" s="60"/>
      <c r="X56" s="60"/>
      <c r="Y56" s="60"/>
    </row>
    <row r="57" spans="1:25" ht="82.5" customHeight="1" x14ac:dyDescent="0.25">
      <c r="A57" s="53"/>
      <c r="B57" s="54"/>
      <c r="C57" s="54"/>
      <c r="D57" s="54"/>
      <c r="E57" s="60"/>
      <c r="F57" s="53"/>
      <c r="G57" s="53"/>
      <c r="H57" s="107"/>
      <c r="I57" s="60"/>
      <c r="J57" s="60"/>
      <c r="K57" s="60"/>
      <c r="L57" s="91"/>
      <c r="M57" s="54"/>
      <c r="N57" s="24">
        <f t="shared" si="0"/>
        <v>0</v>
      </c>
      <c r="O57" s="60"/>
      <c r="P57" s="54"/>
      <c r="Q57" s="54"/>
      <c r="R57" s="60"/>
      <c r="S57" s="60"/>
      <c r="T57" s="60"/>
      <c r="U57" s="54"/>
      <c r="V57" s="53"/>
      <c r="W57" s="60"/>
      <c r="X57" s="60"/>
      <c r="Y57" s="60"/>
    </row>
    <row r="58" spans="1:25" ht="205.5" customHeight="1" x14ac:dyDescent="0.25">
      <c r="A58" s="53"/>
      <c r="B58" s="54"/>
      <c r="C58" s="54"/>
      <c r="D58" s="54"/>
      <c r="E58" s="60"/>
      <c r="F58" s="53"/>
      <c r="G58" s="53" t="s">
        <v>247</v>
      </c>
      <c r="H58" s="109"/>
      <c r="I58" s="58"/>
      <c r="J58" s="65" t="s">
        <v>248</v>
      </c>
      <c r="K58" s="58" t="s">
        <v>243</v>
      </c>
      <c r="L58" s="59">
        <v>80000000</v>
      </c>
      <c r="M58" s="63">
        <v>5</v>
      </c>
      <c r="N58" s="24">
        <f t="shared" si="0"/>
        <v>400000000</v>
      </c>
      <c r="O58" s="58" t="s">
        <v>249</v>
      </c>
      <c r="P58" s="63">
        <v>0</v>
      </c>
      <c r="Q58" s="63" t="s">
        <v>244</v>
      </c>
      <c r="R58" s="61">
        <f>+N58</f>
        <v>400000000</v>
      </c>
      <c r="S58" s="58"/>
      <c r="T58" s="58"/>
      <c r="U58" s="63" t="s">
        <v>245</v>
      </c>
      <c r="V58" s="55" t="s">
        <v>250</v>
      </c>
      <c r="W58" s="58"/>
      <c r="X58" s="58"/>
      <c r="Y58" s="58"/>
    </row>
    <row r="59" spans="1:25" ht="141" customHeight="1" x14ac:dyDescent="0.25">
      <c r="A59" s="53"/>
      <c r="B59" s="54"/>
      <c r="C59" s="54"/>
      <c r="D59" s="54"/>
      <c r="E59" s="60"/>
      <c r="F59" s="53"/>
      <c r="G59" s="53"/>
      <c r="H59" s="53"/>
      <c r="I59" s="60"/>
      <c r="J59" s="67"/>
      <c r="K59" s="60" t="s">
        <v>251</v>
      </c>
      <c r="L59" s="60"/>
      <c r="M59" s="54"/>
      <c r="N59" s="24">
        <f t="shared" si="0"/>
        <v>0</v>
      </c>
      <c r="O59" s="60" t="s">
        <v>252</v>
      </c>
      <c r="P59" s="54">
        <v>0</v>
      </c>
      <c r="Q59" s="54">
        <v>3</v>
      </c>
      <c r="R59" s="68"/>
      <c r="S59" s="60" t="s">
        <v>43</v>
      </c>
      <c r="T59" s="60"/>
      <c r="U59" s="54" t="s">
        <v>210</v>
      </c>
      <c r="V59" s="55" t="s">
        <v>116</v>
      </c>
      <c r="W59" s="60"/>
      <c r="X59" s="60"/>
      <c r="Y59" s="60"/>
    </row>
    <row r="60" spans="1:25" ht="47.25" x14ac:dyDescent="0.25">
      <c r="A60" s="53"/>
      <c r="B60" s="54"/>
      <c r="C60" s="54"/>
      <c r="D60" s="54"/>
      <c r="E60" s="60"/>
      <c r="F60" s="53"/>
      <c r="G60" s="53"/>
      <c r="H60" s="53"/>
      <c r="I60" s="60"/>
      <c r="J60" s="75"/>
      <c r="K60" s="60"/>
      <c r="L60" s="60"/>
      <c r="M60" s="54"/>
      <c r="N60" s="24">
        <f t="shared" si="0"/>
        <v>0</v>
      </c>
      <c r="O60" s="60"/>
      <c r="P60" s="54"/>
      <c r="Q60" s="54"/>
      <c r="R60" s="62"/>
      <c r="S60" s="60"/>
      <c r="T60" s="60"/>
      <c r="U60" s="54"/>
      <c r="V60" s="55" t="s">
        <v>121</v>
      </c>
      <c r="W60" s="60"/>
      <c r="X60" s="60"/>
      <c r="Y60" s="60"/>
    </row>
    <row r="61" spans="1:25" ht="125.25" customHeight="1" x14ac:dyDescent="0.25">
      <c r="A61" s="53"/>
      <c r="B61" s="54"/>
      <c r="C61" s="54" t="s">
        <v>253</v>
      </c>
      <c r="D61" s="54" t="s">
        <v>254</v>
      </c>
      <c r="E61" s="60" t="s">
        <v>255</v>
      </c>
      <c r="F61" s="53"/>
      <c r="G61" s="53" t="s">
        <v>256</v>
      </c>
      <c r="H61" s="107" t="s">
        <v>257</v>
      </c>
      <c r="I61" s="60"/>
      <c r="J61" s="60" t="s">
        <v>258</v>
      </c>
      <c r="K61" s="60" t="s">
        <v>259</v>
      </c>
      <c r="L61" s="60"/>
      <c r="M61" s="54"/>
      <c r="N61" s="24">
        <f t="shared" si="0"/>
        <v>0</v>
      </c>
      <c r="O61" s="60" t="s">
        <v>232</v>
      </c>
      <c r="P61" s="54">
        <v>0</v>
      </c>
      <c r="Q61" s="54">
        <v>2</v>
      </c>
      <c r="R61" s="91">
        <f>+N61+N62</f>
        <v>0</v>
      </c>
      <c r="S61" s="60" t="s">
        <v>59</v>
      </c>
      <c r="T61" s="60"/>
      <c r="U61" s="54" t="s">
        <v>233</v>
      </c>
      <c r="V61" s="55" t="s">
        <v>116</v>
      </c>
      <c r="W61" s="60" t="s">
        <v>260</v>
      </c>
      <c r="X61" s="60"/>
      <c r="Y61" s="58" t="s">
        <v>261</v>
      </c>
    </row>
    <row r="62" spans="1:25" ht="47.25" x14ac:dyDescent="0.25">
      <c r="A62" s="53"/>
      <c r="B62" s="54"/>
      <c r="C62" s="54"/>
      <c r="D62" s="54"/>
      <c r="E62" s="60"/>
      <c r="F62" s="53"/>
      <c r="G62" s="53"/>
      <c r="H62" s="53"/>
      <c r="I62" s="60"/>
      <c r="J62" s="60"/>
      <c r="K62" s="60"/>
      <c r="L62" s="60"/>
      <c r="M62" s="54"/>
      <c r="N62" s="24">
        <f t="shared" si="0"/>
        <v>0</v>
      </c>
      <c r="O62" s="60"/>
      <c r="P62" s="54"/>
      <c r="Q62" s="54"/>
      <c r="R62" s="60"/>
      <c r="S62" s="60"/>
      <c r="T62" s="60"/>
      <c r="U62" s="54"/>
      <c r="V62" s="55" t="s">
        <v>121</v>
      </c>
      <c r="W62" s="60"/>
      <c r="X62" s="60"/>
      <c r="Y62" s="58" t="s">
        <v>262</v>
      </c>
    </row>
    <row r="63" spans="1:25" ht="110.25" x14ac:dyDescent="0.25">
      <c r="A63" s="53"/>
      <c r="B63" s="54"/>
      <c r="C63" s="65" t="s">
        <v>263</v>
      </c>
      <c r="D63" s="65" t="s">
        <v>264</v>
      </c>
      <c r="E63" s="65" t="s">
        <v>265</v>
      </c>
      <c r="F63" s="65"/>
      <c r="G63" s="65" t="s">
        <v>119</v>
      </c>
      <c r="H63" s="65" t="s">
        <v>266</v>
      </c>
      <c r="I63" s="65" t="s">
        <v>267</v>
      </c>
      <c r="J63" s="65" t="s">
        <v>268</v>
      </c>
      <c r="K63" s="60" t="s">
        <v>269</v>
      </c>
      <c r="L63" s="60"/>
      <c r="M63" s="54"/>
      <c r="N63" s="24">
        <f t="shared" si="0"/>
        <v>0</v>
      </c>
      <c r="O63" s="60" t="s">
        <v>270</v>
      </c>
      <c r="P63" s="54">
        <v>0</v>
      </c>
      <c r="Q63" s="65" t="s">
        <v>271</v>
      </c>
      <c r="R63" s="61">
        <f>+SUM(N63:N66)</f>
        <v>42700000</v>
      </c>
      <c r="S63" s="65" t="s">
        <v>43</v>
      </c>
      <c r="T63" s="65"/>
      <c r="U63" s="65" t="s">
        <v>272</v>
      </c>
      <c r="V63" s="55" t="s">
        <v>116</v>
      </c>
      <c r="W63" s="65"/>
      <c r="X63" s="65" t="s">
        <v>273</v>
      </c>
      <c r="Y63" s="65" t="s">
        <v>274</v>
      </c>
    </row>
    <row r="64" spans="1:25" ht="94.5" customHeight="1" x14ac:dyDescent="0.25">
      <c r="A64" s="53"/>
      <c r="B64" s="54"/>
      <c r="C64" s="67"/>
      <c r="D64" s="67"/>
      <c r="E64" s="67"/>
      <c r="F64" s="67"/>
      <c r="G64" s="67"/>
      <c r="H64" s="67"/>
      <c r="I64" s="75"/>
      <c r="J64" s="67"/>
      <c r="K64" s="60"/>
      <c r="L64" s="60"/>
      <c r="M64" s="54"/>
      <c r="N64" s="24">
        <f t="shared" si="0"/>
        <v>0</v>
      </c>
      <c r="O64" s="60"/>
      <c r="P64" s="54"/>
      <c r="Q64" s="67"/>
      <c r="R64" s="67"/>
      <c r="S64" s="67"/>
      <c r="T64" s="67"/>
      <c r="U64" s="67"/>
      <c r="V64" s="65" t="s">
        <v>121</v>
      </c>
      <c r="W64" s="67"/>
      <c r="X64" s="67"/>
      <c r="Y64" s="67"/>
    </row>
    <row r="65" spans="1:25" ht="47.25" customHeight="1" x14ac:dyDescent="0.25">
      <c r="A65" s="53"/>
      <c r="B65" s="54"/>
      <c r="C65" s="67"/>
      <c r="D65" s="67"/>
      <c r="E65" s="67"/>
      <c r="F65" s="67"/>
      <c r="G65" s="67"/>
      <c r="H65" s="67"/>
      <c r="I65" s="65" t="s">
        <v>275</v>
      </c>
      <c r="J65" s="67"/>
      <c r="K65" s="60"/>
      <c r="L65" s="60"/>
      <c r="M65" s="54"/>
      <c r="N65" s="24">
        <f t="shared" si="0"/>
        <v>0</v>
      </c>
      <c r="O65" s="60"/>
      <c r="P65" s="54"/>
      <c r="Q65" s="67"/>
      <c r="R65" s="67"/>
      <c r="S65" s="67"/>
      <c r="T65" s="67"/>
      <c r="U65" s="67"/>
      <c r="V65" s="67"/>
      <c r="W65" s="67"/>
      <c r="X65" s="67"/>
      <c r="Y65" s="67"/>
    </row>
    <row r="66" spans="1:25" ht="47.25" x14ac:dyDescent="0.25">
      <c r="A66" s="53"/>
      <c r="B66" s="54"/>
      <c r="C66" s="75"/>
      <c r="D66" s="75"/>
      <c r="E66" s="75"/>
      <c r="F66" s="75"/>
      <c r="G66" s="75"/>
      <c r="H66" s="75"/>
      <c r="I66" s="75"/>
      <c r="J66" s="75"/>
      <c r="K66" s="58" t="s">
        <v>276</v>
      </c>
      <c r="L66" s="112">
        <v>427000</v>
      </c>
      <c r="M66" s="63">
        <v>100</v>
      </c>
      <c r="N66" s="24">
        <f t="shared" si="0"/>
        <v>42700000</v>
      </c>
      <c r="O66" s="58" t="s">
        <v>270</v>
      </c>
      <c r="P66" s="63">
        <v>0</v>
      </c>
      <c r="Q66" s="75"/>
      <c r="R66" s="75"/>
      <c r="S66" s="75"/>
      <c r="T66" s="75"/>
      <c r="U66" s="75"/>
      <c r="V66" s="75"/>
      <c r="W66" s="75"/>
      <c r="X66" s="75"/>
      <c r="Y66" s="75"/>
    </row>
    <row r="67" spans="1:25" ht="207" customHeight="1" x14ac:dyDescent="0.25">
      <c r="A67" s="10" t="s">
        <v>277</v>
      </c>
      <c r="B67" s="11" t="s">
        <v>278</v>
      </c>
      <c r="C67" s="11" t="s">
        <v>279</v>
      </c>
      <c r="D67" s="11" t="s">
        <v>637</v>
      </c>
      <c r="E67" s="189" t="s">
        <v>638</v>
      </c>
      <c r="F67" s="114" t="s">
        <v>282</v>
      </c>
      <c r="G67" s="10" t="s">
        <v>283</v>
      </c>
      <c r="H67" s="115" t="s">
        <v>639</v>
      </c>
      <c r="I67" s="15">
        <v>0.9</v>
      </c>
      <c r="J67" s="23" t="s">
        <v>640</v>
      </c>
      <c r="K67" s="23" t="s">
        <v>169</v>
      </c>
      <c r="L67" s="17">
        <v>274032000</v>
      </c>
      <c r="M67" s="11">
        <v>1</v>
      </c>
      <c r="N67" s="24">
        <f t="shared" si="0"/>
        <v>274032000</v>
      </c>
      <c r="O67" s="23" t="s">
        <v>287</v>
      </c>
      <c r="P67" s="12">
        <v>0</v>
      </c>
      <c r="Q67" s="12">
        <v>1</v>
      </c>
      <c r="R67" s="24">
        <f>+SUM(N67:N69)/2</f>
        <v>137016000</v>
      </c>
      <c r="S67" s="23" t="s">
        <v>59</v>
      </c>
      <c r="T67" s="11"/>
      <c r="U67" s="12">
        <v>2023</v>
      </c>
      <c r="V67" s="38" t="s">
        <v>641</v>
      </c>
      <c r="W67" s="117"/>
      <c r="X67" s="117" t="s">
        <v>289</v>
      </c>
      <c r="Y67" s="16" t="s">
        <v>290</v>
      </c>
    </row>
    <row r="68" spans="1:25" ht="121.5" customHeight="1" x14ac:dyDescent="0.25">
      <c r="A68" s="10"/>
      <c r="B68" s="11"/>
      <c r="C68" s="11"/>
      <c r="D68" s="11"/>
      <c r="E68" s="189"/>
      <c r="F68" s="114"/>
      <c r="G68" s="10"/>
      <c r="H68" s="10" t="s">
        <v>642</v>
      </c>
      <c r="I68" s="15"/>
      <c r="J68" s="16" t="s">
        <v>293</v>
      </c>
      <c r="K68" s="16" t="s">
        <v>269</v>
      </c>
      <c r="L68" s="17"/>
      <c r="M68" s="11"/>
      <c r="N68" s="24">
        <f t="shared" si="0"/>
        <v>0</v>
      </c>
      <c r="O68" s="16" t="s">
        <v>252</v>
      </c>
      <c r="P68" s="11">
        <v>0</v>
      </c>
      <c r="Q68" s="11">
        <v>3</v>
      </c>
      <c r="R68" s="25">
        <f>+R67</f>
        <v>137016000</v>
      </c>
      <c r="S68" s="16" t="s">
        <v>59</v>
      </c>
      <c r="T68" s="11"/>
      <c r="U68" s="11" t="s">
        <v>295</v>
      </c>
      <c r="V68" s="38" t="s">
        <v>116</v>
      </c>
      <c r="W68" s="117"/>
      <c r="X68" s="117"/>
      <c r="Y68" s="16"/>
    </row>
    <row r="69" spans="1:25" ht="75.75" customHeight="1" x14ac:dyDescent="0.25">
      <c r="A69" s="10"/>
      <c r="B69" s="11"/>
      <c r="C69" s="11"/>
      <c r="D69" s="11"/>
      <c r="E69" s="189"/>
      <c r="F69" s="114"/>
      <c r="G69" s="10"/>
      <c r="H69" s="10"/>
      <c r="I69" s="15"/>
      <c r="J69" s="16"/>
      <c r="K69" s="16"/>
      <c r="L69" s="17"/>
      <c r="M69" s="11"/>
      <c r="N69" s="24">
        <f t="shared" si="0"/>
        <v>0</v>
      </c>
      <c r="O69" s="16"/>
      <c r="P69" s="11"/>
      <c r="Q69" s="11"/>
      <c r="R69" s="34"/>
      <c r="S69" s="16"/>
      <c r="T69" s="11"/>
      <c r="U69" s="11"/>
      <c r="V69" s="38" t="s">
        <v>296</v>
      </c>
      <c r="W69" s="117"/>
      <c r="X69" s="117"/>
      <c r="Y69" s="16"/>
    </row>
    <row r="70" spans="1:25" ht="221.25" customHeight="1" x14ac:dyDescent="0.25">
      <c r="A70" s="10"/>
      <c r="B70" s="11"/>
      <c r="C70" s="11" t="s">
        <v>297</v>
      </c>
      <c r="D70" s="11" t="s">
        <v>643</v>
      </c>
      <c r="E70" s="190" t="s">
        <v>298</v>
      </c>
      <c r="F70" s="10"/>
      <c r="G70" s="10" t="s">
        <v>299</v>
      </c>
      <c r="H70" s="191" t="s">
        <v>644</v>
      </c>
      <c r="I70" s="11"/>
      <c r="J70" s="23" t="s">
        <v>301</v>
      </c>
      <c r="K70" s="16" t="s">
        <v>90</v>
      </c>
      <c r="L70" s="17">
        <v>14000000</v>
      </c>
      <c r="M70" s="11">
        <v>1</v>
      </c>
      <c r="N70" s="24">
        <f t="shared" si="0"/>
        <v>14000000</v>
      </c>
      <c r="O70" s="16" t="s">
        <v>287</v>
      </c>
      <c r="P70" s="11">
        <v>0</v>
      </c>
      <c r="Q70" s="11">
        <v>1</v>
      </c>
      <c r="R70" s="24">
        <f>+SUM($N$70:$N$74)/4</f>
        <v>3500000</v>
      </c>
      <c r="S70" s="16" t="s">
        <v>59</v>
      </c>
      <c r="T70" s="16"/>
      <c r="U70" s="11">
        <v>2023</v>
      </c>
      <c r="V70" s="10"/>
      <c r="W70" s="117"/>
      <c r="X70" s="16"/>
      <c r="Y70" s="16"/>
    </row>
    <row r="71" spans="1:25" ht="219.75" customHeight="1" x14ac:dyDescent="0.25">
      <c r="A71" s="10"/>
      <c r="B71" s="11"/>
      <c r="C71" s="11"/>
      <c r="D71" s="11"/>
      <c r="E71" s="190"/>
      <c r="F71" s="10"/>
      <c r="G71" s="10"/>
      <c r="H71" s="38" t="s">
        <v>645</v>
      </c>
      <c r="I71" s="11"/>
      <c r="J71" s="23" t="s">
        <v>646</v>
      </c>
      <c r="K71" s="16"/>
      <c r="L71" s="17"/>
      <c r="M71" s="11"/>
      <c r="N71" s="24">
        <f t="shared" si="0"/>
        <v>0</v>
      </c>
      <c r="O71" s="16"/>
      <c r="P71" s="11"/>
      <c r="Q71" s="11"/>
      <c r="R71" s="24">
        <f>+SUM($N$70:$N$74)/4</f>
        <v>3500000</v>
      </c>
      <c r="S71" s="16"/>
      <c r="T71" s="16"/>
      <c r="U71" s="11"/>
      <c r="V71" s="10"/>
      <c r="W71" s="117"/>
      <c r="X71" s="16"/>
      <c r="Y71" s="16"/>
    </row>
    <row r="72" spans="1:25" ht="135.75" customHeight="1" x14ac:dyDescent="0.25">
      <c r="A72" s="10"/>
      <c r="B72" s="11"/>
      <c r="C72" s="11"/>
      <c r="D72" s="11"/>
      <c r="E72" s="190"/>
      <c r="F72" s="10"/>
      <c r="G72" s="10"/>
      <c r="H72" s="10" t="s">
        <v>647</v>
      </c>
      <c r="I72" s="11"/>
      <c r="J72" s="23" t="s">
        <v>304</v>
      </c>
      <c r="K72" s="16"/>
      <c r="L72" s="17"/>
      <c r="M72" s="11"/>
      <c r="N72" s="24">
        <f t="shared" si="0"/>
        <v>0</v>
      </c>
      <c r="O72" s="16"/>
      <c r="P72" s="11"/>
      <c r="Q72" s="11"/>
      <c r="R72" s="24">
        <f>+SUM($N$70:$N$74)/4</f>
        <v>3500000</v>
      </c>
      <c r="S72" s="16"/>
      <c r="T72" s="16"/>
      <c r="U72" s="11"/>
      <c r="V72" s="10"/>
      <c r="W72" s="117"/>
      <c r="X72" s="16"/>
      <c r="Y72" s="16"/>
    </row>
    <row r="73" spans="1:25" ht="135" customHeight="1" x14ac:dyDescent="0.25">
      <c r="A73" s="10"/>
      <c r="B73" s="11"/>
      <c r="C73" s="11"/>
      <c r="D73" s="11"/>
      <c r="E73" s="190"/>
      <c r="F73" s="10"/>
      <c r="G73" s="10"/>
      <c r="H73" s="10"/>
      <c r="I73" s="11"/>
      <c r="J73" s="16" t="s">
        <v>648</v>
      </c>
      <c r="K73" s="16" t="s">
        <v>269</v>
      </c>
      <c r="L73" s="17"/>
      <c r="M73" s="11"/>
      <c r="N73" s="24">
        <f t="shared" si="0"/>
        <v>0</v>
      </c>
      <c r="O73" s="16" t="s">
        <v>232</v>
      </c>
      <c r="P73" s="11">
        <v>0</v>
      </c>
      <c r="Q73" s="11">
        <v>2</v>
      </c>
      <c r="R73" s="121">
        <f>+SUM($N$70:$N$74)/4</f>
        <v>3500000</v>
      </c>
      <c r="S73" s="16" t="s">
        <v>59</v>
      </c>
      <c r="T73" s="16"/>
      <c r="U73" s="11" t="s">
        <v>233</v>
      </c>
      <c r="V73" s="38" t="s">
        <v>116</v>
      </c>
      <c r="W73" s="117"/>
      <c r="X73" s="16"/>
      <c r="Y73" s="16"/>
    </row>
    <row r="74" spans="1:25" ht="69.75" customHeight="1" x14ac:dyDescent="0.25">
      <c r="A74" s="10"/>
      <c r="B74" s="11"/>
      <c r="C74" s="11"/>
      <c r="D74" s="11"/>
      <c r="E74" s="190"/>
      <c r="F74" s="10"/>
      <c r="G74" s="10"/>
      <c r="H74" s="10"/>
      <c r="I74" s="11"/>
      <c r="J74" s="16"/>
      <c r="K74" s="16"/>
      <c r="L74" s="17"/>
      <c r="M74" s="11"/>
      <c r="N74" s="24">
        <f t="shared" si="0"/>
        <v>0</v>
      </c>
      <c r="O74" s="16"/>
      <c r="P74" s="11"/>
      <c r="Q74" s="11"/>
      <c r="R74" s="122"/>
      <c r="S74" s="16"/>
      <c r="T74" s="16"/>
      <c r="U74" s="11"/>
      <c r="V74" s="38" t="s">
        <v>121</v>
      </c>
      <c r="W74" s="117"/>
      <c r="X74" s="16"/>
      <c r="Y74" s="16"/>
    </row>
    <row r="75" spans="1:25" ht="69.75" customHeight="1" x14ac:dyDescent="0.25">
      <c r="A75" s="10"/>
      <c r="B75" s="11"/>
      <c r="C75" s="11" t="s">
        <v>306</v>
      </c>
      <c r="D75" s="11" t="s">
        <v>307</v>
      </c>
      <c r="E75" s="179" t="s">
        <v>308</v>
      </c>
      <c r="F75" s="10"/>
      <c r="G75" s="38" t="s">
        <v>309</v>
      </c>
      <c r="H75" s="38" t="s">
        <v>310</v>
      </c>
      <c r="I75" s="123">
        <v>0.7</v>
      </c>
      <c r="J75" s="16" t="s">
        <v>312</v>
      </c>
      <c r="K75" s="16" t="s">
        <v>169</v>
      </c>
      <c r="L75" s="17">
        <v>300000000</v>
      </c>
      <c r="M75" s="11">
        <v>1</v>
      </c>
      <c r="N75" s="24">
        <f t="shared" si="0"/>
        <v>300000000</v>
      </c>
      <c r="O75" s="16" t="s">
        <v>313</v>
      </c>
      <c r="P75" s="11">
        <v>0</v>
      </c>
      <c r="Q75" s="11">
        <v>1</v>
      </c>
      <c r="R75" s="18">
        <f>+N75+N76</f>
        <v>300000000</v>
      </c>
      <c r="S75" s="11" t="s">
        <v>43</v>
      </c>
      <c r="T75" s="11"/>
      <c r="U75" s="11">
        <v>2023</v>
      </c>
      <c r="V75" s="10"/>
      <c r="W75" s="117"/>
      <c r="X75" s="16"/>
      <c r="Y75" s="16"/>
    </row>
    <row r="76" spans="1:25" ht="97.5" customHeight="1" x14ac:dyDescent="0.25">
      <c r="A76" s="10"/>
      <c r="B76" s="11"/>
      <c r="C76" s="11"/>
      <c r="D76" s="11"/>
      <c r="E76" s="179"/>
      <c r="F76" s="10"/>
      <c r="G76" s="38" t="s">
        <v>314</v>
      </c>
      <c r="H76" s="38" t="s">
        <v>315</v>
      </c>
      <c r="I76" s="123"/>
      <c r="J76" s="16"/>
      <c r="K76" s="16"/>
      <c r="L76" s="17"/>
      <c r="M76" s="11"/>
      <c r="N76" s="24">
        <f t="shared" si="0"/>
        <v>0</v>
      </c>
      <c r="O76" s="16"/>
      <c r="P76" s="11"/>
      <c r="Q76" s="11"/>
      <c r="R76" s="11"/>
      <c r="S76" s="11"/>
      <c r="T76" s="11"/>
      <c r="U76" s="11"/>
      <c r="V76" s="10"/>
      <c r="W76" s="117"/>
      <c r="X76" s="16"/>
      <c r="Y76" s="16"/>
    </row>
    <row r="77" spans="1:25" ht="153.75" customHeight="1" x14ac:dyDescent="0.25">
      <c r="A77" s="10"/>
      <c r="B77" s="11" t="s">
        <v>317</v>
      </c>
      <c r="C77" s="11" t="s">
        <v>318</v>
      </c>
      <c r="D77" s="11" t="s">
        <v>319</v>
      </c>
      <c r="E77" s="192" t="s">
        <v>320</v>
      </c>
      <c r="F77" s="10"/>
      <c r="G77" s="10" t="s">
        <v>321</v>
      </c>
      <c r="H77" s="38" t="s">
        <v>322</v>
      </c>
      <c r="I77" s="124">
        <v>0.7</v>
      </c>
      <c r="J77" s="23" t="s">
        <v>323</v>
      </c>
      <c r="K77" s="23" t="s">
        <v>324</v>
      </c>
      <c r="L77" s="24">
        <v>130837800</v>
      </c>
      <c r="M77" s="12">
        <v>1</v>
      </c>
      <c r="N77" s="24">
        <f t="shared" ref="N77:N129" si="1">+L77*M77</f>
        <v>130837800</v>
      </c>
      <c r="O77" s="23" t="s">
        <v>325</v>
      </c>
      <c r="P77" s="12">
        <v>0</v>
      </c>
      <c r="Q77" s="12">
        <v>1</v>
      </c>
      <c r="R77" s="24">
        <f>+N77</f>
        <v>130837800</v>
      </c>
      <c r="S77" s="23" t="s">
        <v>59</v>
      </c>
      <c r="T77" s="23"/>
      <c r="U77" s="12">
        <v>2023</v>
      </c>
      <c r="V77" s="38" t="s">
        <v>326</v>
      </c>
      <c r="W77" s="125" t="s">
        <v>327</v>
      </c>
      <c r="X77" s="125" t="s">
        <v>289</v>
      </c>
      <c r="Y77" s="23" t="s">
        <v>328</v>
      </c>
    </row>
    <row r="78" spans="1:25" ht="180" customHeight="1" x14ac:dyDescent="0.25">
      <c r="A78" s="10"/>
      <c r="B78" s="11"/>
      <c r="C78" s="11"/>
      <c r="D78" s="11"/>
      <c r="E78" s="192"/>
      <c r="F78" s="10"/>
      <c r="G78" s="10"/>
      <c r="H78" s="38" t="s">
        <v>329</v>
      </c>
      <c r="I78" s="11" t="s">
        <v>330</v>
      </c>
      <c r="J78" s="23" t="s">
        <v>331</v>
      </c>
      <c r="K78" s="23" t="s">
        <v>332</v>
      </c>
      <c r="L78" s="24">
        <v>140000000</v>
      </c>
      <c r="M78" s="11">
        <v>4</v>
      </c>
      <c r="N78" s="24">
        <f t="shared" si="1"/>
        <v>560000000</v>
      </c>
      <c r="O78" s="23" t="s">
        <v>333</v>
      </c>
      <c r="P78" s="12">
        <v>0</v>
      </c>
      <c r="Q78" s="12">
        <v>4</v>
      </c>
      <c r="R78" s="24">
        <f>+N78</f>
        <v>560000000</v>
      </c>
      <c r="S78" s="23" t="s">
        <v>59</v>
      </c>
      <c r="T78" s="23"/>
      <c r="U78" s="12" t="s">
        <v>334</v>
      </c>
      <c r="V78" s="38"/>
      <c r="W78" s="117"/>
      <c r="X78" s="117"/>
      <c r="Y78" s="16"/>
    </row>
    <row r="79" spans="1:25" ht="174" customHeight="1" x14ac:dyDescent="0.25">
      <c r="A79" s="10"/>
      <c r="B79" s="11"/>
      <c r="C79" s="11"/>
      <c r="D79" s="11"/>
      <c r="E79" s="192"/>
      <c r="F79" s="10"/>
      <c r="G79" s="10"/>
      <c r="H79" s="38" t="s">
        <v>335</v>
      </c>
      <c r="I79" s="11"/>
      <c r="J79" s="23" t="s">
        <v>336</v>
      </c>
      <c r="K79" s="23" t="s">
        <v>269</v>
      </c>
      <c r="L79" s="23"/>
      <c r="M79" s="11"/>
      <c r="N79" s="24">
        <f t="shared" si="1"/>
        <v>0</v>
      </c>
      <c r="O79" s="23"/>
      <c r="P79" s="12"/>
      <c r="Q79" s="12">
        <v>4</v>
      </c>
      <c r="R79" s="24">
        <f>+N79</f>
        <v>0</v>
      </c>
      <c r="S79" s="23" t="s">
        <v>43</v>
      </c>
      <c r="T79" s="23"/>
      <c r="U79" s="12" t="s">
        <v>334</v>
      </c>
      <c r="V79" s="38" t="s">
        <v>337</v>
      </c>
      <c r="W79" s="117"/>
      <c r="X79" s="117"/>
      <c r="Y79" s="16"/>
    </row>
    <row r="80" spans="1:25" ht="145.5" customHeight="1" x14ac:dyDescent="0.25">
      <c r="A80" s="10"/>
      <c r="B80" s="11"/>
      <c r="C80" s="11" t="s">
        <v>338</v>
      </c>
      <c r="D80" s="11" t="s">
        <v>339</v>
      </c>
      <c r="E80" s="179" t="s">
        <v>597</v>
      </c>
      <c r="F80" s="38" t="s">
        <v>341</v>
      </c>
      <c r="G80" s="10" t="s">
        <v>342</v>
      </c>
      <c r="H80" s="10" t="s">
        <v>649</v>
      </c>
      <c r="I80" s="23" t="s">
        <v>344</v>
      </c>
      <c r="J80" s="16" t="s">
        <v>345</v>
      </c>
      <c r="K80" s="16" t="s">
        <v>269</v>
      </c>
      <c r="L80" s="16"/>
      <c r="M80" s="11"/>
      <c r="N80" s="24">
        <f t="shared" si="1"/>
        <v>0</v>
      </c>
      <c r="O80" s="16"/>
      <c r="P80" s="11"/>
      <c r="Q80" s="12" t="s">
        <v>346</v>
      </c>
      <c r="R80" s="17">
        <f>+N80+N81+N82</f>
        <v>0</v>
      </c>
      <c r="S80" s="16" t="s">
        <v>59</v>
      </c>
      <c r="T80" s="16"/>
      <c r="U80" s="11">
        <v>2023</v>
      </c>
      <c r="V80" s="38" t="s">
        <v>116</v>
      </c>
      <c r="W80" s="16" t="s">
        <v>347</v>
      </c>
      <c r="X80" s="117" t="s">
        <v>348</v>
      </c>
      <c r="Y80" s="16" t="s">
        <v>328</v>
      </c>
    </row>
    <row r="81" spans="1:25" ht="78.75" customHeight="1" x14ac:dyDescent="0.25">
      <c r="A81" s="10"/>
      <c r="B81" s="11"/>
      <c r="C81" s="11"/>
      <c r="D81" s="11"/>
      <c r="E81" s="179"/>
      <c r="F81" s="10" t="s">
        <v>349</v>
      </c>
      <c r="G81" s="10"/>
      <c r="H81" s="10"/>
      <c r="I81" s="23" t="s">
        <v>350</v>
      </c>
      <c r="J81" s="16"/>
      <c r="K81" s="16"/>
      <c r="L81" s="16"/>
      <c r="M81" s="11"/>
      <c r="N81" s="24">
        <f t="shared" si="1"/>
        <v>0</v>
      </c>
      <c r="O81" s="16"/>
      <c r="P81" s="11"/>
      <c r="Q81" s="12" t="s">
        <v>351</v>
      </c>
      <c r="R81" s="16"/>
      <c r="S81" s="16"/>
      <c r="T81" s="16"/>
      <c r="U81" s="11"/>
      <c r="V81" s="10" t="s">
        <v>121</v>
      </c>
      <c r="W81" s="16"/>
      <c r="X81" s="117"/>
      <c r="Y81" s="16"/>
    </row>
    <row r="82" spans="1:25" ht="31.5" x14ac:dyDescent="0.25">
      <c r="A82" s="10"/>
      <c r="B82" s="11"/>
      <c r="C82" s="11"/>
      <c r="D82" s="11"/>
      <c r="E82" s="179"/>
      <c r="F82" s="10"/>
      <c r="G82" s="10"/>
      <c r="H82" s="10"/>
      <c r="I82" s="124">
        <v>1</v>
      </c>
      <c r="J82" s="16"/>
      <c r="K82" s="16"/>
      <c r="L82" s="16"/>
      <c r="M82" s="11"/>
      <c r="N82" s="24">
        <f t="shared" si="1"/>
        <v>0</v>
      </c>
      <c r="O82" s="16"/>
      <c r="P82" s="11"/>
      <c r="Q82" s="12" t="s">
        <v>352</v>
      </c>
      <c r="R82" s="16"/>
      <c r="S82" s="16"/>
      <c r="T82" s="16"/>
      <c r="U82" s="11"/>
      <c r="V82" s="10"/>
      <c r="W82" s="16"/>
      <c r="X82" s="117"/>
      <c r="Y82" s="16"/>
    </row>
    <row r="83" spans="1:25" ht="81.75" customHeight="1" x14ac:dyDescent="0.25">
      <c r="A83" s="10"/>
      <c r="B83" s="11"/>
      <c r="C83" s="11" t="s">
        <v>353</v>
      </c>
      <c r="D83" s="11" t="s">
        <v>650</v>
      </c>
      <c r="E83" s="179" t="s">
        <v>651</v>
      </c>
      <c r="F83" s="10"/>
      <c r="G83" s="10" t="s">
        <v>356</v>
      </c>
      <c r="H83" s="10" t="s">
        <v>652</v>
      </c>
      <c r="I83" s="16" t="s">
        <v>358</v>
      </c>
      <c r="J83" s="16" t="s">
        <v>359</v>
      </c>
      <c r="K83" s="16" t="s">
        <v>243</v>
      </c>
      <c r="L83" s="17">
        <v>80000000</v>
      </c>
      <c r="M83" s="11">
        <v>15</v>
      </c>
      <c r="N83" s="24">
        <f t="shared" si="1"/>
        <v>1200000000</v>
      </c>
      <c r="O83" s="16" t="s">
        <v>360</v>
      </c>
      <c r="P83" s="11">
        <v>0</v>
      </c>
      <c r="Q83" s="12" t="s">
        <v>361</v>
      </c>
      <c r="R83" s="17">
        <f>+N83+N84</f>
        <v>1200000000</v>
      </c>
      <c r="S83" s="16" t="s">
        <v>43</v>
      </c>
      <c r="T83" s="16"/>
      <c r="U83" s="11" t="s">
        <v>362</v>
      </c>
      <c r="V83" s="10"/>
      <c r="W83" s="16"/>
      <c r="X83" s="16" t="s">
        <v>289</v>
      </c>
      <c r="Y83" s="16" t="s">
        <v>363</v>
      </c>
    </row>
    <row r="84" spans="1:25" ht="85.5" customHeight="1" x14ac:dyDescent="0.25">
      <c r="A84" s="10"/>
      <c r="B84" s="11"/>
      <c r="C84" s="11"/>
      <c r="D84" s="11"/>
      <c r="E84" s="179"/>
      <c r="F84" s="10"/>
      <c r="G84" s="10"/>
      <c r="H84" s="10"/>
      <c r="I84" s="16"/>
      <c r="J84" s="16"/>
      <c r="K84" s="16"/>
      <c r="L84" s="17"/>
      <c r="M84" s="11"/>
      <c r="N84" s="24">
        <f t="shared" si="1"/>
        <v>0</v>
      </c>
      <c r="O84" s="16"/>
      <c r="P84" s="11"/>
      <c r="Q84" s="12" t="s">
        <v>366</v>
      </c>
      <c r="R84" s="16"/>
      <c r="S84" s="16"/>
      <c r="T84" s="16"/>
      <c r="U84" s="11"/>
      <c r="V84" s="10"/>
      <c r="W84" s="16"/>
      <c r="X84" s="16"/>
      <c r="Y84" s="16"/>
    </row>
    <row r="85" spans="1:25" ht="78.75" x14ac:dyDescent="0.25">
      <c r="A85" s="10"/>
      <c r="B85" s="11"/>
      <c r="C85" s="11" t="s">
        <v>367</v>
      </c>
      <c r="D85" s="26" t="s">
        <v>653</v>
      </c>
      <c r="E85" s="193" t="s">
        <v>368</v>
      </c>
      <c r="F85" s="10"/>
      <c r="G85" s="10"/>
      <c r="H85" s="38" t="s">
        <v>654</v>
      </c>
      <c r="I85" s="16"/>
      <c r="J85" s="23" t="s">
        <v>371</v>
      </c>
      <c r="K85" s="16" t="s">
        <v>372</v>
      </c>
      <c r="L85" s="17">
        <v>60000000</v>
      </c>
      <c r="M85" s="11">
        <v>6</v>
      </c>
      <c r="N85" s="24">
        <f t="shared" si="1"/>
        <v>360000000</v>
      </c>
      <c r="O85" s="16" t="s">
        <v>373</v>
      </c>
      <c r="P85" s="11">
        <v>1</v>
      </c>
      <c r="Q85" s="12" t="s">
        <v>374</v>
      </c>
      <c r="R85" s="24">
        <f>+SUM($N$85:$N$87)/3</f>
        <v>120000000</v>
      </c>
      <c r="S85" s="16" t="s">
        <v>59</v>
      </c>
      <c r="T85" s="16"/>
      <c r="U85" s="12" t="s">
        <v>375</v>
      </c>
      <c r="V85" s="10" t="s">
        <v>376</v>
      </c>
      <c r="W85" s="16"/>
      <c r="X85" s="16"/>
      <c r="Y85" s="16"/>
    </row>
    <row r="86" spans="1:25" ht="96.75" customHeight="1" x14ac:dyDescent="0.25">
      <c r="A86" s="10"/>
      <c r="B86" s="11"/>
      <c r="C86" s="11"/>
      <c r="D86" s="30"/>
      <c r="E86" s="134"/>
      <c r="F86" s="10"/>
      <c r="G86" s="10"/>
      <c r="H86" s="143" t="s">
        <v>655</v>
      </c>
      <c r="I86" s="16"/>
      <c r="J86" s="23" t="s">
        <v>377</v>
      </c>
      <c r="K86" s="16"/>
      <c r="L86" s="17"/>
      <c r="M86" s="11"/>
      <c r="N86" s="24">
        <f t="shared" si="1"/>
        <v>0</v>
      </c>
      <c r="O86" s="16"/>
      <c r="P86" s="11"/>
      <c r="Q86" s="11" t="s">
        <v>378</v>
      </c>
      <c r="R86" s="24">
        <f>+SUM($N$85:$N$87)/3</f>
        <v>120000000</v>
      </c>
      <c r="S86" s="16"/>
      <c r="T86" s="16"/>
      <c r="U86" s="11" t="s">
        <v>379</v>
      </c>
      <c r="V86" s="10"/>
      <c r="W86" s="16"/>
      <c r="X86" s="16"/>
      <c r="Y86" s="16"/>
    </row>
    <row r="87" spans="1:25" ht="95.25" customHeight="1" x14ac:dyDescent="0.25">
      <c r="A87" s="10"/>
      <c r="B87" s="11"/>
      <c r="C87" s="11"/>
      <c r="D87" s="30"/>
      <c r="E87" s="134"/>
      <c r="F87" s="10"/>
      <c r="G87" s="10"/>
      <c r="H87" s="135" t="s">
        <v>380</v>
      </c>
      <c r="I87" s="16"/>
      <c r="J87" s="23" t="s">
        <v>381</v>
      </c>
      <c r="K87" s="16"/>
      <c r="L87" s="17"/>
      <c r="M87" s="11"/>
      <c r="N87" s="24">
        <f t="shared" si="1"/>
        <v>0</v>
      </c>
      <c r="O87" s="16"/>
      <c r="P87" s="11"/>
      <c r="Q87" s="11"/>
      <c r="R87" s="24">
        <f>+SUM($N$85:$N$87)/3</f>
        <v>120000000</v>
      </c>
      <c r="S87" s="16"/>
      <c r="T87" s="16"/>
      <c r="U87" s="11"/>
      <c r="V87" s="10"/>
      <c r="W87" s="16"/>
      <c r="X87" s="16"/>
      <c r="Y87" s="16"/>
    </row>
    <row r="88" spans="1:25" ht="148.5" customHeight="1" x14ac:dyDescent="0.25">
      <c r="A88" s="10"/>
      <c r="B88" s="11"/>
      <c r="C88" s="12" t="s">
        <v>382</v>
      </c>
      <c r="D88" s="34"/>
      <c r="E88" s="194" t="s">
        <v>656</v>
      </c>
      <c r="F88" s="38"/>
      <c r="G88" s="38"/>
      <c r="H88" s="38" t="s">
        <v>394</v>
      </c>
      <c r="I88" s="124"/>
      <c r="J88" s="23" t="s">
        <v>395</v>
      </c>
      <c r="K88" s="23"/>
      <c r="L88" s="24">
        <v>14000000</v>
      </c>
      <c r="M88" s="12">
        <v>1</v>
      </c>
      <c r="N88" s="24">
        <f t="shared" si="1"/>
        <v>14000000</v>
      </c>
      <c r="O88" s="23"/>
      <c r="P88" s="12"/>
      <c r="Q88" s="12"/>
      <c r="R88" s="24">
        <f>+N88</f>
        <v>14000000</v>
      </c>
      <c r="S88" s="23"/>
      <c r="T88" s="23"/>
      <c r="U88" s="12">
        <v>2023</v>
      </c>
      <c r="V88" s="38"/>
      <c r="W88" s="23"/>
      <c r="X88" s="23"/>
      <c r="Y88" s="23"/>
    </row>
    <row r="89" spans="1:25" ht="78.75" x14ac:dyDescent="0.25">
      <c r="A89" s="10"/>
      <c r="B89" s="11"/>
      <c r="C89" s="11" t="s">
        <v>384</v>
      </c>
      <c r="D89" s="11" t="s">
        <v>657</v>
      </c>
      <c r="E89" s="195" t="s">
        <v>658</v>
      </c>
      <c r="F89" s="10"/>
      <c r="G89" s="10" t="s">
        <v>387</v>
      </c>
      <c r="H89" s="10" t="s">
        <v>659</v>
      </c>
      <c r="I89" s="15">
        <v>1</v>
      </c>
      <c r="J89" s="23" t="s">
        <v>389</v>
      </c>
      <c r="K89" s="23" t="s">
        <v>90</v>
      </c>
      <c r="L89" s="24">
        <v>14000000</v>
      </c>
      <c r="M89" s="12">
        <v>5</v>
      </c>
      <c r="N89" s="24">
        <f t="shared" si="1"/>
        <v>70000000</v>
      </c>
      <c r="O89" s="23" t="s">
        <v>390</v>
      </c>
      <c r="P89" s="12">
        <v>0</v>
      </c>
      <c r="Q89" s="12" t="s">
        <v>391</v>
      </c>
      <c r="R89" s="24">
        <f>+N89</f>
        <v>70000000</v>
      </c>
      <c r="S89" s="23"/>
      <c r="T89" s="23"/>
      <c r="U89" s="12">
        <v>2023</v>
      </c>
      <c r="V89" s="38"/>
      <c r="W89" s="23"/>
      <c r="X89" s="23" t="s">
        <v>392</v>
      </c>
      <c r="Y89" s="23" t="s">
        <v>393</v>
      </c>
    </row>
    <row r="90" spans="1:25" ht="104.25" customHeight="1" x14ac:dyDescent="0.25">
      <c r="A90" s="10"/>
      <c r="B90" s="11"/>
      <c r="C90" s="11"/>
      <c r="D90" s="11"/>
      <c r="E90" s="196"/>
      <c r="F90" s="10"/>
      <c r="G90" s="10"/>
      <c r="H90" s="10"/>
      <c r="I90" s="15"/>
      <c r="J90" s="23" t="s">
        <v>660</v>
      </c>
      <c r="K90" s="23" t="s">
        <v>90</v>
      </c>
      <c r="L90" s="24">
        <v>14000000</v>
      </c>
      <c r="M90" s="12">
        <v>1</v>
      </c>
      <c r="N90" s="24">
        <f t="shared" si="1"/>
        <v>14000000</v>
      </c>
      <c r="O90" s="23" t="s">
        <v>287</v>
      </c>
      <c r="P90" s="12">
        <v>0</v>
      </c>
      <c r="Q90" s="12">
        <v>1</v>
      </c>
      <c r="R90" s="24">
        <f>+N90</f>
        <v>14000000</v>
      </c>
      <c r="S90" s="23"/>
      <c r="T90" s="23"/>
      <c r="U90" s="12">
        <v>2023</v>
      </c>
      <c r="V90" s="38"/>
      <c r="W90" s="23"/>
      <c r="X90" s="23"/>
      <c r="Y90" s="23"/>
    </row>
    <row r="91" spans="1:25" ht="124.5" customHeight="1" x14ac:dyDescent="0.25">
      <c r="A91" s="10"/>
      <c r="B91" s="11"/>
      <c r="C91" s="11"/>
      <c r="D91" s="11"/>
      <c r="E91" s="196"/>
      <c r="F91" s="10"/>
      <c r="G91" s="10"/>
      <c r="H91" s="10"/>
      <c r="I91" s="15"/>
      <c r="J91" s="16" t="s">
        <v>598</v>
      </c>
      <c r="K91" s="16" t="s">
        <v>269</v>
      </c>
      <c r="L91" s="16"/>
      <c r="M91" s="11"/>
      <c r="N91" s="24">
        <f t="shared" si="1"/>
        <v>0</v>
      </c>
      <c r="O91" s="16" t="s">
        <v>252</v>
      </c>
      <c r="P91" s="11">
        <v>0</v>
      </c>
      <c r="Q91" s="11">
        <v>3</v>
      </c>
      <c r="R91" s="17">
        <f>+N91+N92</f>
        <v>0</v>
      </c>
      <c r="S91" s="16"/>
      <c r="T91" s="16"/>
      <c r="U91" s="11" t="s">
        <v>398</v>
      </c>
      <c r="V91" s="38" t="s">
        <v>116</v>
      </c>
      <c r="W91" s="16"/>
      <c r="X91" s="16"/>
      <c r="Y91" s="16"/>
    </row>
    <row r="92" spans="1:25" ht="135" customHeight="1" x14ac:dyDescent="0.25">
      <c r="A92" s="10"/>
      <c r="B92" s="11"/>
      <c r="C92" s="11"/>
      <c r="D92" s="11"/>
      <c r="E92" s="197"/>
      <c r="F92" s="10"/>
      <c r="G92" s="10"/>
      <c r="H92" s="10"/>
      <c r="I92" s="15"/>
      <c r="J92" s="16"/>
      <c r="K92" s="16"/>
      <c r="L92" s="16"/>
      <c r="M92" s="11"/>
      <c r="N92" s="24">
        <f t="shared" si="1"/>
        <v>0</v>
      </c>
      <c r="O92" s="16"/>
      <c r="P92" s="11"/>
      <c r="Q92" s="11"/>
      <c r="R92" s="16"/>
      <c r="S92" s="16"/>
      <c r="T92" s="16"/>
      <c r="U92" s="11"/>
      <c r="V92" s="38" t="s">
        <v>121</v>
      </c>
      <c r="W92" s="16"/>
      <c r="X92" s="16"/>
      <c r="Y92" s="16"/>
    </row>
    <row r="93" spans="1:25" ht="122.25" customHeight="1" x14ac:dyDescent="0.25">
      <c r="A93" s="10"/>
      <c r="B93" s="11" t="s">
        <v>399</v>
      </c>
      <c r="C93" s="11" t="s">
        <v>400</v>
      </c>
      <c r="D93" s="11" t="s">
        <v>401</v>
      </c>
      <c r="E93" s="180" t="s">
        <v>402</v>
      </c>
      <c r="F93" s="10"/>
      <c r="G93" s="10" t="s">
        <v>403</v>
      </c>
      <c r="H93" s="143" t="s">
        <v>404</v>
      </c>
      <c r="I93" s="16"/>
      <c r="J93" s="23" t="s">
        <v>405</v>
      </c>
      <c r="K93" s="23"/>
      <c r="L93" s="17">
        <v>130837800</v>
      </c>
      <c r="M93" s="11">
        <v>1</v>
      </c>
      <c r="N93" s="24">
        <f t="shared" si="1"/>
        <v>130837800</v>
      </c>
      <c r="O93" s="16" t="s">
        <v>287</v>
      </c>
      <c r="P93" s="11">
        <v>0</v>
      </c>
      <c r="Q93" s="12">
        <v>1</v>
      </c>
      <c r="R93" s="24">
        <f>+N93</f>
        <v>130837800</v>
      </c>
      <c r="S93" s="23"/>
      <c r="T93" s="23"/>
      <c r="U93" s="12">
        <v>2023</v>
      </c>
      <c r="V93" s="38" t="s">
        <v>406</v>
      </c>
      <c r="W93" s="16" t="s">
        <v>407</v>
      </c>
      <c r="X93" s="23"/>
      <c r="Y93" s="16"/>
    </row>
    <row r="94" spans="1:25" ht="142.5" customHeight="1" x14ac:dyDescent="0.25">
      <c r="A94" s="10"/>
      <c r="B94" s="11"/>
      <c r="C94" s="11"/>
      <c r="D94" s="11"/>
      <c r="E94" s="180"/>
      <c r="F94" s="10"/>
      <c r="G94" s="10"/>
      <c r="H94" s="143" t="s">
        <v>661</v>
      </c>
      <c r="I94" s="16"/>
      <c r="J94" s="23" t="s">
        <v>409</v>
      </c>
      <c r="K94" s="23" t="s">
        <v>410</v>
      </c>
      <c r="L94" s="17"/>
      <c r="M94" s="11"/>
      <c r="N94" s="24">
        <f t="shared" si="1"/>
        <v>0</v>
      </c>
      <c r="O94" s="16"/>
      <c r="P94" s="11"/>
      <c r="Q94" s="12">
        <v>1</v>
      </c>
      <c r="R94" s="24">
        <f>+N94</f>
        <v>0</v>
      </c>
      <c r="S94" s="23"/>
      <c r="T94" s="23"/>
      <c r="U94" s="12">
        <v>2023</v>
      </c>
      <c r="V94" s="38"/>
      <c r="W94" s="16"/>
      <c r="X94" s="23"/>
      <c r="Y94" s="16"/>
    </row>
    <row r="95" spans="1:25" ht="60.75" customHeight="1" x14ac:dyDescent="0.25">
      <c r="A95" s="10"/>
      <c r="B95" s="11"/>
      <c r="C95" s="11"/>
      <c r="D95" s="11"/>
      <c r="E95" s="180"/>
      <c r="F95" s="10"/>
      <c r="G95" s="10"/>
      <c r="H95" s="135" t="s">
        <v>411</v>
      </c>
      <c r="I95" s="16"/>
      <c r="J95" s="23" t="s">
        <v>412</v>
      </c>
      <c r="K95" s="23"/>
      <c r="L95" s="17"/>
      <c r="M95" s="11"/>
      <c r="N95" s="24">
        <f t="shared" si="1"/>
        <v>0</v>
      </c>
      <c r="O95" s="16"/>
      <c r="P95" s="11"/>
      <c r="Q95" s="12">
        <v>1</v>
      </c>
      <c r="R95" s="24">
        <f>+N95</f>
        <v>0</v>
      </c>
      <c r="S95" s="23" t="s">
        <v>43</v>
      </c>
      <c r="T95" s="23"/>
      <c r="U95" s="12">
        <v>2023</v>
      </c>
      <c r="V95" s="38"/>
      <c r="W95" s="16"/>
      <c r="X95" s="23"/>
      <c r="Y95" s="16"/>
    </row>
    <row r="96" spans="1:25" ht="84" customHeight="1" x14ac:dyDescent="0.25">
      <c r="A96" s="10"/>
      <c r="B96" s="11"/>
      <c r="C96" s="11"/>
      <c r="D96" s="11"/>
      <c r="E96" s="180"/>
      <c r="F96" s="10"/>
      <c r="G96" s="10"/>
      <c r="H96" s="135" t="s">
        <v>413</v>
      </c>
      <c r="I96" s="16"/>
      <c r="J96" s="16" t="s">
        <v>414</v>
      </c>
      <c r="K96" s="16" t="s">
        <v>269</v>
      </c>
      <c r="L96" s="17"/>
      <c r="M96" s="11"/>
      <c r="N96" s="24">
        <f t="shared" si="1"/>
        <v>0</v>
      </c>
      <c r="O96" s="16"/>
      <c r="P96" s="11"/>
      <c r="Q96" s="11">
        <v>1</v>
      </c>
      <c r="R96" s="17">
        <f>+N96+N97</f>
        <v>0</v>
      </c>
      <c r="S96" s="16" t="s">
        <v>43</v>
      </c>
      <c r="T96" s="16"/>
      <c r="U96" s="11" t="s">
        <v>233</v>
      </c>
      <c r="V96" s="38" t="s">
        <v>116</v>
      </c>
      <c r="W96" s="16"/>
      <c r="X96" s="16" t="s">
        <v>415</v>
      </c>
      <c r="Y96" s="16"/>
    </row>
    <row r="97" spans="1:25" ht="77.25" customHeight="1" x14ac:dyDescent="0.25">
      <c r="A97" s="10"/>
      <c r="B97" s="11"/>
      <c r="C97" s="11"/>
      <c r="D97" s="11"/>
      <c r="E97" s="180"/>
      <c r="F97" s="10"/>
      <c r="G97" s="10"/>
      <c r="H97" s="38" t="s">
        <v>416</v>
      </c>
      <c r="I97" s="16"/>
      <c r="J97" s="16"/>
      <c r="K97" s="16"/>
      <c r="L97" s="17"/>
      <c r="M97" s="11"/>
      <c r="N97" s="24">
        <f t="shared" si="1"/>
        <v>0</v>
      </c>
      <c r="O97" s="16"/>
      <c r="P97" s="11"/>
      <c r="Q97" s="11"/>
      <c r="R97" s="16"/>
      <c r="S97" s="16"/>
      <c r="T97" s="16"/>
      <c r="U97" s="11"/>
      <c r="V97" s="38" t="s">
        <v>121</v>
      </c>
      <c r="W97" s="16"/>
      <c r="X97" s="16"/>
      <c r="Y97" s="16"/>
    </row>
    <row r="98" spans="1:25" ht="120" customHeight="1" x14ac:dyDescent="0.25">
      <c r="A98" s="10"/>
      <c r="B98" s="11" t="s">
        <v>417</v>
      </c>
      <c r="C98" s="11" t="s">
        <v>418</v>
      </c>
      <c r="D98" s="11" t="s">
        <v>662</v>
      </c>
      <c r="E98" s="198" t="s">
        <v>663</v>
      </c>
      <c r="F98" s="10"/>
      <c r="G98" s="10" t="s">
        <v>420</v>
      </c>
      <c r="H98" s="10" t="s">
        <v>664</v>
      </c>
      <c r="I98" s="23" t="s">
        <v>422</v>
      </c>
      <c r="J98" s="16" t="s">
        <v>423</v>
      </c>
      <c r="K98" s="23" t="s">
        <v>424</v>
      </c>
      <c r="L98" s="24">
        <v>50000000</v>
      </c>
      <c r="M98" s="12">
        <v>1</v>
      </c>
      <c r="N98" s="24">
        <f t="shared" si="1"/>
        <v>50000000</v>
      </c>
      <c r="O98" s="23" t="s">
        <v>425</v>
      </c>
      <c r="P98" s="12">
        <v>0</v>
      </c>
      <c r="Q98" s="12">
        <v>1</v>
      </c>
      <c r="R98" s="17">
        <f>+N98+N99</f>
        <v>64000000</v>
      </c>
      <c r="S98" s="16" t="s">
        <v>43</v>
      </c>
      <c r="T98" s="16"/>
      <c r="U98" s="11">
        <v>2024</v>
      </c>
      <c r="V98" s="10"/>
      <c r="W98" s="16" t="s">
        <v>426</v>
      </c>
      <c r="X98" s="16" t="s">
        <v>427</v>
      </c>
      <c r="Y98" s="16" t="s">
        <v>428</v>
      </c>
    </row>
    <row r="99" spans="1:25" ht="131.25" customHeight="1" x14ac:dyDescent="0.25">
      <c r="A99" s="10"/>
      <c r="B99" s="11"/>
      <c r="C99" s="11"/>
      <c r="D99" s="11"/>
      <c r="E99" s="198"/>
      <c r="F99" s="10"/>
      <c r="G99" s="10"/>
      <c r="H99" s="10"/>
      <c r="I99" s="23" t="s">
        <v>429</v>
      </c>
      <c r="J99" s="16"/>
      <c r="K99" s="23" t="s">
        <v>430</v>
      </c>
      <c r="L99" s="24">
        <v>14000000</v>
      </c>
      <c r="M99" s="12">
        <v>1</v>
      </c>
      <c r="N99" s="24">
        <f t="shared" si="1"/>
        <v>14000000</v>
      </c>
      <c r="O99" s="23" t="s">
        <v>431</v>
      </c>
      <c r="P99" s="12">
        <v>0</v>
      </c>
      <c r="Q99" s="12">
        <v>1</v>
      </c>
      <c r="R99" s="16"/>
      <c r="S99" s="16"/>
      <c r="T99" s="16"/>
      <c r="U99" s="11"/>
      <c r="V99" s="10"/>
      <c r="W99" s="16"/>
      <c r="X99" s="16"/>
      <c r="Y99" s="16"/>
    </row>
    <row r="100" spans="1:25" ht="138" customHeight="1" x14ac:dyDescent="0.25">
      <c r="A100" s="10"/>
      <c r="B100" s="11"/>
      <c r="C100" s="11"/>
      <c r="D100" s="11"/>
      <c r="E100" s="198"/>
      <c r="F100" s="10"/>
      <c r="G100" s="10"/>
      <c r="H100" s="143" t="s">
        <v>432</v>
      </c>
      <c r="I100" s="23"/>
      <c r="J100" s="23" t="s">
        <v>433</v>
      </c>
      <c r="K100" s="23" t="s">
        <v>424</v>
      </c>
      <c r="L100" s="24">
        <v>50000000</v>
      </c>
      <c r="M100" s="12">
        <v>5</v>
      </c>
      <c r="N100" s="24">
        <f t="shared" si="1"/>
        <v>250000000</v>
      </c>
      <c r="O100" s="23" t="s">
        <v>434</v>
      </c>
      <c r="P100" s="12">
        <v>0</v>
      </c>
      <c r="Q100" s="12" t="s">
        <v>435</v>
      </c>
      <c r="R100" s="24">
        <f>+N100</f>
        <v>250000000</v>
      </c>
      <c r="S100" s="23" t="s">
        <v>59</v>
      </c>
      <c r="T100" s="23"/>
      <c r="U100" s="12">
        <v>2025</v>
      </c>
      <c r="V100" s="38"/>
      <c r="W100" s="16"/>
      <c r="X100" s="16"/>
      <c r="Y100" s="16"/>
    </row>
    <row r="101" spans="1:25" ht="78.75" customHeight="1" x14ac:dyDescent="0.25">
      <c r="A101" s="10"/>
      <c r="B101" s="11"/>
      <c r="C101" s="11" t="s">
        <v>436</v>
      </c>
      <c r="D101" s="11" t="s">
        <v>665</v>
      </c>
      <c r="E101" s="199" t="s">
        <v>438</v>
      </c>
      <c r="F101" s="10" t="s">
        <v>439</v>
      </c>
      <c r="G101" s="10" t="s">
        <v>440</v>
      </c>
      <c r="H101" s="146" t="s">
        <v>441</v>
      </c>
      <c r="I101" s="16"/>
      <c r="J101" s="16" t="s">
        <v>442</v>
      </c>
      <c r="K101" s="117"/>
      <c r="L101" s="17">
        <v>60000000</v>
      </c>
      <c r="M101" s="11">
        <v>6</v>
      </c>
      <c r="N101" s="24">
        <f t="shared" si="1"/>
        <v>360000000</v>
      </c>
      <c r="O101" s="16" t="s">
        <v>41</v>
      </c>
      <c r="P101" s="11">
        <v>0</v>
      </c>
      <c r="Q101" s="11" t="s">
        <v>443</v>
      </c>
      <c r="R101" s="17">
        <f>+N101+N102</f>
        <v>360000000</v>
      </c>
      <c r="S101" s="16" t="s">
        <v>59</v>
      </c>
      <c r="T101" s="16"/>
      <c r="U101" s="11">
        <v>2023</v>
      </c>
      <c r="V101" s="10"/>
      <c r="W101" s="16" t="s">
        <v>327</v>
      </c>
      <c r="X101" s="16"/>
      <c r="Y101" s="16"/>
    </row>
    <row r="102" spans="1:25" ht="60" customHeight="1" x14ac:dyDescent="0.25">
      <c r="A102" s="10"/>
      <c r="B102" s="11"/>
      <c r="C102" s="11"/>
      <c r="D102" s="11"/>
      <c r="E102" s="179"/>
      <c r="F102" s="10"/>
      <c r="G102" s="10"/>
      <c r="H102" s="146"/>
      <c r="I102" s="16"/>
      <c r="J102" s="16"/>
      <c r="K102" s="117"/>
      <c r="L102" s="17"/>
      <c r="M102" s="11"/>
      <c r="N102" s="24">
        <f t="shared" si="1"/>
        <v>0</v>
      </c>
      <c r="O102" s="16"/>
      <c r="P102" s="11"/>
      <c r="Q102" s="11"/>
      <c r="R102" s="16"/>
      <c r="S102" s="16"/>
      <c r="T102" s="16"/>
      <c r="U102" s="11"/>
      <c r="V102" s="10"/>
      <c r="W102" s="16"/>
      <c r="X102" s="16"/>
      <c r="Y102" s="16"/>
    </row>
    <row r="103" spans="1:25" ht="93.75" customHeight="1" x14ac:dyDescent="0.25">
      <c r="A103" s="10"/>
      <c r="B103" s="11"/>
      <c r="C103" s="11"/>
      <c r="D103" s="11"/>
      <c r="E103" s="179"/>
      <c r="F103" s="10"/>
      <c r="G103" s="10"/>
      <c r="H103" s="147" t="s">
        <v>666</v>
      </c>
      <c r="I103" s="16"/>
      <c r="J103" s="148" t="s">
        <v>445</v>
      </c>
      <c r="K103" s="148" t="s">
        <v>269</v>
      </c>
      <c r="L103" s="16"/>
      <c r="M103" s="11"/>
      <c r="N103" s="24">
        <f t="shared" si="1"/>
        <v>0</v>
      </c>
      <c r="O103" s="16" t="s">
        <v>446</v>
      </c>
      <c r="P103" s="11">
        <v>0</v>
      </c>
      <c r="Q103" s="11">
        <v>7</v>
      </c>
      <c r="R103" s="17">
        <f>+N103+N104</f>
        <v>0</v>
      </c>
      <c r="S103" s="16" t="s">
        <v>43</v>
      </c>
      <c r="T103" s="16"/>
      <c r="U103" s="11" t="s">
        <v>447</v>
      </c>
      <c r="V103" s="38" t="s">
        <v>116</v>
      </c>
      <c r="W103" s="16"/>
      <c r="X103" s="16"/>
      <c r="Y103" s="16"/>
    </row>
    <row r="104" spans="1:25" ht="51" customHeight="1" x14ac:dyDescent="0.25">
      <c r="A104" s="10"/>
      <c r="B104" s="11"/>
      <c r="C104" s="11"/>
      <c r="D104" s="11"/>
      <c r="E104" s="179"/>
      <c r="F104" s="10"/>
      <c r="G104" s="10"/>
      <c r="H104" s="147"/>
      <c r="I104" s="16"/>
      <c r="J104" s="148"/>
      <c r="K104" s="148"/>
      <c r="L104" s="16"/>
      <c r="M104" s="11"/>
      <c r="N104" s="24">
        <f t="shared" si="1"/>
        <v>0</v>
      </c>
      <c r="O104" s="16"/>
      <c r="P104" s="11"/>
      <c r="Q104" s="11"/>
      <c r="R104" s="16"/>
      <c r="S104" s="16"/>
      <c r="T104" s="16"/>
      <c r="U104" s="11"/>
      <c r="V104" s="38" t="s">
        <v>121</v>
      </c>
      <c r="W104" s="16"/>
      <c r="X104" s="16"/>
      <c r="Y104" s="16"/>
    </row>
    <row r="105" spans="1:25" ht="101.25" customHeight="1" x14ac:dyDescent="0.25">
      <c r="A105" s="10"/>
      <c r="B105" s="11"/>
      <c r="C105" s="11" t="s">
        <v>448</v>
      </c>
      <c r="D105" s="11" t="s">
        <v>667</v>
      </c>
      <c r="E105" s="179" t="s">
        <v>668</v>
      </c>
      <c r="F105" s="10"/>
      <c r="G105" s="38" t="s">
        <v>450</v>
      </c>
      <c r="H105" s="10" t="s">
        <v>451</v>
      </c>
      <c r="I105" s="16"/>
      <c r="J105" s="16" t="s">
        <v>452</v>
      </c>
      <c r="K105" s="16" t="s">
        <v>424</v>
      </c>
      <c r="L105" s="17">
        <v>60000000</v>
      </c>
      <c r="M105" s="11">
        <v>18</v>
      </c>
      <c r="N105" s="24">
        <f t="shared" si="1"/>
        <v>1080000000</v>
      </c>
      <c r="O105" s="16" t="s">
        <v>41</v>
      </c>
      <c r="P105" s="11">
        <v>0</v>
      </c>
      <c r="Q105" s="11" t="s">
        <v>453</v>
      </c>
      <c r="R105" s="17">
        <f>+N105+N106+N107</f>
        <v>1080000000</v>
      </c>
      <c r="S105" s="16" t="s">
        <v>59</v>
      </c>
      <c r="T105" s="16"/>
      <c r="U105" s="11" t="s">
        <v>454</v>
      </c>
      <c r="V105" s="10"/>
      <c r="W105" s="117"/>
      <c r="X105" s="16" t="s">
        <v>455</v>
      </c>
      <c r="Y105" s="16" t="s">
        <v>456</v>
      </c>
    </row>
    <row r="106" spans="1:25" ht="135" customHeight="1" x14ac:dyDescent="0.25">
      <c r="A106" s="10"/>
      <c r="B106" s="11"/>
      <c r="C106" s="11"/>
      <c r="D106" s="11"/>
      <c r="E106" s="201"/>
      <c r="F106" s="10"/>
      <c r="G106" s="38" t="s">
        <v>457</v>
      </c>
      <c r="H106" s="10"/>
      <c r="I106" s="16"/>
      <c r="J106" s="16"/>
      <c r="K106" s="16"/>
      <c r="L106" s="17"/>
      <c r="M106" s="11"/>
      <c r="N106" s="24">
        <f t="shared" si="1"/>
        <v>0</v>
      </c>
      <c r="O106" s="16"/>
      <c r="P106" s="11"/>
      <c r="Q106" s="11"/>
      <c r="R106" s="16"/>
      <c r="S106" s="16"/>
      <c r="T106" s="16"/>
      <c r="U106" s="11"/>
      <c r="V106" s="10"/>
      <c r="W106" s="117"/>
      <c r="X106" s="16"/>
      <c r="Y106" s="16"/>
    </row>
    <row r="107" spans="1:25" ht="74.25" customHeight="1" x14ac:dyDescent="0.25">
      <c r="A107" s="10"/>
      <c r="B107" s="11"/>
      <c r="C107" s="11"/>
      <c r="D107" s="11"/>
      <c r="E107" s="201"/>
      <c r="F107" s="10"/>
      <c r="G107" s="38" t="s">
        <v>458</v>
      </c>
      <c r="H107" s="10"/>
      <c r="I107" s="16"/>
      <c r="J107" s="16"/>
      <c r="K107" s="16"/>
      <c r="L107" s="17"/>
      <c r="M107" s="11"/>
      <c r="N107" s="24">
        <f t="shared" si="1"/>
        <v>0</v>
      </c>
      <c r="O107" s="16"/>
      <c r="P107" s="11"/>
      <c r="Q107" s="11"/>
      <c r="R107" s="16"/>
      <c r="S107" s="16"/>
      <c r="T107" s="16"/>
      <c r="U107" s="11"/>
      <c r="V107" s="10"/>
      <c r="W107" s="117"/>
      <c r="X107" s="16"/>
      <c r="Y107" s="16"/>
    </row>
    <row r="108" spans="1:25" ht="158.25" customHeight="1" x14ac:dyDescent="0.25">
      <c r="A108" s="53" t="s">
        <v>459</v>
      </c>
      <c r="B108" s="54" t="s">
        <v>460</v>
      </c>
      <c r="C108" s="63" t="s">
        <v>461</v>
      </c>
      <c r="D108" s="63" t="s">
        <v>462</v>
      </c>
      <c r="E108" s="58" t="s">
        <v>463</v>
      </c>
      <c r="F108" s="55"/>
      <c r="G108" s="55" t="s">
        <v>464</v>
      </c>
      <c r="H108" s="55" t="s">
        <v>465</v>
      </c>
      <c r="I108" s="58"/>
      <c r="J108" s="58" t="s">
        <v>466</v>
      </c>
      <c r="K108" s="58" t="s">
        <v>269</v>
      </c>
      <c r="L108" s="58"/>
      <c r="M108" s="63"/>
      <c r="N108" s="24">
        <f t="shared" si="1"/>
        <v>0</v>
      </c>
      <c r="O108" s="58" t="s">
        <v>467</v>
      </c>
      <c r="P108" s="63">
        <v>0</v>
      </c>
      <c r="Q108" s="63">
        <v>4</v>
      </c>
      <c r="R108" s="59">
        <f>+N108</f>
        <v>0</v>
      </c>
      <c r="S108" s="58"/>
      <c r="T108" s="58"/>
      <c r="U108" s="63" t="s">
        <v>468</v>
      </c>
      <c r="V108" s="55" t="s">
        <v>469</v>
      </c>
      <c r="W108" s="58"/>
      <c r="X108" s="58" t="s">
        <v>470</v>
      </c>
      <c r="Y108" s="58" t="s">
        <v>471</v>
      </c>
    </row>
    <row r="109" spans="1:25" ht="169.5" customHeight="1" x14ac:dyDescent="0.25">
      <c r="A109" s="53"/>
      <c r="B109" s="54"/>
      <c r="C109" s="63" t="s">
        <v>461</v>
      </c>
      <c r="D109" s="63" t="s">
        <v>472</v>
      </c>
      <c r="E109" s="58" t="s">
        <v>473</v>
      </c>
      <c r="F109" s="55" t="s">
        <v>474</v>
      </c>
      <c r="G109" s="55" t="s">
        <v>475</v>
      </c>
      <c r="H109" s="55" t="s">
        <v>476</v>
      </c>
      <c r="I109" s="58"/>
      <c r="J109" s="58" t="s">
        <v>477</v>
      </c>
      <c r="K109" s="58" t="s">
        <v>269</v>
      </c>
      <c r="L109" s="58"/>
      <c r="M109" s="63"/>
      <c r="N109" s="24">
        <f t="shared" si="1"/>
        <v>0</v>
      </c>
      <c r="O109" s="58" t="s">
        <v>467</v>
      </c>
      <c r="P109" s="63">
        <v>0</v>
      </c>
      <c r="Q109" s="63">
        <v>4</v>
      </c>
      <c r="R109" s="59">
        <f>+N109</f>
        <v>0</v>
      </c>
      <c r="S109" s="58"/>
      <c r="T109" s="58"/>
      <c r="U109" s="63" t="s">
        <v>468</v>
      </c>
      <c r="V109" s="55" t="s">
        <v>469</v>
      </c>
      <c r="W109" s="58"/>
      <c r="X109" s="58" t="s">
        <v>478</v>
      </c>
      <c r="Y109" s="58" t="s">
        <v>479</v>
      </c>
    </row>
    <row r="110" spans="1:25" ht="213.75" customHeight="1" x14ac:dyDescent="0.25">
      <c r="A110" s="53"/>
      <c r="B110" s="54"/>
      <c r="C110" s="63" t="s">
        <v>480</v>
      </c>
      <c r="D110" s="63" t="s">
        <v>481</v>
      </c>
      <c r="E110" s="58" t="s">
        <v>482</v>
      </c>
      <c r="F110" s="55"/>
      <c r="G110" s="55" t="s">
        <v>483</v>
      </c>
      <c r="H110" s="55" t="s">
        <v>484</v>
      </c>
      <c r="I110" s="58" t="s">
        <v>485</v>
      </c>
      <c r="J110" s="58" t="s">
        <v>486</v>
      </c>
      <c r="K110" s="58" t="s">
        <v>424</v>
      </c>
      <c r="L110" s="59">
        <v>60000000</v>
      </c>
      <c r="M110" s="63">
        <v>8</v>
      </c>
      <c r="N110" s="24">
        <f t="shared" si="1"/>
        <v>480000000</v>
      </c>
      <c r="O110" s="58" t="s">
        <v>41</v>
      </c>
      <c r="P110" s="63">
        <v>0</v>
      </c>
      <c r="Q110" s="63">
        <v>8</v>
      </c>
      <c r="R110" s="59">
        <f>+N110</f>
        <v>480000000</v>
      </c>
      <c r="S110" s="58"/>
      <c r="T110" s="58"/>
      <c r="U110" s="63" t="s">
        <v>365</v>
      </c>
      <c r="V110" s="55"/>
      <c r="W110" s="58"/>
      <c r="X110" s="58" t="s">
        <v>289</v>
      </c>
      <c r="Y110" s="58" t="s">
        <v>487</v>
      </c>
    </row>
    <row r="111" spans="1:25" ht="180.6" customHeight="1" x14ac:dyDescent="0.25">
      <c r="A111" s="53"/>
      <c r="B111" s="54" t="s">
        <v>488</v>
      </c>
      <c r="C111" s="54" t="s">
        <v>489</v>
      </c>
      <c r="D111" s="54" t="s">
        <v>669</v>
      </c>
      <c r="E111" s="179" t="s">
        <v>491</v>
      </c>
      <c r="F111" s="53"/>
      <c r="G111" s="53" t="s">
        <v>492</v>
      </c>
      <c r="H111" s="55" t="s">
        <v>670</v>
      </c>
      <c r="I111" s="54"/>
      <c r="J111" s="58" t="s">
        <v>494</v>
      </c>
      <c r="K111" s="58" t="s">
        <v>410</v>
      </c>
      <c r="L111" s="59">
        <v>130837800</v>
      </c>
      <c r="M111" s="63">
        <v>1</v>
      </c>
      <c r="N111" s="24">
        <f t="shared" si="1"/>
        <v>130837800</v>
      </c>
      <c r="O111" s="58" t="s">
        <v>287</v>
      </c>
      <c r="P111" s="63">
        <v>0</v>
      </c>
      <c r="Q111" s="63">
        <v>1</v>
      </c>
      <c r="R111" s="59">
        <f>+N111</f>
        <v>130837800</v>
      </c>
      <c r="S111" s="58"/>
      <c r="T111" s="58"/>
      <c r="U111" s="63">
        <v>2023</v>
      </c>
      <c r="V111" s="55"/>
      <c r="W111" s="58" t="s">
        <v>495</v>
      </c>
      <c r="X111" s="60" t="s">
        <v>496</v>
      </c>
      <c r="Y111" s="60" t="s">
        <v>497</v>
      </c>
    </row>
    <row r="112" spans="1:25" ht="141.6" customHeight="1" x14ac:dyDescent="0.25">
      <c r="A112" s="53"/>
      <c r="B112" s="54"/>
      <c r="C112" s="54"/>
      <c r="D112" s="54"/>
      <c r="E112" s="179"/>
      <c r="F112" s="53"/>
      <c r="G112" s="53"/>
      <c r="H112" s="55" t="s">
        <v>671</v>
      </c>
      <c r="I112" s="54"/>
      <c r="J112" s="58" t="s">
        <v>500</v>
      </c>
      <c r="K112" s="58" t="s">
        <v>501</v>
      </c>
      <c r="L112" s="59">
        <v>66570500</v>
      </c>
      <c r="M112" s="63">
        <v>5</v>
      </c>
      <c r="N112" s="24">
        <f>+L112*M112</f>
        <v>332852500</v>
      </c>
      <c r="O112" s="58"/>
      <c r="P112" s="63"/>
      <c r="Q112" s="63">
        <v>5</v>
      </c>
      <c r="R112" s="59">
        <f>+N112</f>
        <v>332852500</v>
      </c>
      <c r="S112" s="58"/>
      <c r="T112" s="58"/>
      <c r="U112" s="63">
        <v>2023</v>
      </c>
      <c r="V112" s="55"/>
      <c r="W112" s="58"/>
      <c r="X112" s="60"/>
      <c r="Y112" s="60"/>
    </row>
    <row r="113" spans="1:25" ht="126.75" customHeight="1" x14ac:dyDescent="0.25">
      <c r="A113" s="53"/>
      <c r="B113" s="54"/>
      <c r="C113" s="54" t="s">
        <v>503</v>
      </c>
      <c r="D113" s="54" t="s">
        <v>504</v>
      </c>
      <c r="E113" s="99" t="s">
        <v>505</v>
      </c>
      <c r="F113" s="53"/>
      <c r="G113" s="53" t="s">
        <v>506</v>
      </c>
      <c r="H113" s="53" t="s">
        <v>507</v>
      </c>
      <c r="I113" s="151">
        <v>0.4</v>
      </c>
      <c r="J113" s="60" t="s">
        <v>508</v>
      </c>
      <c r="K113" s="58" t="s">
        <v>430</v>
      </c>
      <c r="L113" s="59">
        <v>14000000</v>
      </c>
      <c r="M113" s="63">
        <v>2</v>
      </c>
      <c r="N113" s="24">
        <f t="shared" si="1"/>
        <v>28000000</v>
      </c>
      <c r="O113" s="58" t="s">
        <v>509</v>
      </c>
      <c r="P113" s="63">
        <v>0</v>
      </c>
      <c r="Q113" s="63">
        <v>2</v>
      </c>
      <c r="R113" s="152">
        <f>+N113+N114</f>
        <v>148000000</v>
      </c>
      <c r="S113" s="54"/>
      <c r="T113" s="54"/>
      <c r="U113" s="63" t="s">
        <v>510</v>
      </c>
      <c r="V113" s="53"/>
      <c r="W113" s="60"/>
      <c r="X113" s="60" t="s">
        <v>496</v>
      </c>
      <c r="Y113" s="60" t="s">
        <v>497</v>
      </c>
    </row>
    <row r="114" spans="1:25" ht="73.5" customHeight="1" x14ac:dyDescent="0.25">
      <c r="A114" s="53"/>
      <c r="B114" s="54"/>
      <c r="C114" s="54"/>
      <c r="D114" s="54"/>
      <c r="E114" s="164"/>
      <c r="F114" s="53"/>
      <c r="G114" s="53"/>
      <c r="H114" s="53"/>
      <c r="I114" s="151"/>
      <c r="J114" s="60"/>
      <c r="K114" s="58" t="s">
        <v>424</v>
      </c>
      <c r="L114" s="59">
        <v>60000000</v>
      </c>
      <c r="M114" s="63">
        <v>2</v>
      </c>
      <c r="N114" s="24">
        <f t="shared" si="1"/>
        <v>120000000</v>
      </c>
      <c r="O114" s="58" t="s">
        <v>511</v>
      </c>
      <c r="P114" s="63">
        <v>0</v>
      </c>
      <c r="Q114" s="63">
        <v>2</v>
      </c>
      <c r="R114" s="54"/>
      <c r="S114" s="54"/>
      <c r="T114" s="54"/>
      <c r="U114" s="63" t="s">
        <v>510</v>
      </c>
      <c r="V114" s="53"/>
      <c r="W114" s="60"/>
      <c r="X114" s="60"/>
      <c r="Y114" s="60"/>
    </row>
    <row r="115" spans="1:25" s="208" customFormat="1" ht="198" customHeight="1" x14ac:dyDescent="0.25">
      <c r="A115" s="53"/>
      <c r="B115" s="65" t="s">
        <v>518</v>
      </c>
      <c r="C115" s="202"/>
      <c r="D115" s="65" t="s">
        <v>523</v>
      </c>
      <c r="E115" s="203" t="s">
        <v>513</v>
      </c>
      <c r="F115" s="159"/>
      <c r="G115" s="159"/>
      <c r="H115" s="159" t="s">
        <v>672</v>
      </c>
      <c r="I115" s="204"/>
      <c r="J115" s="205"/>
      <c r="K115" s="206"/>
      <c r="L115" s="207"/>
      <c r="M115" s="202"/>
      <c r="N115" s="207"/>
      <c r="O115" s="206"/>
      <c r="P115" s="202"/>
      <c r="Q115" s="202"/>
      <c r="R115" s="202"/>
      <c r="S115" s="202"/>
      <c r="T115" s="202"/>
      <c r="U115" s="202"/>
      <c r="V115" s="200"/>
      <c r="W115" s="206"/>
      <c r="X115" s="206"/>
      <c r="Y115" s="206"/>
    </row>
    <row r="116" spans="1:25" ht="122.25" customHeight="1" x14ac:dyDescent="0.25">
      <c r="A116" s="53"/>
      <c r="B116" s="67"/>
      <c r="C116" s="54" t="s">
        <v>522</v>
      </c>
      <c r="D116" s="67"/>
      <c r="E116" s="60" t="s">
        <v>524</v>
      </c>
      <c r="F116" s="53"/>
      <c r="G116" s="53" t="s">
        <v>525</v>
      </c>
      <c r="H116" s="55" t="s">
        <v>526</v>
      </c>
      <c r="I116" s="54" t="s">
        <v>527</v>
      </c>
      <c r="J116" s="58" t="s">
        <v>528</v>
      </c>
      <c r="K116" s="58" t="s">
        <v>501</v>
      </c>
      <c r="L116" s="59">
        <v>66570500</v>
      </c>
      <c r="M116" s="63">
        <v>1</v>
      </c>
      <c r="N116" s="24">
        <f t="shared" si="1"/>
        <v>66570500</v>
      </c>
      <c r="O116" s="58" t="s">
        <v>287</v>
      </c>
      <c r="P116" s="63">
        <v>0</v>
      </c>
      <c r="Q116" s="63">
        <v>1</v>
      </c>
      <c r="R116" s="59">
        <f t="shared" ref="R116:R123" si="2">+N116</f>
        <v>66570500</v>
      </c>
      <c r="S116" s="58"/>
      <c r="T116" s="58"/>
      <c r="U116" s="63">
        <v>2024</v>
      </c>
      <c r="V116" s="55"/>
      <c r="W116" s="58"/>
      <c r="X116" s="60" t="s">
        <v>529</v>
      </c>
      <c r="Y116" s="60" t="s">
        <v>530</v>
      </c>
    </row>
    <row r="117" spans="1:25" ht="135.75" customHeight="1" x14ac:dyDescent="0.25">
      <c r="A117" s="53"/>
      <c r="B117" s="67"/>
      <c r="C117" s="54"/>
      <c r="D117" s="67"/>
      <c r="E117" s="60"/>
      <c r="F117" s="53"/>
      <c r="G117" s="53"/>
      <c r="H117" s="55" t="s">
        <v>531</v>
      </c>
      <c r="I117" s="54"/>
      <c r="J117" s="58" t="s">
        <v>532</v>
      </c>
      <c r="K117" s="58" t="s">
        <v>424</v>
      </c>
      <c r="L117" s="59">
        <v>60000000</v>
      </c>
      <c r="M117" s="63">
        <v>5</v>
      </c>
      <c r="N117" s="24">
        <f t="shared" si="1"/>
        <v>300000000</v>
      </c>
      <c r="O117" s="58" t="s">
        <v>533</v>
      </c>
      <c r="P117" s="63">
        <v>0</v>
      </c>
      <c r="Q117" s="63">
        <v>5</v>
      </c>
      <c r="R117" s="59">
        <f t="shared" si="2"/>
        <v>300000000</v>
      </c>
      <c r="S117" s="58"/>
      <c r="T117" s="58"/>
      <c r="U117" s="63">
        <v>2025</v>
      </c>
      <c r="V117" s="55"/>
      <c r="W117" s="58"/>
      <c r="X117" s="60"/>
      <c r="Y117" s="60"/>
    </row>
    <row r="118" spans="1:25" ht="175.5" customHeight="1" thickBot="1" x14ac:dyDescent="0.3">
      <c r="A118" s="53"/>
      <c r="B118" s="75"/>
      <c r="C118" s="54"/>
      <c r="D118" s="75"/>
      <c r="E118" s="60"/>
      <c r="F118" s="53"/>
      <c r="G118" s="53"/>
      <c r="H118" s="55" t="s">
        <v>534</v>
      </c>
      <c r="I118" s="163">
        <v>0.8</v>
      </c>
      <c r="J118" s="58" t="s">
        <v>535</v>
      </c>
      <c r="K118" s="58" t="s">
        <v>430</v>
      </c>
      <c r="L118" s="59">
        <v>14000000</v>
      </c>
      <c r="M118" s="63">
        <v>1</v>
      </c>
      <c r="N118" s="24">
        <f t="shared" si="1"/>
        <v>14000000</v>
      </c>
      <c r="O118" s="58" t="s">
        <v>287</v>
      </c>
      <c r="P118" s="63">
        <v>0</v>
      </c>
      <c r="Q118" s="63">
        <v>1</v>
      </c>
      <c r="R118" s="59">
        <f t="shared" si="2"/>
        <v>14000000</v>
      </c>
      <c r="S118" s="58"/>
      <c r="T118" s="58"/>
      <c r="U118" s="63" t="s">
        <v>210</v>
      </c>
      <c r="V118" s="55" t="s">
        <v>536</v>
      </c>
      <c r="W118" s="58"/>
      <c r="X118" s="60"/>
      <c r="Y118" s="60"/>
    </row>
    <row r="119" spans="1:25" ht="229.5" customHeight="1" thickBot="1" x14ac:dyDescent="0.3">
      <c r="A119" s="53"/>
      <c r="B119" s="165" t="s">
        <v>673</v>
      </c>
      <c r="C119" s="63" t="s">
        <v>537</v>
      </c>
      <c r="D119" s="63" t="s">
        <v>523</v>
      </c>
      <c r="E119" s="209"/>
      <c r="F119" s="210"/>
      <c r="G119" s="210" t="s">
        <v>539</v>
      </c>
      <c r="H119" s="210" t="s">
        <v>540</v>
      </c>
      <c r="I119" s="211">
        <v>1</v>
      </c>
      <c r="J119" s="210" t="s">
        <v>541</v>
      </c>
      <c r="K119" s="212" t="s">
        <v>276</v>
      </c>
      <c r="L119" s="213">
        <v>427000</v>
      </c>
      <c r="M119" s="168">
        <v>50</v>
      </c>
      <c r="N119" s="24">
        <f t="shared" si="1"/>
        <v>21350000</v>
      </c>
      <c r="O119" s="58"/>
      <c r="P119" s="63"/>
      <c r="Q119" s="63" t="s">
        <v>542</v>
      </c>
      <c r="R119" s="59">
        <f t="shared" si="2"/>
        <v>21350000</v>
      </c>
      <c r="S119" s="58"/>
      <c r="T119" s="58"/>
      <c r="U119" s="63" t="s">
        <v>543</v>
      </c>
      <c r="V119" s="55"/>
      <c r="W119" s="58"/>
      <c r="X119" s="58" t="s">
        <v>544</v>
      </c>
      <c r="Y119" s="58" t="s">
        <v>545</v>
      </c>
    </row>
    <row r="120" spans="1:25" ht="195.75" customHeight="1" x14ac:dyDescent="0.25">
      <c r="A120" s="53"/>
      <c r="B120" s="54" t="s">
        <v>546</v>
      </c>
      <c r="C120" s="63" t="s">
        <v>547</v>
      </c>
      <c r="D120" s="63" t="s">
        <v>548</v>
      </c>
      <c r="E120" s="58" t="s">
        <v>549</v>
      </c>
      <c r="F120" s="55"/>
      <c r="G120" s="55" t="s">
        <v>550</v>
      </c>
      <c r="H120" s="55" t="s">
        <v>551</v>
      </c>
      <c r="I120" s="163">
        <v>1</v>
      </c>
      <c r="J120" s="58" t="s">
        <v>552</v>
      </c>
      <c r="K120" s="58" t="s">
        <v>424</v>
      </c>
      <c r="L120" s="59">
        <v>60000000</v>
      </c>
      <c r="M120" s="63">
        <v>1</v>
      </c>
      <c r="N120" s="24">
        <f t="shared" si="1"/>
        <v>60000000</v>
      </c>
      <c r="O120" s="58"/>
      <c r="P120" s="63"/>
      <c r="Q120" s="63">
        <v>1</v>
      </c>
      <c r="R120" s="59">
        <f t="shared" si="2"/>
        <v>60000000</v>
      </c>
      <c r="S120" s="58"/>
      <c r="T120" s="58"/>
      <c r="U120" s="63">
        <v>2023</v>
      </c>
      <c r="V120" s="55" t="s">
        <v>553</v>
      </c>
      <c r="W120" s="58"/>
      <c r="X120" s="58" t="s">
        <v>554</v>
      </c>
      <c r="Y120" s="58" t="s">
        <v>555</v>
      </c>
    </row>
    <row r="121" spans="1:25" ht="94.5" customHeight="1" x14ac:dyDescent="0.25">
      <c r="A121" s="53"/>
      <c r="B121" s="54"/>
      <c r="C121" s="54" t="s">
        <v>556</v>
      </c>
      <c r="D121" s="54" t="s">
        <v>557</v>
      </c>
      <c r="E121" s="60" t="s">
        <v>558</v>
      </c>
      <c r="F121" s="53"/>
      <c r="G121" s="53" t="s">
        <v>559</v>
      </c>
      <c r="H121" s="55" t="s">
        <v>560</v>
      </c>
      <c r="I121" s="54"/>
      <c r="J121" s="58" t="s">
        <v>561</v>
      </c>
      <c r="K121" s="58" t="s">
        <v>269</v>
      </c>
      <c r="L121" s="58"/>
      <c r="M121" s="63"/>
      <c r="N121" s="24">
        <f t="shared" si="1"/>
        <v>0</v>
      </c>
      <c r="O121" s="58"/>
      <c r="P121" s="63"/>
      <c r="Q121" s="63">
        <v>1</v>
      </c>
      <c r="R121" s="59">
        <f t="shared" si="2"/>
        <v>0</v>
      </c>
      <c r="S121" s="58"/>
      <c r="T121" s="58"/>
      <c r="U121" s="63">
        <v>2023</v>
      </c>
      <c r="V121" s="55" t="s">
        <v>536</v>
      </c>
      <c r="W121" s="60"/>
      <c r="X121" s="60" t="s">
        <v>562</v>
      </c>
      <c r="Y121" s="60" t="s">
        <v>563</v>
      </c>
    </row>
    <row r="122" spans="1:25" ht="157.5" x14ac:dyDescent="0.25">
      <c r="A122" s="53"/>
      <c r="B122" s="54"/>
      <c r="C122" s="54"/>
      <c r="D122" s="54"/>
      <c r="E122" s="60"/>
      <c r="F122" s="53"/>
      <c r="G122" s="53"/>
      <c r="H122" s="55" t="s">
        <v>564</v>
      </c>
      <c r="I122" s="54"/>
      <c r="J122" s="58" t="s">
        <v>565</v>
      </c>
      <c r="K122" s="58" t="s">
        <v>424</v>
      </c>
      <c r="L122" s="59">
        <v>60000000</v>
      </c>
      <c r="M122" s="63">
        <v>4</v>
      </c>
      <c r="N122" s="24">
        <f t="shared" si="1"/>
        <v>240000000</v>
      </c>
      <c r="O122" s="58" t="s">
        <v>566</v>
      </c>
      <c r="P122" s="63">
        <v>0</v>
      </c>
      <c r="Q122" s="63">
        <v>4</v>
      </c>
      <c r="R122" s="59">
        <f t="shared" si="2"/>
        <v>240000000</v>
      </c>
      <c r="S122" s="58"/>
      <c r="T122" s="58"/>
      <c r="U122" s="63">
        <v>2023</v>
      </c>
      <c r="V122" s="55" t="s">
        <v>567</v>
      </c>
      <c r="W122" s="60"/>
      <c r="X122" s="60"/>
      <c r="Y122" s="60"/>
    </row>
    <row r="123" spans="1:25" ht="157.5" x14ac:dyDescent="0.25">
      <c r="A123" s="53"/>
      <c r="B123" s="54"/>
      <c r="C123" s="54" t="s">
        <v>568</v>
      </c>
      <c r="D123" s="54" t="s">
        <v>569</v>
      </c>
      <c r="E123" s="60" t="s">
        <v>570</v>
      </c>
      <c r="F123" s="53"/>
      <c r="G123" s="53" t="s">
        <v>571</v>
      </c>
      <c r="H123" s="55" t="s">
        <v>572</v>
      </c>
      <c r="I123" s="54"/>
      <c r="J123" s="58" t="s">
        <v>573</v>
      </c>
      <c r="K123" s="58" t="s">
        <v>574</v>
      </c>
      <c r="L123" s="59">
        <v>249120000</v>
      </c>
      <c r="M123" s="63">
        <v>1</v>
      </c>
      <c r="N123" s="24">
        <f t="shared" si="1"/>
        <v>249120000</v>
      </c>
      <c r="O123" s="58" t="s">
        <v>575</v>
      </c>
      <c r="P123" s="63">
        <v>0</v>
      </c>
      <c r="Q123" s="63">
        <v>1</v>
      </c>
      <c r="R123" s="59">
        <f t="shared" si="2"/>
        <v>249120000</v>
      </c>
      <c r="S123" s="54"/>
      <c r="T123" s="54"/>
      <c r="U123" s="63">
        <v>2024</v>
      </c>
      <c r="V123" s="53"/>
      <c r="W123" s="60"/>
      <c r="X123" s="60" t="s">
        <v>576</v>
      </c>
      <c r="Y123" s="60" t="s">
        <v>577</v>
      </c>
    </row>
    <row r="124" spans="1:25" ht="111" customHeight="1" x14ac:dyDescent="0.25">
      <c r="A124" s="53"/>
      <c r="B124" s="54"/>
      <c r="C124" s="54"/>
      <c r="D124" s="54"/>
      <c r="E124" s="60"/>
      <c r="F124" s="53"/>
      <c r="G124" s="53"/>
      <c r="H124" s="53" t="s">
        <v>578</v>
      </c>
      <c r="I124" s="54"/>
      <c r="J124" s="60" t="s">
        <v>579</v>
      </c>
      <c r="K124" s="58" t="s">
        <v>410</v>
      </c>
      <c r="L124" s="59">
        <v>130837800</v>
      </c>
      <c r="M124" s="63">
        <v>1</v>
      </c>
      <c r="N124" s="24">
        <f t="shared" si="1"/>
        <v>130837800</v>
      </c>
      <c r="O124" s="58" t="s">
        <v>580</v>
      </c>
      <c r="P124" s="63">
        <v>0</v>
      </c>
      <c r="Q124" s="63">
        <v>1</v>
      </c>
      <c r="R124" s="61">
        <f>+N124+N125</f>
        <v>250837800</v>
      </c>
      <c r="S124" s="54"/>
      <c r="T124" s="54"/>
      <c r="U124" s="63">
        <v>2030</v>
      </c>
      <c r="V124" s="53"/>
      <c r="W124" s="60"/>
      <c r="X124" s="60"/>
      <c r="Y124" s="60"/>
    </row>
    <row r="125" spans="1:25" ht="69" customHeight="1" x14ac:dyDescent="0.25">
      <c r="A125" s="53"/>
      <c r="B125" s="54"/>
      <c r="C125" s="54"/>
      <c r="D125" s="54"/>
      <c r="E125" s="60"/>
      <c r="F125" s="53"/>
      <c r="G125" s="53"/>
      <c r="H125" s="53"/>
      <c r="I125" s="54"/>
      <c r="J125" s="60"/>
      <c r="K125" s="58" t="s">
        <v>424</v>
      </c>
      <c r="L125" s="59">
        <v>60000000</v>
      </c>
      <c r="M125" s="63">
        <v>2</v>
      </c>
      <c r="N125" s="24">
        <f t="shared" si="1"/>
        <v>120000000</v>
      </c>
      <c r="O125" s="58" t="s">
        <v>511</v>
      </c>
      <c r="P125" s="63">
        <v>0</v>
      </c>
      <c r="Q125" s="63">
        <v>2</v>
      </c>
      <c r="R125" s="75"/>
      <c r="S125" s="54"/>
      <c r="T125" s="54"/>
      <c r="U125" s="63" t="s">
        <v>581</v>
      </c>
      <c r="V125" s="53"/>
      <c r="W125" s="60"/>
      <c r="X125" s="60"/>
      <c r="Y125" s="60"/>
    </row>
    <row r="126" spans="1:25" ht="225.75" customHeight="1" x14ac:dyDescent="0.25">
      <c r="A126" s="53"/>
      <c r="B126" s="54" t="s">
        <v>582</v>
      </c>
      <c r="C126" s="54" t="s">
        <v>583</v>
      </c>
      <c r="D126" s="54" t="s">
        <v>584</v>
      </c>
      <c r="E126" s="60" t="s">
        <v>585</v>
      </c>
      <c r="F126" s="53" t="s">
        <v>586</v>
      </c>
      <c r="G126" s="53" t="s">
        <v>587</v>
      </c>
      <c r="H126" s="53" t="s">
        <v>588</v>
      </c>
      <c r="I126" s="54"/>
      <c r="J126" s="60" t="s">
        <v>589</v>
      </c>
      <c r="K126" s="58" t="s">
        <v>424</v>
      </c>
      <c r="L126" s="59">
        <v>60000000</v>
      </c>
      <c r="M126" s="63">
        <v>7</v>
      </c>
      <c r="N126" s="24">
        <f t="shared" si="1"/>
        <v>420000000</v>
      </c>
      <c r="O126" s="58" t="s">
        <v>590</v>
      </c>
      <c r="P126" s="54">
        <v>0</v>
      </c>
      <c r="Q126" s="54">
        <v>7</v>
      </c>
      <c r="R126" s="152">
        <f>+N126+N127+N128+N129</f>
        <v>968072000</v>
      </c>
      <c r="S126" s="54"/>
      <c r="T126" s="54"/>
      <c r="U126" s="54" t="s">
        <v>591</v>
      </c>
      <c r="V126" s="53"/>
      <c r="W126" s="60"/>
      <c r="X126" s="60"/>
      <c r="Y126" s="60"/>
    </row>
    <row r="127" spans="1:25" ht="31.5" x14ac:dyDescent="0.25">
      <c r="A127" s="53"/>
      <c r="B127" s="54"/>
      <c r="C127" s="54"/>
      <c r="D127" s="54"/>
      <c r="E127" s="60"/>
      <c r="F127" s="53"/>
      <c r="G127" s="53"/>
      <c r="H127" s="53"/>
      <c r="I127" s="54"/>
      <c r="J127" s="60"/>
      <c r="K127" s="58" t="s">
        <v>592</v>
      </c>
      <c r="L127" s="91">
        <v>68509000</v>
      </c>
      <c r="M127" s="54">
        <v>8</v>
      </c>
      <c r="N127" s="24">
        <f t="shared" si="1"/>
        <v>548072000</v>
      </c>
      <c r="O127" s="60" t="s">
        <v>593</v>
      </c>
      <c r="P127" s="54"/>
      <c r="Q127" s="54"/>
      <c r="R127" s="54"/>
      <c r="S127" s="54"/>
      <c r="T127" s="54"/>
      <c r="U127" s="54"/>
      <c r="V127" s="53"/>
      <c r="W127" s="60"/>
      <c r="X127" s="60"/>
      <c r="Y127" s="60"/>
    </row>
    <row r="128" spans="1:25" ht="63" x14ac:dyDescent="0.25">
      <c r="A128" s="53"/>
      <c r="B128" s="54"/>
      <c r="C128" s="54"/>
      <c r="D128" s="54"/>
      <c r="E128" s="60"/>
      <c r="F128" s="53"/>
      <c r="G128" s="53"/>
      <c r="H128" s="53"/>
      <c r="I128" s="54"/>
      <c r="J128" s="60"/>
      <c r="K128" s="58" t="s">
        <v>594</v>
      </c>
      <c r="L128" s="91"/>
      <c r="M128" s="54"/>
      <c r="N128" s="24">
        <f t="shared" si="1"/>
        <v>0</v>
      </c>
      <c r="O128" s="60"/>
      <c r="P128" s="54"/>
      <c r="Q128" s="54"/>
      <c r="R128" s="54"/>
      <c r="S128" s="54"/>
      <c r="T128" s="54"/>
      <c r="U128" s="54"/>
      <c r="V128" s="53"/>
      <c r="W128" s="60"/>
      <c r="X128" s="60"/>
      <c r="Y128" s="60"/>
    </row>
    <row r="129" spans="1:25" ht="15.75" x14ac:dyDescent="0.25">
      <c r="A129" s="53"/>
      <c r="B129" s="54"/>
      <c r="C129" s="54"/>
      <c r="D129" s="54"/>
      <c r="E129" s="60"/>
      <c r="F129" s="53"/>
      <c r="G129" s="53"/>
      <c r="H129" s="53"/>
      <c r="I129" s="54"/>
      <c r="J129" s="60"/>
      <c r="K129" s="58" t="s">
        <v>595</v>
      </c>
      <c r="L129" s="91"/>
      <c r="M129" s="54"/>
      <c r="N129" s="24">
        <f t="shared" si="1"/>
        <v>0</v>
      </c>
      <c r="O129" s="60"/>
      <c r="P129" s="54"/>
      <c r="Q129" s="54"/>
      <c r="R129" s="54"/>
      <c r="S129" s="54"/>
      <c r="T129" s="54"/>
      <c r="U129" s="54"/>
      <c r="V129" s="53"/>
      <c r="W129" s="60"/>
      <c r="X129" s="60"/>
      <c r="Y129" s="60"/>
    </row>
    <row r="130" spans="1:25" ht="23.25" x14ac:dyDescent="0.35">
      <c r="I130" s="172" t="s">
        <v>596</v>
      </c>
      <c r="J130" s="172"/>
      <c r="K130" s="172"/>
      <c r="L130" s="172"/>
      <c r="N130" s="173">
        <f>SUM(N5:N129)</f>
        <v>15488103791</v>
      </c>
      <c r="R130" s="173">
        <f>SUM(R5:R129)</f>
        <v>15214071791</v>
      </c>
    </row>
    <row r="145" spans="14:14" x14ac:dyDescent="0.25">
      <c r="N145">
        <v>14395040291</v>
      </c>
    </row>
    <row r="147" spans="14:14" x14ac:dyDescent="0.25">
      <c r="N147" s="174">
        <f>N145-N130</f>
        <v>-1093063500</v>
      </c>
    </row>
  </sheetData>
  <mergeCells count="713">
    <mergeCell ref="Y126:Y129"/>
    <mergeCell ref="L127:L129"/>
    <mergeCell ref="M127:M129"/>
    <mergeCell ref="O127:O129"/>
    <mergeCell ref="I130:L130"/>
    <mergeCell ref="S126:S129"/>
    <mergeCell ref="T126:T129"/>
    <mergeCell ref="U126:U129"/>
    <mergeCell ref="V126:V129"/>
    <mergeCell ref="W126:W129"/>
    <mergeCell ref="X126:X129"/>
    <mergeCell ref="H126:H129"/>
    <mergeCell ref="I126:I129"/>
    <mergeCell ref="J126:J129"/>
    <mergeCell ref="P126:P129"/>
    <mergeCell ref="Q126:Q129"/>
    <mergeCell ref="R126:R129"/>
    <mergeCell ref="B126:B129"/>
    <mergeCell ref="C126:C129"/>
    <mergeCell ref="D126:D129"/>
    <mergeCell ref="E126:E129"/>
    <mergeCell ref="F126:F129"/>
    <mergeCell ref="G126:G129"/>
    <mergeCell ref="V123:V125"/>
    <mergeCell ref="W123:W125"/>
    <mergeCell ref="X123:X125"/>
    <mergeCell ref="Y123:Y125"/>
    <mergeCell ref="H124:H125"/>
    <mergeCell ref="J124:J125"/>
    <mergeCell ref="R124:R125"/>
    <mergeCell ref="X121:X122"/>
    <mergeCell ref="Y121:Y122"/>
    <mergeCell ref="C123:C125"/>
    <mergeCell ref="D123:D125"/>
    <mergeCell ref="E123:E125"/>
    <mergeCell ref="F123:F125"/>
    <mergeCell ref="G123:G125"/>
    <mergeCell ref="I123:I125"/>
    <mergeCell ref="S123:S125"/>
    <mergeCell ref="T123:T125"/>
    <mergeCell ref="X116:X118"/>
    <mergeCell ref="Y116:Y118"/>
    <mergeCell ref="B120:B125"/>
    <mergeCell ref="C121:C122"/>
    <mergeCell ref="D121:D122"/>
    <mergeCell ref="E121:E122"/>
    <mergeCell ref="F121:F122"/>
    <mergeCell ref="G121:G122"/>
    <mergeCell ref="I121:I122"/>
    <mergeCell ref="W121:W122"/>
    <mergeCell ref="W113:W114"/>
    <mergeCell ref="X113:X114"/>
    <mergeCell ref="Y113:Y114"/>
    <mergeCell ref="B115:B118"/>
    <mergeCell ref="D115:D118"/>
    <mergeCell ref="C116:C118"/>
    <mergeCell ref="E116:E118"/>
    <mergeCell ref="F116:F118"/>
    <mergeCell ref="G116:G118"/>
    <mergeCell ref="I116:I117"/>
    <mergeCell ref="I113:I114"/>
    <mergeCell ref="J113:J114"/>
    <mergeCell ref="R113:R114"/>
    <mergeCell ref="S113:S114"/>
    <mergeCell ref="T113:T114"/>
    <mergeCell ref="V113:V114"/>
    <mergeCell ref="G111:G112"/>
    <mergeCell ref="I111:I112"/>
    <mergeCell ref="X111:X112"/>
    <mergeCell ref="Y111:Y112"/>
    <mergeCell ref="C113:C114"/>
    <mergeCell ref="D113:D114"/>
    <mergeCell ref="E113:E114"/>
    <mergeCell ref="F113:F114"/>
    <mergeCell ref="G113:G114"/>
    <mergeCell ref="H113:H114"/>
    <mergeCell ref="W105:W107"/>
    <mergeCell ref="X105:X107"/>
    <mergeCell ref="Y105:Y107"/>
    <mergeCell ref="A108:A129"/>
    <mergeCell ref="B108:B110"/>
    <mergeCell ref="B111:B114"/>
    <mergeCell ref="C111:C112"/>
    <mergeCell ref="D111:D112"/>
    <mergeCell ref="E111:E112"/>
    <mergeCell ref="F111:F112"/>
    <mergeCell ref="Q105:Q107"/>
    <mergeCell ref="R105:R107"/>
    <mergeCell ref="S105:S107"/>
    <mergeCell ref="T105:T107"/>
    <mergeCell ref="U105:U107"/>
    <mergeCell ref="V105:V107"/>
    <mergeCell ref="J105:J107"/>
    <mergeCell ref="K105:K107"/>
    <mergeCell ref="L105:L107"/>
    <mergeCell ref="M105:M107"/>
    <mergeCell ref="O105:O107"/>
    <mergeCell ref="P105:P107"/>
    <mergeCell ref="U103:U104"/>
    <mergeCell ref="W103:W104"/>
    <mergeCell ref="X103:X104"/>
    <mergeCell ref="Y103:Y104"/>
    <mergeCell ref="C105:C107"/>
    <mergeCell ref="D105:D107"/>
    <mergeCell ref="E105:E107"/>
    <mergeCell ref="F105:F107"/>
    <mergeCell ref="H105:H107"/>
    <mergeCell ref="I105:I107"/>
    <mergeCell ref="O103:O104"/>
    <mergeCell ref="P103:P104"/>
    <mergeCell ref="Q103:Q104"/>
    <mergeCell ref="R103:R104"/>
    <mergeCell ref="S103:S104"/>
    <mergeCell ref="T103:T104"/>
    <mergeCell ref="V101:V102"/>
    <mergeCell ref="W101:W102"/>
    <mergeCell ref="X101:X102"/>
    <mergeCell ref="Y101:Y102"/>
    <mergeCell ref="H103:H104"/>
    <mergeCell ref="I103:I104"/>
    <mergeCell ref="J103:J104"/>
    <mergeCell ref="K103:K104"/>
    <mergeCell ref="L103:L104"/>
    <mergeCell ref="M103:M104"/>
    <mergeCell ref="P101:P102"/>
    <mergeCell ref="Q101:Q102"/>
    <mergeCell ref="R101:R102"/>
    <mergeCell ref="S101:S102"/>
    <mergeCell ref="T101:T102"/>
    <mergeCell ref="U101:U102"/>
    <mergeCell ref="I101:I102"/>
    <mergeCell ref="J101:J102"/>
    <mergeCell ref="K101:K102"/>
    <mergeCell ref="L101:L102"/>
    <mergeCell ref="M101:M102"/>
    <mergeCell ref="O101:O102"/>
    <mergeCell ref="V98:V99"/>
    <mergeCell ref="W98:W100"/>
    <mergeCell ref="X98:X100"/>
    <mergeCell ref="Y98:Y100"/>
    <mergeCell ref="C101:C104"/>
    <mergeCell ref="D101:D104"/>
    <mergeCell ref="E101:E104"/>
    <mergeCell ref="F101:F104"/>
    <mergeCell ref="G101:G104"/>
    <mergeCell ref="H101:H102"/>
    <mergeCell ref="H98:H99"/>
    <mergeCell ref="J98:J99"/>
    <mergeCell ref="R98:R99"/>
    <mergeCell ref="S98:S99"/>
    <mergeCell ref="T98:T99"/>
    <mergeCell ref="U98:U99"/>
    <mergeCell ref="B98:B107"/>
    <mergeCell ref="C98:C100"/>
    <mergeCell ref="D98:D100"/>
    <mergeCell ref="E98:E100"/>
    <mergeCell ref="F98:F100"/>
    <mergeCell ref="G98:G100"/>
    <mergeCell ref="W93:W97"/>
    <mergeCell ref="Y93:Y97"/>
    <mergeCell ref="J96:J97"/>
    <mergeCell ref="K96:K97"/>
    <mergeCell ref="Q96:Q97"/>
    <mergeCell ref="R96:R97"/>
    <mergeCell ref="S96:S97"/>
    <mergeCell ref="T96:T97"/>
    <mergeCell ref="U96:U97"/>
    <mergeCell ref="X96:X97"/>
    <mergeCell ref="G93:G97"/>
    <mergeCell ref="I93:I97"/>
    <mergeCell ref="L93:L97"/>
    <mergeCell ref="M93:M97"/>
    <mergeCell ref="O93:O97"/>
    <mergeCell ref="P93:P97"/>
    <mergeCell ref="T91:T92"/>
    <mergeCell ref="U91:U92"/>
    <mergeCell ref="W91:W92"/>
    <mergeCell ref="X91:X92"/>
    <mergeCell ref="Y91:Y92"/>
    <mergeCell ref="B93:B97"/>
    <mergeCell ref="C93:C97"/>
    <mergeCell ref="D93:D97"/>
    <mergeCell ref="E93:E97"/>
    <mergeCell ref="F93:F97"/>
    <mergeCell ref="M91:M92"/>
    <mergeCell ref="O91:O92"/>
    <mergeCell ref="P91:P92"/>
    <mergeCell ref="Q91:Q92"/>
    <mergeCell ref="R91:R92"/>
    <mergeCell ref="S91:S92"/>
    <mergeCell ref="G89:G92"/>
    <mergeCell ref="H89:H92"/>
    <mergeCell ref="I89:I92"/>
    <mergeCell ref="J91:J92"/>
    <mergeCell ref="K91:K92"/>
    <mergeCell ref="L91:L92"/>
    <mergeCell ref="W85:W87"/>
    <mergeCell ref="X85:X87"/>
    <mergeCell ref="Y85:Y87"/>
    <mergeCell ref="Q86:Q87"/>
    <mergeCell ref="U86:U87"/>
    <mergeCell ref="B88:B92"/>
    <mergeCell ref="C89:C92"/>
    <mergeCell ref="D89:D92"/>
    <mergeCell ref="E89:E92"/>
    <mergeCell ref="F89:F92"/>
    <mergeCell ref="M85:M87"/>
    <mergeCell ref="O85:O87"/>
    <mergeCell ref="P85:P87"/>
    <mergeCell ref="S85:S87"/>
    <mergeCell ref="T85:T87"/>
    <mergeCell ref="V85:V87"/>
    <mergeCell ref="W83:W84"/>
    <mergeCell ref="X83:X84"/>
    <mergeCell ref="Y83:Y84"/>
    <mergeCell ref="C85:C87"/>
    <mergeCell ref="D85:D88"/>
    <mergeCell ref="F85:F87"/>
    <mergeCell ref="G85:G87"/>
    <mergeCell ref="I85:I87"/>
    <mergeCell ref="K85:K87"/>
    <mergeCell ref="L85:L87"/>
    <mergeCell ref="P83:P84"/>
    <mergeCell ref="R83:R84"/>
    <mergeCell ref="S83:S84"/>
    <mergeCell ref="T83:T84"/>
    <mergeCell ref="U83:U84"/>
    <mergeCell ref="V83:V84"/>
    <mergeCell ref="I83:I84"/>
    <mergeCell ref="J83:J84"/>
    <mergeCell ref="K83:K84"/>
    <mergeCell ref="L83:L84"/>
    <mergeCell ref="M83:M84"/>
    <mergeCell ref="O83:O84"/>
    <mergeCell ref="C83:C84"/>
    <mergeCell ref="D83:D84"/>
    <mergeCell ref="E83:E84"/>
    <mergeCell ref="F83:F84"/>
    <mergeCell ref="G83:G84"/>
    <mergeCell ref="H83:H84"/>
    <mergeCell ref="T80:T82"/>
    <mergeCell ref="U80:U82"/>
    <mergeCell ref="W80:W82"/>
    <mergeCell ref="X80:X82"/>
    <mergeCell ref="Y80:Y82"/>
    <mergeCell ref="F81:F82"/>
    <mergeCell ref="V81:V82"/>
    <mergeCell ref="L80:L82"/>
    <mergeCell ref="M80:M82"/>
    <mergeCell ref="O80:O82"/>
    <mergeCell ref="P80:P82"/>
    <mergeCell ref="R80:R82"/>
    <mergeCell ref="S80:S82"/>
    <mergeCell ref="W78:W79"/>
    <mergeCell ref="X78:X79"/>
    <mergeCell ref="Y78:Y79"/>
    <mergeCell ref="C80:C82"/>
    <mergeCell ref="D80:D82"/>
    <mergeCell ref="E80:E82"/>
    <mergeCell ref="G80:G82"/>
    <mergeCell ref="H80:H82"/>
    <mergeCell ref="J80:J82"/>
    <mergeCell ref="K80:K82"/>
    <mergeCell ref="X75:X76"/>
    <mergeCell ref="Y75:Y76"/>
    <mergeCell ref="B77:B87"/>
    <mergeCell ref="C77:C79"/>
    <mergeCell ref="D77:D79"/>
    <mergeCell ref="E77:E79"/>
    <mergeCell ref="F77:F79"/>
    <mergeCell ref="G77:G79"/>
    <mergeCell ref="I78:I79"/>
    <mergeCell ref="M78:M79"/>
    <mergeCell ref="R75:R76"/>
    <mergeCell ref="S75:S76"/>
    <mergeCell ref="T75:T76"/>
    <mergeCell ref="U75:U76"/>
    <mergeCell ref="V75:V76"/>
    <mergeCell ref="W75:W76"/>
    <mergeCell ref="K75:K76"/>
    <mergeCell ref="L75:L76"/>
    <mergeCell ref="M75:M76"/>
    <mergeCell ref="O75:O76"/>
    <mergeCell ref="P75:P76"/>
    <mergeCell ref="Q75:Q76"/>
    <mergeCell ref="U73:U74"/>
    <mergeCell ref="W73:W74"/>
    <mergeCell ref="X73:X74"/>
    <mergeCell ref="Y73:Y74"/>
    <mergeCell ref="C75:C76"/>
    <mergeCell ref="D75:D76"/>
    <mergeCell ref="E75:E76"/>
    <mergeCell ref="F75:F76"/>
    <mergeCell ref="I75:I76"/>
    <mergeCell ref="J75:J76"/>
    <mergeCell ref="Y70:Y72"/>
    <mergeCell ref="H72:H74"/>
    <mergeCell ref="J73:J74"/>
    <mergeCell ref="K73:K74"/>
    <mergeCell ref="O73:O74"/>
    <mergeCell ref="P73:P74"/>
    <mergeCell ref="Q73:Q74"/>
    <mergeCell ref="R73:R74"/>
    <mergeCell ref="S73:S74"/>
    <mergeCell ref="T73:T74"/>
    <mergeCell ref="S70:S72"/>
    <mergeCell ref="T70:T72"/>
    <mergeCell ref="U70:U72"/>
    <mergeCell ref="V70:V72"/>
    <mergeCell ref="W70:W72"/>
    <mergeCell ref="X70:X72"/>
    <mergeCell ref="K70:K72"/>
    <mergeCell ref="L70:L74"/>
    <mergeCell ref="M70:M74"/>
    <mergeCell ref="O70:O72"/>
    <mergeCell ref="P70:P72"/>
    <mergeCell ref="Q70:Q72"/>
    <mergeCell ref="C70:C74"/>
    <mergeCell ref="D70:D74"/>
    <mergeCell ref="E70:E74"/>
    <mergeCell ref="F70:F74"/>
    <mergeCell ref="G70:G74"/>
    <mergeCell ref="I70:I74"/>
    <mergeCell ref="X67:X69"/>
    <mergeCell ref="Y67:Y69"/>
    <mergeCell ref="H68:H69"/>
    <mergeCell ref="J68:J69"/>
    <mergeCell ref="K68:K69"/>
    <mergeCell ref="O68:O69"/>
    <mergeCell ref="P68:P69"/>
    <mergeCell ref="Q68:Q69"/>
    <mergeCell ref="R68:R69"/>
    <mergeCell ref="S68:S69"/>
    <mergeCell ref="G67:G69"/>
    <mergeCell ref="I67:I69"/>
    <mergeCell ref="L67:L69"/>
    <mergeCell ref="M67:M69"/>
    <mergeCell ref="T67:T69"/>
    <mergeCell ref="W67:W69"/>
    <mergeCell ref="U68:U69"/>
    <mergeCell ref="X63:X66"/>
    <mergeCell ref="Y63:Y66"/>
    <mergeCell ref="V64:V66"/>
    <mergeCell ref="I65:I66"/>
    <mergeCell ref="A67:A107"/>
    <mergeCell ref="B67:B76"/>
    <mergeCell ref="C67:C69"/>
    <mergeCell ref="D67:D69"/>
    <mergeCell ref="E67:E69"/>
    <mergeCell ref="F67:F69"/>
    <mergeCell ref="Q63:Q66"/>
    <mergeCell ref="R63:R66"/>
    <mergeCell ref="S63:S66"/>
    <mergeCell ref="T63:T66"/>
    <mergeCell ref="U63:U66"/>
    <mergeCell ref="W63:W66"/>
    <mergeCell ref="J63:J66"/>
    <mergeCell ref="K63:K65"/>
    <mergeCell ref="L63:L65"/>
    <mergeCell ref="M63:M65"/>
    <mergeCell ref="O63:O65"/>
    <mergeCell ref="P63:P65"/>
    <mergeCell ref="U61:U62"/>
    <mergeCell ref="W61:W62"/>
    <mergeCell ref="X61:X62"/>
    <mergeCell ref="C63:C66"/>
    <mergeCell ref="D63:D66"/>
    <mergeCell ref="E63:E66"/>
    <mergeCell ref="F63:F66"/>
    <mergeCell ref="G63:G66"/>
    <mergeCell ref="H63:H66"/>
    <mergeCell ref="I63:I64"/>
    <mergeCell ref="O61:O62"/>
    <mergeCell ref="P61:P62"/>
    <mergeCell ref="Q61:Q62"/>
    <mergeCell ref="R61:R62"/>
    <mergeCell ref="S61:S62"/>
    <mergeCell ref="T61:T62"/>
    <mergeCell ref="H61:H62"/>
    <mergeCell ref="I61:I62"/>
    <mergeCell ref="J61:J62"/>
    <mergeCell ref="K61:K62"/>
    <mergeCell ref="L61:L62"/>
    <mergeCell ref="M61:M62"/>
    <mergeCell ref="T59:T60"/>
    <mergeCell ref="U59:U60"/>
    <mergeCell ref="W59:W60"/>
    <mergeCell ref="X59:X60"/>
    <mergeCell ref="Y59:Y60"/>
    <mergeCell ref="C61:C62"/>
    <mergeCell ref="D61:D62"/>
    <mergeCell ref="E61:E62"/>
    <mergeCell ref="F61:F62"/>
    <mergeCell ref="G61:G62"/>
    <mergeCell ref="L59:L60"/>
    <mergeCell ref="M59:M60"/>
    <mergeCell ref="O59:O60"/>
    <mergeCell ref="P59:P60"/>
    <mergeCell ref="Q59:Q60"/>
    <mergeCell ref="S59:S60"/>
    <mergeCell ref="W55:W57"/>
    <mergeCell ref="X55:X57"/>
    <mergeCell ref="Y55:Y57"/>
    <mergeCell ref="H56:H57"/>
    <mergeCell ref="G58:G60"/>
    <mergeCell ref="J58:J60"/>
    <mergeCell ref="R58:R60"/>
    <mergeCell ref="H59:H60"/>
    <mergeCell ref="I59:I60"/>
    <mergeCell ref="K59:K60"/>
    <mergeCell ref="Q55:Q57"/>
    <mergeCell ref="R55:R57"/>
    <mergeCell ref="S55:S57"/>
    <mergeCell ref="T55:T57"/>
    <mergeCell ref="U55:U57"/>
    <mergeCell ref="V55:V57"/>
    <mergeCell ref="J55:J57"/>
    <mergeCell ref="K55:K57"/>
    <mergeCell ref="L55:L57"/>
    <mergeCell ref="M55:M57"/>
    <mergeCell ref="O55:O57"/>
    <mergeCell ref="P55:P57"/>
    <mergeCell ref="U52:U53"/>
    <mergeCell ref="W52:W53"/>
    <mergeCell ref="X52:X53"/>
    <mergeCell ref="Y52:Y53"/>
    <mergeCell ref="C55:C60"/>
    <mergeCell ref="D55:D60"/>
    <mergeCell ref="E55:E60"/>
    <mergeCell ref="F55:F60"/>
    <mergeCell ref="G55:G57"/>
    <mergeCell ref="I55:I57"/>
    <mergeCell ref="O52:O53"/>
    <mergeCell ref="P52:P53"/>
    <mergeCell ref="Q52:Q53"/>
    <mergeCell ref="R52:R53"/>
    <mergeCell ref="S52:S53"/>
    <mergeCell ref="T52:T53"/>
    <mergeCell ref="M51:M53"/>
    <mergeCell ref="C52:C53"/>
    <mergeCell ref="H52:H53"/>
    <mergeCell ref="I52:I53"/>
    <mergeCell ref="J52:J53"/>
    <mergeCell ref="K52:K53"/>
    <mergeCell ref="S48:S49"/>
    <mergeCell ref="T48:T49"/>
    <mergeCell ref="U48:U49"/>
    <mergeCell ref="W48:W49"/>
    <mergeCell ref="E50:E53"/>
    <mergeCell ref="B51:B66"/>
    <mergeCell ref="D51:D53"/>
    <mergeCell ref="F51:F53"/>
    <mergeCell ref="G51:G53"/>
    <mergeCell ref="L51:L53"/>
    <mergeCell ref="H43:H45"/>
    <mergeCell ref="H47:H49"/>
    <mergeCell ref="J48:J49"/>
    <mergeCell ref="K48:K49"/>
    <mergeCell ref="L48:L49"/>
    <mergeCell ref="M48:M49"/>
    <mergeCell ref="U40:U44"/>
    <mergeCell ref="V40:V44"/>
    <mergeCell ref="W40:W44"/>
    <mergeCell ref="X40:X49"/>
    <mergeCell ref="Y40:Y49"/>
    <mergeCell ref="I42:I49"/>
    <mergeCell ref="O48:O49"/>
    <mergeCell ref="P48:P49"/>
    <mergeCell ref="Q48:Q49"/>
    <mergeCell ref="R48:R49"/>
    <mergeCell ref="O40:O44"/>
    <mergeCell ref="P40:P44"/>
    <mergeCell ref="Q40:Q44"/>
    <mergeCell ref="R40:R45"/>
    <mergeCell ref="S40:S44"/>
    <mergeCell ref="T40:T44"/>
    <mergeCell ref="Y38:Y39"/>
    <mergeCell ref="C40:C49"/>
    <mergeCell ref="D40:D49"/>
    <mergeCell ref="E40:E49"/>
    <mergeCell ref="F40:F49"/>
    <mergeCell ref="G40:G49"/>
    <mergeCell ref="J40:J45"/>
    <mergeCell ref="K40:K44"/>
    <mergeCell ref="L40:L44"/>
    <mergeCell ref="M40:M44"/>
    <mergeCell ref="Q38:Q39"/>
    <mergeCell ref="S38:S39"/>
    <mergeCell ref="T38:T39"/>
    <mergeCell ref="U38:U39"/>
    <mergeCell ref="W38:W39"/>
    <mergeCell ref="X38:X39"/>
    <mergeCell ref="X35:X37"/>
    <mergeCell ref="Y35:Y37"/>
    <mergeCell ref="J36:J37"/>
    <mergeCell ref="R36:R37"/>
    <mergeCell ref="H37:H39"/>
    <mergeCell ref="K38:K39"/>
    <mergeCell ref="L38:L39"/>
    <mergeCell ref="M38:M39"/>
    <mergeCell ref="O38:O39"/>
    <mergeCell ref="P38:P39"/>
    <mergeCell ref="Q35:Q37"/>
    <mergeCell ref="S35:S37"/>
    <mergeCell ref="T35:T37"/>
    <mergeCell ref="U35:U37"/>
    <mergeCell ref="V35:V37"/>
    <mergeCell ref="W35:W37"/>
    <mergeCell ref="G35:G39"/>
    <mergeCell ref="I35:I39"/>
    <mergeCell ref="K35:K37"/>
    <mergeCell ref="M35:M37"/>
    <mergeCell ref="O35:O37"/>
    <mergeCell ref="P35:P37"/>
    <mergeCell ref="U33:U34"/>
    <mergeCell ref="W33:W34"/>
    <mergeCell ref="X33:X34"/>
    <mergeCell ref="Y33:Y34"/>
    <mergeCell ref="A35:A66"/>
    <mergeCell ref="B35:B49"/>
    <mergeCell ref="C35:C39"/>
    <mergeCell ref="D35:D39"/>
    <mergeCell ref="E35:E39"/>
    <mergeCell ref="F35:F39"/>
    <mergeCell ref="O33:O34"/>
    <mergeCell ref="P33:P34"/>
    <mergeCell ref="Q33:Q34"/>
    <mergeCell ref="R33:R34"/>
    <mergeCell ref="S33:S34"/>
    <mergeCell ref="T33:T34"/>
    <mergeCell ref="V31:V32"/>
    <mergeCell ref="W31:W32"/>
    <mergeCell ref="X31:X32"/>
    <mergeCell ref="Y31:Y32"/>
    <mergeCell ref="H33:H34"/>
    <mergeCell ref="I33:I34"/>
    <mergeCell ref="J33:J34"/>
    <mergeCell ref="K33:K34"/>
    <mergeCell ref="L33:L34"/>
    <mergeCell ref="M33:M34"/>
    <mergeCell ref="P31:P32"/>
    <mergeCell ref="Q31:Q32"/>
    <mergeCell ref="R31:R32"/>
    <mergeCell ref="S31:S32"/>
    <mergeCell ref="T31:T32"/>
    <mergeCell ref="U31:U32"/>
    <mergeCell ref="I31:I32"/>
    <mergeCell ref="J31:J32"/>
    <mergeCell ref="K31:K32"/>
    <mergeCell ref="L31:L32"/>
    <mergeCell ref="M31:M32"/>
    <mergeCell ref="O31:O32"/>
    <mergeCell ref="C31:C34"/>
    <mergeCell ref="D31:D34"/>
    <mergeCell ref="E31:E34"/>
    <mergeCell ref="F31:F34"/>
    <mergeCell ref="G31:G34"/>
    <mergeCell ref="H31:H32"/>
    <mergeCell ref="H27:H29"/>
    <mergeCell ref="J27:J29"/>
    <mergeCell ref="K27:K29"/>
    <mergeCell ref="O27:O29"/>
    <mergeCell ref="P27:P29"/>
    <mergeCell ref="Q27:Q29"/>
    <mergeCell ref="T25:T29"/>
    <mergeCell ref="U25:U26"/>
    <mergeCell ref="V25:V26"/>
    <mergeCell ref="W25:W29"/>
    <mergeCell ref="X25:X29"/>
    <mergeCell ref="Y25:Y29"/>
    <mergeCell ref="U27:U29"/>
    <mergeCell ref="V27:V28"/>
    <mergeCell ref="M25:M29"/>
    <mergeCell ref="O25:O26"/>
    <mergeCell ref="P25:P26"/>
    <mergeCell ref="Q25:Q26"/>
    <mergeCell ref="R25:R26"/>
    <mergeCell ref="S25:S26"/>
    <mergeCell ref="R27:R29"/>
    <mergeCell ref="S27:S29"/>
    <mergeCell ref="W23:W24"/>
    <mergeCell ref="X23:X24"/>
    <mergeCell ref="Y23:Y24"/>
    <mergeCell ref="B25:B34"/>
    <mergeCell ref="C25:C29"/>
    <mergeCell ref="D25:D29"/>
    <mergeCell ref="E25:E29"/>
    <mergeCell ref="F25:F29"/>
    <mergeCell ref="G25:G29"/>
    <mergeCell ref="I25:I29"/>
    <mergeCell ref="P23:P24"/>
    <mergeCell ref="Q23:Q24"/>
    <mergeCell ref="R23:R24"/>
    <mergeCell ref="S23:S24"/>
    <mergeCell ref="T23:T24"/>
    <mergeCell ref="U23:U24"/>
    <mergeCell ref="I23:I24"/>
    <mergeCell ref="J23:J24"/>
    <mergeCell ref="K23:K24"/>
    <mergeCell ref="L23:L24"/>
    <mergeCell ref="M23:M24"/>
    <mergeCell ref="O23:O24"/>
    <mergeCell ref="S21:S22"/>
    <mergeCell ref="T21:T22"/>
    <mergeCell ref="W21:W22"/>
    <mergeCell ref="X21:X22"/>
    <mergeCell ref="Y21:Y22"/>
    <mergeCell ref="C23:C24"/>
    <mergeCell ref="D23:D24"/>
    <mergeCell ref="E23:E24"/>
    <mergeCell ref="G23:G24"/>
    <mergeCell ref="H23:H24"/>
    <mergeCell ref="L21:L22"/>
    <mergeCell ref="M21:M22"/>
    <mergeCell ref="O21:O22"/>
    <mergeCell ref="P21:P22"/>
    <mergeCell ref="Q21:Q22"/>
    <mergeCell ref="R21:R22"/>
    <mergeCell ref="X18:X20"/>
    <mergeCell ref="Y18:Y20"/>
    <mergeCell ref="B21:B24"/>
    <mergeCell ref="C21:C22"/>
    <mergeCell ref="D21:D22"/>
    <mergeCell ref="E21:E22"/>
    <mergeCell ref="F21:F24"/>
    <mergeCell ref="I21:I22"/>
    <mergeCell ref="J21:J22"/>
    <mergeCell ref="K21:K22"/>
    <mergeCell ref="R18:R20"/>
    <mergeCell ref="S18:S20"/>
    <mergeCell ref="T18:T20"/>
    <mergeCell ref="U18:U20"/>
    <mergeCell ref="V18:V20"/>
    <mergeCell ref="W18:W20"/>
    <mergeCell ref="H18:H20"/>
    <mergeCell ref="I18:I20"/>
    <mergeCell ref="J18:J20"/>
    <mergeCell ref="O18:O20"/>
    <mergeCell ref="P18:P20"/>
    <mergeCell ref="Q18:Q20"/>
    <mergeCell ref="B18:B20"/>
    <mergeCell ref="C18:C20"/>
    <mergeCell ref="D18:D20"/>
    <mergeCell ref="E18:E20"/>
    <mergeCell ref="F18:F20"/>
    <mergeCell ref="G18:G19"/>
    <mergeCell ref="W12:W17"/>
    <mergeCell ref="X12:X17"/>
    <mergeCell ref="Y12:Y17"/>
    <mergeCell ref="H14:H15"/>
    <mergeCell ref="J14:J15"/>
    <mergeCell ref="R14:R15"/>
    <mergeCell ref="Q12:Q13"/>
    <mergeCell ref="R12:R13"/>
    <mergeCell ref="S12:S13"/>
    <mergeCell ref="T12:T17"/>
    <mergeCell ref="U12:U13"/>
    <mergeCell ref="V12:V17"/>
    <mergeCell ref="J12:J13"/>
    <mergeCell ref="K12:K13"/>
    <mergeCell ref="L12:L13"/>
    <mergeCell ref="M12:M13"/>
    <mergeCell ref="O12:O13"/>
    <mergeCell ref="P12:P13"/>
    <mergeCell ref="W9:W11"/>
    <mergeCell ref="X9:X11"/>
    <mergeCell ref="Y9:Y11"/>
    <mergeCell ref="C12:C17"/>
    <mergeCell ref="D12:D17"/>
    <mergeCell ref="E12:E17"/>
    <mergeCell ref="F12:F17"/>
    <mergeCell ref="G12:G17"/>
    <mergeCell ref="H12:H13"/>
    <mergeCell ref="I12:I17"/>
    <mergeCell ref="Q9:Q11"/>
    <mergeCell ref="R9:R11"/>
    <mergeCell ref="S9:S11"/>
    <mergeCell ref="T9:T11"/>
    <mergeCell ref="U9:U11"/>
    <mergeCell ref="V9:V11"/>
    <mergeCell ref="C9:C11"/>
    <mergeCell ref="D9:D11"/>
    <mergeCell ref="E9:E11"/>
    <mergeCell ref="G9:G11"/>
    <mergeCell ref="H9:H11"/>
    <mergeCell ref="J9:J11"/>
    <mergeCell ref="T5:T8"/>
    <mergeCell ref="U5:U8"/>
    <mergeCell ref="V5:V8"/>
    <mergeCell ref="W5:W8"/>
    <mergeCell ref="X5:X8"/>
    <mergeCell ref="Y5:Y8"/>
    <mergeCell ref="M5:M8"/>
    <mergeCell ref="N5:N8"/>
    <mergeCell ref="O5:O8"/>
    <mergeCell ref="P5:P8"/>
    <mergeCell ref="R5:R8"/>
    <mergeCell ref="S5:S8"/>
    <mergeCell ref="G5:G8"/>
    <mergeCell ref="H5:H8"/>
    <mergeCell ref="I5:I11"/>
    <mergeCell ref="J5:J8"/>
    <mergeCell ref="K5:K8"/>
    <mergeCell ref="L5:L8"/>
    <mergeCell ref="A1:Y1"/>
    <mergeCell ref="A2:Y2"/>
    <mergeCell ref="A3:Y3"/>
    <mergeCell ref="A5:A34"/>
    <mergeCell ref="B5:B17"/>
    <mergeCell ref="C5:C8"/>
    <mergeCell ref="D5:D8"/>
    <mergeCell ref="E5:E8"/>
    <mergeCell ref="F5:F11"/>
  </mergeCells>
  <conditionalFormatting sqref="AD7:AD70">
    <cfRule type="cellIs" dxfId="23" priority="27" operator="equal">
      <formula>#REF!</formula>
    </cfRule>
    <cfRule type="cellIs" dxfId="22" priority="28" operator="equal">
      <formula>#REF!</formula>
    </cfRule>
    <cfRule type="cellIs" dxfId="21" priority="29" operator="equal">
      <formula>#REF!</formula>
    </cfRule>
    <cfRule type="colorScale" priority="30">
      <colorScale>
        <cfvo type="formula" val="#REF!"/>
        <cfvo type="formula" val="#REF!"/>
        <cfvo type="formula" val="#REF!"/>
        <color rgb="FFF8696B"/>
        <color rgb="FFFFEB84"/>
        <color rgb="FF63BE7B"/>
      </colorScale>
    </cfRule>
  </conditionalFormatting>
  <conditionalFormatting sqref="AC6:AC70">
    <cfRule type="cellIs" dxfId="20" priority="26" operator="equal">
      <formula>"Si"</formula>
    </cfRule>
  </conditionalFormatting>
  <conditionalFormatting sqref="G7 G12 G15 G18:G67">
    <cfRule type="cellIs" dxfId="19" priority="22" operator="equal">
      <formula>#REF!</formula>
    </cfRule>
    <cfRule type="cellIs" dxfId="18" priority="23" operator="equal">
      <formula>#REF!</formula>
    </cfRule>
    <cfRule type="cellIs" dxfId="17" priority="24" operator="equal">
      <formula>#REF!</formula>
    </cfRule>
    <cfRule type="colorScale" priority="25">
      <colorScale>
        <cfvo type="formula" val="#REF!"/>
        <cfvo type="formula" val="#REF!"/>
        <cfvo type="formula" val="#REF!"/>
        <color rgb="FFF8696B"/>
        <color rgb="FFFFEB84"/>
        <color rgb="FF63BE7B"/>
      </colorScale>
    </cfRule>
  </conditionalFormatting>
  <conditionalFormatting sqref="F6:F70">
    <cfRule type="cellIs" dxfId="16" priority="21" operator="equal">
      <formula>"Si"</formula>
    </cfRule>
  </conditionalFormatting>
  <conditionalFormatting sqref="J7:J70">
    <cfRule type="cellIs" dxfId="15" priority="17" operator="equal">
      <formula>#REF!</formula>
    </cfRule>
    <cfRule type="cellIs" dxfId="14" priority="18" operator="equal">
      <formula>#REF!</formula>
    </cfRule>
    <cfRule type="cellIs" dxfId="13" priority="19" operator="equal">
      <formula>#REF!</formula>
    </cfRule>
    <cfRule type="colorScale" priority="20">
      <colorScale>
        <cfvo type="formula" val="#REF!"/>
        <cfvo type="formula" val="#REF!"/>
        <cfvo type="formula" val="#REF!"/>
        <color rgb="FFF8696B"/>
        <color rgb="FFFFEB84"/>
        <color rgb="FF63BE7B"/>
      </colorScale>
    </cfRule>
  </conditionalFormatting>
  <conditionalFormatting sqref="I6:I70">
    <cfRule type="cellIs" dxfId="12" priority="16" operator="equal">
      <formula>"Si"</formula>
    </cfRule>
  </conditionalFormatting>
  <conditionalFormatting sqref="O7:O70">
    <cfRule type="cellIs" dxfId="11" priority="12" operator="equal">
      <formula>#REF!</formula>
    </cfRule>
    <cfRule type="cellIs" dxfId="10" priority="13" operator="equal">
      <formula>#REF!</formula>
    </cfRule>
    <cfRule type="cellIs" dxfId="9" priority="14" operator="equal">
      <formula>#REF!</formula>
    </cfRule>
    <cfRule type="colorScale" priority="15">
      <colorScale>
        <cfvo type="formula" val="#REF!"/>
        <cfvo type="formula" val="#REF!"/>
        <cfvo type="formula" val="#REF!"/>
        <color rgb="FFF8696B"/>
        <color rgb="FFFFEB84"/>
        <color rgb="FF63BE7B"/>
      </colorScale>
    </cfRule>
  </conditionalFormatting>
  <conditionalFormatting sqref="N6:N70">
    <cfRule type="cellIs" dxfId="8" priority="11" operator="equal">
      <formula>"Si"</formula>
    </cfRule>
  </conditionalFormatting>
  <conditionalFormatting sqref="T7:T59">
    <cfRule type="cellIs" dxfId="7" priority="7" operator="equal">
      <formula>#REF!</formula>
    </cfRule>
    <cfRule type="cellIs" dxfId="6" priority="8" operator="equal">
      <formula>#REF!</formula>
    </cfRule>
    <cfRule type="cellIs" dxfId="5" priority="9" operator="equal">
      <formula>#REF!</formula>
    </cfRule>
    <cfRule type="colorScale" priority="10">
      <colorScale>
        <cfvo type="formula" val="#REF!"/>
        <cfvo type="formula" val="#REF!"/>
        <cfvo type="formula" val="#REF!"/>
        <color rgb="FFF8696B"/>
        <color rgb="FFFFEB84"/>
        <color rgb="FF63BE7B"/>
      </colorScale>
    </cfRule>
  </conditionalFormatting>
  <conditionalFormatting sqref="S6:S59">
    <cfRule type="cellIs" dxfId="4" priority="6" operator="equal">
      <formula>"Si"</formula>
    </cfRule>
  </conditionalFormatting>
  <conditionalFormatting sqref="Y7:Y64">
    <cfRule type="cellIs" dxfId="3" priority="2" operator="equal">
      <formula>#REF!</formula>
    </cfRule>
    <cfRule type="cellIs" dxfId="2" priority="3" operator="equal">
      <formula>#REF!</formula>
    </cfRule>
    <cfRule type="cellIs" dxfId="1" priority="4" operator="equal">
      <formula>#REF!</formula>
    </cfRule>
    <cfRule type="colorScale" priority="5">
      <colorScale>
        <cfvo type="formula" val="#REF!"/>
        <cfvo type="formula" val="#REF!"/>
        <cfvo type="formula" val="#REF!"/>
        <color rgb="FFF8696B"/>
        <color rgb="FFFFEB84"/>
        <color rgb="FF63BE7B"/>
      </colorScale>
    </cfRule>
  </conditionalFormatting>
  <conditionalFormatting sqref="X6:X64">
    <cfRule type="cellIs" dxfId="0" priority="1" operator="equal">
      <formula>"Si"</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BBB5C8CBB5C2249A3E46D2C4AE6992A" ma:contentTypeVersion="10" ma:contentTypeDescription="Crear nuevo documento." ma:contentTypeScope="" ma:versionID="3a4b075dbe21ccf84285a968408583a1">
  <xsd:schema xmlns:xsd="http://www.w3.org/2001/XMLSchema" xmlns:xs="http://www.w3.org/2001/XMLSchema" xmlns:p="http://schemas.microsoft.com/office/2006/metadata/properties" xmlns:ns1="http://schemas.microsoft.com/sharepoint/v3" xmlns:ns2="528f5a6b-0c2b-41ca-9563-0c379546157d" targetNamespace="http://schemas.microsoft.com/office/2006/metadata/properties" ma:root="true" ma:fieldsID="56aca2d7e87f3dd916397dfb6179c009" ns1:_="" ns2:_="">
    <xsd:import namespace="http://schemas.microsoft.com/sharepoint/v3"/>
    <xsd:import namespace="528f5a6b-0c2b-41ca-9563-0c379546157d"/>
    <xsd:element name="properties">
      <xsd:complexType>
        <xsd:sequence>
          <xsd:element name="documentManagement">
            <xsd:complexType>
              <xsd:all>
                <xsd:element ref="ns2:Nombre_x0020_del_x0020_archivo" minOccurs="0"/>
                <xsd:element ref="ns1:TranslationStateExportRequestingUser" minOccurs="0"/>
                <xsd:element ref="ns1:RoutingTargetFol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TranslationStateExportRequestingUser" ma:index="9" nillable="true" ma:displayName="Usuario de exportación" ma:description="" ma:hidden="true" ma:list="UserInfo" ma:internalName="TranslationStateExportRequestingUs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outingTargetFolder" ma:index="10" nillable="true" ma:displayName="Carpeta de destino" ma:description="" ma:hidden="true" ma:internalName="RoutingTargetFolder"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f5a6b-0c2b-41ca-9563-0c379546157d" elementFormDefault="qualified">
    <xsd:import namespace="http://schemas.microsoft.com/office/2006/documentManagement/types"/>
    <xsd:import namespace="http://schemas.microsoft.com/office/infopath/2007/PartnerControls"/>
    <xsd:element name="Nombre_x0020_del_x0020_archivo" ma:index="2" nillable="true" ma:displayName="Observación" ma:description="Escriba un comentario como soporte del archivo adjunto." ma:internalName="Nombre_x0020_del_x0020_archivo">
      <xsd:simpleType>
        <xsd:restriction base="dms:Text">
          <xsd:maxLength value="1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outingTargetFolder xmlns="http://schemas.microsoft.com/sharepoint/v3" xsi:nil="true"/>
    <Nombre_x0020_del_x0020_archivo xmlns="528f5a6b-0c2b-41ca-9563-0c379546157d" xsi:nil="true"/>
    <TranslationStateExportRequestingUser xmlns="http://schemas.microsoft.com/sharepoint/v3">
      <UserInfo>
        <DisplayName/>
        <AccountId xsi:nil="true"/>
        <AccountType/>
      </UserInfo>
    </TranslationStateExportRequestingUser>
  </documentManagement>
</p:properties>
</file>

<file path=customXml/itemProps1.xml><?xml version="1.0" encoding="utf-8"?>
<ds:datastoreItem xmlns:ds="http://schemas.openxmlformats.org/officeDocument/2006/customXml" ds:itemID="{500F9770-9F8B-41A0-8721-3772B3331546}"/>
</file>

<file path=customXml/itemProps2.xml><?xml version="1.0" encoding="utf-8"?>
<ds:datastoreItem xmlns:ds="http://schemas.openxmlformats.org/officeDocument/2006/customXml" ds:itemID="{7EC83A3B-9932-4707-AA32-E46303050AEA}"/>
</file>

<file path=customXml/itemProps3.xml><?xml version="1.0" encoding="utf-8"?>
<ds:datastoreItem xmlns:ds="http://schemas.openxmlformats.org/officeDocument/2006/customXml" ds:itemID="{63D01A51-A072-444E-8862-FE226129C2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 de Accion Priorizado</vt:lpstr>
      <vt:lpstr>Plan de Accion_2022_costos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Taticologa</dc:creator>
  <cp:lastModifiedBy>Taticologa</cp:lastModifiedBy>
  <dcterms:created xsi:type="dcterms:W3CDTF">2023-01-20T19:14:12Z</dcterms:created>
  <dcterms:modified xsi:type="dcterms:W3CDTF">2023-01-20T19:21:51Z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0x0101005BBB5C8CBB5C2249A3E46D2C4AE6992A</vt:lpwstr>
  </property>
</Properties>
</file>