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UARIOS\JCaicedo\Desktop\FINANCIERA PRESUPUESTO\2023\INFORME WEB 2023\10. OCTUBRE\"/>
    </mc:Choice>
  </mc:AlternateContent>
  <bookViews>
    <workbookView xWindow="0" yWindow="0" windowWidth="28800" windowHeight="12300" tabRatio="641" activeTab="2"/>
  </bookViews>
  <sheets>
    <sheet name="EP FONAM OCTUBRE  2023" sheetId="12" r:id="rId1"/>
    <sheet name="EP FONAM OAP" sheetId="13" r:id="rId2"/>
    <sheet name="EP MADS OCTUBRE 2023" sheetId="4" r:id="rId3"/>
    <sheet name="ep fonam" sheetId="10" r:id="rId4"/>
    <sheet name="ep mads" sheetId="11" r:id="rId5"/>
  </sheets>
  <definedNames>
    <definedName name="_xlnm.Print_Area" localSheetId="0">'EP FONAM OCTUBRE  2023'!$A$1:$M$28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3" l="1"/>
  <c r="D22" i="13"/>
  <c r="E22" i="13" s="1"/>
  <c r="E23" i="13" s="1"/>
  <c r="C22" i="13"/>
  <c r="G22" i="13" s="1"/>
  <c r="G23" i="13" s="1"/>
  <c r="G13" i="13"/>
  <c r="E12" i="13"/>
  <c r="D12" i="13"/>
  <c r="C12" i="13"/>
  <c r="C13" i="13" s="1"/>
  <c r="F11" i="13"/>
  <c r="F12" i="13" s="1"/>
  <c r="I10" i="13"/>
  <c r="I13" i="13" s="1"/>
  <c r="G10" i="13"/>
  <c r="E10" i="13"/>
  <c r="E13" i="13" s="1"/>
  <c r="D10" i="13"/>
  <c r="D13" i="13" s="1"/>
  <c r="C10" i="13"/>
  <c r="F9" i="13"/>
  <c r="J9" i="13" s="1"/>
  <c r="F8" i="13"/>
  <c r="J8" i="13" s="1"/>
  <c r="J7" i="13"/>
  <c r="F7" i="13"/>
  <c r="H7" i="13" s="1"/>
  <c r="C23" i="13" l="1"/>
  <c r="H9" i="13"/>
  <c r="D23" i="13"/>
  <c r="H8" i="13"/>
  <c r="F10" i="13"/>
  <c r="J10" i="13"/>
  <c r="F13" i="13" l="1"/>
  <c r="H10" i="13"/>
  <c r="J13" i="13" l="1"/>
  <c r="H13" i="13"/>
  <c r="A80" i="4" l="1"/>
  <c r="B80" i="4"/>
  <c r="C80" i="4"/>
  <c r="D80" i="4"/>
  <c r="E80" i="4"/>
  <c r="F80" i="4"/>
  <c r="G80" i="4"/>
  <c r="H80" i="4"/>
  <c r="I80" i="4"/>
  <c r="J80" i="4"/>
  <c r="K80" i="4"/>
  <c r="L80" i="4"/>
  <c r="A69" i="4"/>
  <c r="B69" i="4"/>
  <c r="C69" i="4"/>
  <c r="D69" i="4"/>
  <c r="E69" i="4"/>
  <c r="A70" i="4"/>
  <c r="B70" i="4"/>
  <c r="C70" i="4"/>
  <c r="D70" i="4"/>
  <c r="E70" i="4"/>
  <c r="A71" i="4"/>
  <c r="B71" i="4"/>
  <c r="C71" i="4"/>
  <c r="D71" i="4"/>
  <c r="E71" i="4"/>
  <c r="A72" i="4"/>
  <c r="B72" i="4"/>
  <c r="C72" i="4"/>
  <c r="D72" i="4"/>
  <c r="E72" i="4"/>
  <c r="A73" i="4"/>
  <c r="B73" i="4"/>
  <c r="C73" i="4"/>
  <c r="D73" i="4"/>
  <c r="E73" i="4"/>
  <c r="A74" i="4"/>
  <c r="B74" i="4"/>
  <c r="C74" i="4"/>
  <c r="D74" i="4"/>
  <c r="E74" i="4"/>
  <c r="A75" i="4"/>
  <c r="B75" i="4"/>
  <c r="C75" i="4"/>
  <c r="D75" i="4"/>
  <c r="E75" i="4"/>
  <c r="A76" i="4"/>
  <c r="B76" i="4"/>
  <c r="C76" i="4"/>
  <c r="D76" i="4"/>
  <c r="E76" i="4"/>
  <c r="A77" i="4"/>
  <c r="B77" i="4"/>
  <c r="C77" i="4"/>
  <c r="D77" i="4"/>
  <c r="E77" i="4"/>
  <c r="A78" i="4"/>
  <c r="B78" i="4"/>
  <c r="C78" i="4"/>
  <c r="D78" i="4"/>
  <c r="E78" i="4"/>
  <c r="A79" i="4"/>
  <c r="B79" i="4"/>
  <c r="C79" i="4"/>
  <c r="D79" i="4"/>
  <c r="E79" i="4"/>
  <c r="E68" i="4"/>
  <c r="D68" i="4"/>
  <c r="C68" i="4"/>
  <c r="B68" i="4"/>
  <c r="A68" i="4"/>
  <c r="A51" i="4"/>
  <c r="B51" i="4"/>
  <c r="C51" i="4"/>
  <c r="D51" i="4"/>
  <c r="E51" i="4"/>
  <c r="A52" i="4"/>
  <c r="B52" i="4"/>
  <c r="C52" i="4"/>
  <c r="D52" i="4"/>
  <c r="E52" i="4"/>
  <c r="A53" i="4"/>
  <c r="B53" i="4"/>
  <c r="C53" i="4"/>
  <c r="D53" i="4"/>
  <c r="E53" i="4"/>
  <c r="A54" i="4"/>
  <c r="B54" i="4"/>
  <c r="C54" i="4"/>
  <c r="D54" i="4"/>
  <c r="E54" i="4"/>
  <c r="A55" i="4"/>
  <c r="B55" i="4"/>
  <c r="C55" i="4"/>
  <c r="D55" i="4"/>
  <c r="E55" i="4"/>
  <c r="A56" i="4"/>
  <c r="B56" i="4"/>
  <c r="C56" i="4"/>
  <c r="D56" i="4"/>
  <c r="E56" i="4"/>
  <c r="A57" i="4"/>
  <c r="B57" i="4"/>
  <c r="C57" i="4"/>
  <c r="D57" i="4"/>
  <c r="E57" i="4"/>
  <c r="A58" i="4"/>
  <c r="B58" i="4"/>
  <c r="C58" i="4"/>
  <c r="D58" i="4"/>
  <c r="E58" i="4"/>
  <c r="A59" i="4"/>
  <c r="B59" i="4"/>
  <c r="C59" i="4"/>
  <c r="D59" i="4"/>
  <c r="E59" i="4"/>
  <c r="A60" i="4"/>
  <c r="B60" i="4"/>
  <c r="C60" i="4"/>
  <c r="D60" i="4"/>
  <c r="E60" i="4"/>
  <c r="A61" i="4"/>
  <c r="B61" i="4"/>
  <c r="C61" i="4"/>
  <c r="D61" i="4"/>
  <c r="E61" i="4"/>
  <c r="A62" i="4"/>
  <c r="B62" i="4"/>
  <c r="C62" i="4"/>
  <c r="D62" i="4"/>
  <c r="E62" i="4"/>
  <c r="A63" i="4"/>
  <c r="B63" i="4"/>
  <c r="C63" i="4"/>
  <c r="D63" i="4"/>
  <c r="E63" i="4"/>
  <c r="A64" i="4"/>
  <c r="B64" i="4"/>
  <c r="C64" i="4"/>
  <c r="D64" i="4"/>
  <c r="E64" i="4"/>
  <c r="A65" i="4"/>
  <c r="B65" i="4"/>
  <c r="C65" i="4"/>
  <c r="D65" i="4"/>
  <c r="E65" i="4"/>
  <c r="A67" i="4"/>
  <c r="B67" i="4"/>
  <c r="C67" i="4"/>
  <c r="D67" i="4"/>
  <c r="E67" i="4"/>
  <c r="E50" i="4"/>
  <c r="D50" i="4"/>
  <c r="C50" i="4"/>
  <c r="B50" i="4"/>
  <c r="A50" i="4"/>
  <c r="A34" i="4"/>
  <c r="B34" i="4"/>
  <c r="C34" i="4"/>
  <c r="D34" i="4"/>
  <c r="E34" i="4"/>
  <c r="A35" i="4"/>
  <c r="B35" i="4"/>
  <c r="C35" i="4"/>
  <c r="D35" i="4"/>
  <c r="E35" i="4"/>
  <c r="A36" i="4"/>
  <c r="B36" i="4"/>
  <c r="C36" i="4"/>
  <c r="D36" i="4"/>
  <c r="E36" i="4"/>
  <c r="A37" i="4"/>
  <c r="B37" i="4"/>
  <c r="C37" i="4"/>
  <c r="D37" i="4"/>
  <c r="E37" i="4"/>
  <c r="A38" i="4"/>
  <c r="B38" i="4"/>
  <c r="C38" i="4"/>
  <c r="D38" i="4"/>
  <c r="E38" i="4"/>
  <c r="A39" i="4"/>
  <c r="B39" i="4"/>
  <c r="C39" i="4"/>
  <c r="D39" i="4"/>
  <c r="E39" i="4"/>
  <c r="A40" i="4"/>
  <c r="B40" i="4"/>
  <c r="C40" i="4"/>
  <c r="D40" i="4"/>
  <c r="E40" i="4"/>
  <c r="A41" i="4"/>
  <c r="B41" i="4"/>
  <c r="C41" i="4"/>
  <c r="D41" i="4"/>
  <c r="E41" i="4"/>
  <c r="A42" i="4"/>
  <c r="B42" i="4"/>
  <c r="C42" i="4"/>
  <c r="D42" i="4"/>
  <c r="E42" i="4"/>
  <c r="A43" i="4"/>
  <c r="B43" i="4"/>
  <c r="C43" i="4"/>
  <c r="D43" i="4"/>
  <c r="E43" i="4"/>
  <c r="A44" i="4"/>
  <c r="B44" i="4"/>
  <c r="C44" i="4"/>
  <c r="D44" i="4"/>
  <c r="E44" i="4"/>
  <c r="A45" i="4"/>
  <c r="B45" i="4"/>
  <c r="C45" i="4"/>
  <c r="D45" i="4"/>
  <c r="E45" i="4"/>
  <c r="A46" i="4"/>
  <c r="B46" i="4"/>
  <c r="C46" i="4"/>
  <c r="D46" i="4"/>
  <c r="E46" i="4"/>
  <c r="A47" i="4"/>
  <c r="B47" i="4"/>
  <c r="C47" i="4"/>
  <c r="D47" i="4"/>
  <c r="E47" i="4"/>
  <c r="A48" i="4"/>
  <c r="B48" i="4"/>
  <c r="C48" i="4"/>
  <c r="D48" i="4"/>
  <c r="E48" i="4"/>
  <c r="E33" i="4"/>
  <c r="D33" i="4"/>
  <c r="C33" i="4"/>
  <c r="B33" i="4"/>
  <c r="A33" i="4"/>
  <c r="A26" i="4"/>
  <c r="A23" i="4"/>
  <c r="A22" i="4"/>
  <c r="A21" i="4"/>
  <c r="D21" i="4"/>
  <c r="C21" i="4"/>
  <c r="B21" i="4"/>
  <c r="A13" i="4"/>
  <c r="A14" i="4"/>
  <c r="A15" i="4"/>
  <c r="A16" i="4"/>
  <c r="A17" i="4"/>
  <c r="A18" i="4"/>
  <c r="A19" i="4"/>
  <c r="A12" i="4"/>
  <c r="A10" i="4"/>
  <c r="A7" i="4"/>
  <c r="A8" i="4"/>
  <c r="A6" i="4"/>
  <c r="R73" i="11"/>
  <c r="S73" i="11"/>
  <c r="T73" i="11"/>
  <c r="U73" i="11"/>
  <c r="V73" i="11"/>
  <c r="W73" i="11"/>
  <c r="X73" i="11"/>
  <c r="Y73" i="11"/>
  <c r="Z73" i="11"/>
  <c r="AA73" i="11"/>
  <c r="AB73" i="11"/>
  <c r="Q73" i="11"/>
  <c r="R71" i="11"/>
  <c r="S71" i="11"/>
  <c r="T71" i="11"/>
  <c r="U71" i="11"/>
  <c r="V71" i="11"/>
  <c r="W71" i="11"/>
  <c r="X71" i="11"/>
  <c r="Y71" i="11"/>
  <c r="Z71" i="11"/>
  <c r="AA71" i="11"/>
  <c r="AB71" i="11"/>
  <c r="Q71" i="11"/>
  <c r="Q69" i="11"/>
  <c r="G34" i="4" l="1"/>
  <c r="H34" i="4"/>
  <c r="I34" i="4"/>
  <c r="J34" i="4"/>
  <c r="K34" i="4"/>
  <c r="L34" i="4"/>
  <c r="G35" i="4"/>
  <c r="H35" i="4"/>
  <c r="I35" i="4"/>
  <c r="J35" i="4"/>
  <c r="K35" i="4"/>
  <c r="L35" i="4"/>
  <c r="G36" i="4"/>
  <c r="H36" i="4"/>
  <c r="I36" i="4"/>
  <c r="J36" i="4"/>
  <c r="K36" i="4"/>
  <c r="L36" i="4"/>
  <c r="G37" i="4"/>
  <c r="H37" i="4"/>
  <c r="I37" i="4"/>
  <c r="J37" i="4"/>
  <c r="K37" i="4"/>
  <c r="L37" i="4"/>
  <c r="G38" i="4"/>
  <c r="H38" i="4"/>
  <c r="I38" i="4"/>
  <c r="J38" i="4"/>
  <c r="K38" i="4"/>
  <c r="L38" i="4"/>
  <c r="G39" i="4"/>
  <c r="H39" i="4"/>
  <c r="I39" i="4"/>
  <c r="J39" i="4"/>
  <c r="K39" i="4"/>
  <c r="L39" i="4"/>
  <c r="G40" i="4"/>
  <c r="H40" i="4"/>
  <c r="I40" i="4"/>
  <c r="J40" i="4"/>
  <c r="K40" i="4"/>
  <c r="L40" i="4"/>
  <c r="G41" i="4"/>
  <c r="H41" i="4"/>
  <c r="I41" i="4"/>
  <c r="J41" i="4"/>
  <c r="K41" i="4"/>
  <c r="L41" i="4"/>
  <c r="G42" i="4"/>
  <c r="H42" i="4"/>
  <c r="I42" i="4"/>
  <c r="J42" i="4"/>
  <c r="K42" i="4"/>
  <c r="L42" i="4"/>
  <c r="G43" i="4"/>
  <c r="H43" i="4"/>
  <c r="I43" i="4"/>
  <c r="J43" i="4"/>
  <c r="K43" i="4"/>
  <c r="L43" i="4"/>
  <c r="G44" i="4"/>
  <c r="H44" i="4"/>
  <c r="I44" i="4"/>
  <c r="J44" i="4"/>
  <c r="K44" i="4"/>
  <c r="L44" i="4"/>
  <c r="G45" i="4"/>
  <c r="H45" i="4"/>
  <c r="I45" i="4"/>
  <c r="J45" i="4"/>
  <c r="K45" i="4"/>
  <c r="L45" i="4"/>
  <c r="G46" i="4"/>
  <c r="H46" i="4"/>
  <c r="I46" i="4"/>
  <c r="J46" i="4"/>
  <c r="K46" i="4"/>
  <c r="L46" i="4"/>
  <c r="G47" i="4"/>
  <c r="H47" i="4"/>
  <c r="I47" i="4"/>
  <c r="J47" i="4"/>
  <c r="K47" i="4"/>
  <c r="L47" i="4"/>
  <c r="G48" i="4"/>
  <c r="H48" i="4"/>
  <c r="I48" i="4"/>
  <c r="J48" i="4"/>
  <c r="K48" i="4"/>
  <c r="L48" i="4"/>
  <c r="G50" i="4"/>
  <c r="H50" i="4"/>
  <c r="I50" i="4"/>
  <c r="J50" i="4"/>
  <c r="K50" i="4"/>
  <c r="L50" i="4"/>
  <c r="G51" i="4"/>
  <c r="H51" i="4"/>
  <c r="I51" i="4"/>
  <c r="J51" i="4"/>
  <c r="K51" i="4"/>
  <c r="L51" i="4"/>
  <c r="G52" i="4"/>
  <c r="H52" i="4"/>
  <c r="I52" i="4"/>
  <c r="J52" i="4"/>
  <c r="K52" i="4"/>
  <c r="L52" i="4"/>
  <c r="G53" i="4"/>
  <c r="H53" i="4"/>
  <c r="I53" i="4"/>
  <c r="J53" i="4"/>
  <c r="K53" i="4"/>
  <c r="L53" i="4"/>
  <c r="G54" i="4"/>
  <c r="H54" i="4"/>
  <c r="I54" i="4"/>
  <c r="J54" i="4"/>
  <c r="K54" i="4"/>
  <c r="L54" i="4"/>
  <c r="G55" i="4"/>
  <c r="H55" i="4"/>
  <c r="I55" i="4"/>
  <c r="J55" i="4"/>
  <c r="K55" i="4"/>
  <c r="L55" i="4"/>
  <c r="G56" i="4"/>
  <c r="H56" i="4"/>
  <c r="I56" i="4"/>
  <c r="J56" i="4"/>
  <c r="K56" i="4"/>
  <c r="L56" i="4"/>
  <c r="G57" i="4"/>
  <c r="H57" i="4"/>
  <c r="I57" i="4"/>
  <c r="J57" i="4"/>
  <c r="K57" i="4"/>
  <c r="L57" i="4"/>
  <c r="G58" i="4"/>
  <c r="H58" i="4"/>
  <c r="I58" i="4"/>
  <c r="J58" i="4"/>
  <c r="K58" i="4"/>
  <c r="L58" i="4"/>
  <c r="G59" i="4"/>
  <c r="H59" i="4"/>
  <c r="I59" i="4"/>
  <c r="J59" i="4"/>
  <c r="K59" i="4"/>
  <c r="L59" i="4"/>
  <c r="G60" i="4"/>
  <c r="H60" i="4"/>
  <c r="I60" i="4"/>
  <c r="J60" i="4"/>
  <c r="K60" i="4"/>
  <c r="L60" i="4"/>
  <c r="G61" i="4"/>
  <c r="H61" i="4"/>
  <c r="I61" i="4"/>
  <c r="J61" i="4"/>
  <c r="K61" i="4"/>
  <c r="L61" i="4"/>
  <c r="G62" i="4"/>
  <c r="H62" i="4"/>
  <c r="I62" i="4"/>
  <c r="J62" i="4"/>
  <c r="K62" i="4"/>
  <c r="L62" i="4"/>
  <c r="G63" i="4"/>
  <c r="H63" i="4"/>
  <c r="I63" i="4"/>
  <c r="J63" i="4"/>
  <c r="K63" i="4"/>
  <c r="L63" i="4"/>
  <c r="G64" i="4"/>
  <c r="H64" i="4"/>
  <c r="I64" i="4"/>
  <c r="J64" i="4"/>
  <c r="K64" i="4"/>
  <c r="L64" i="4"/>
  <c r="G65" i="4"/>
  <c r="H65" i="4"/>
  <c r="I65" i="4"/>
  <c r="J65" i="4"/>
  <c r="K65" i="4"/>
  <c r="L65" i="4"/>
  <c r="G67" i="4"/>
  <c r="H67" i="4"/>
  <c r="I67" i="4"/>
  <c r="J67" i="4"/>
  <c r="K67" i="4"/>
  <c r="L67" i="4"/>
  <c r="G68" i="4"/>
  <c r="H68" i="4"/>
  <c r="I68" i="4"/>
  <c r="J68" i="4"/>
  <c r="K68" i="4"/>
  <c r="L68" i="4"/>
  <c r="G69" i="4"/>
  <c r="H69" i="4"/>
  <c r="I69" i="4"/>
  <c r="J69" i="4"/>
  <c r="K69" i="4"/>
  <c r="L69" i="4"/>
  <c r="G70" i="4"/>
  <c r="H70" i="4"/>
  <c r="I70" i="4"/>
  <c r="J70" i="4"/>
  <c r="K70" i="4"/>
  <c r="L70" i="4"/>
  <c r="G71" i="4"/>
  <c r="H71" i="4"/>
  <c r="I71" i="4"/>
  <c r="J71" i="4"/>
  <c r="K71" i="4"/>
  <c r="L71" i="4"/>
  <c r="G72" i="4"/>
  <c r="H72" i="4"/>
  <c r="I72" i="4"/>
  <c r="J72" i="4"/>
  <c r="K72" i="4"/>
  <c r="L72" i="4"/>
  <c r="G73" i="4"/>
  <c r="H73" i="4"/>
  <c r="I73" i="4"/>
  <c r="J73" i="4"/>
  <c r="K73" i="4"/>
  <c r="L73" i="4"/>
  <c r="G74" i="4"/>
  <c r="H74" i="4"/>
  <c r="I74" i="4"/>
  <c r="J74" i="4"/>
  <c r="K74" i="4"/>
  <c r="L74" i="4"/>
  <c r="G75" i="4"/>
  <c r="H75" i="4"/>
  <c r="I75" i="4"/>
  <c r="J75" i="4"/>
  <c r="K75" i="4"/>
  <c r="L75" i="4"/>
  <c r="G76" i="4"/>
  <c r="H76" i="4"/>
  <c r="I76" i="4"/>
  <c r="J76" i="4"/>
  <c r="K76" i="4"/>
  <c r="L76" i="4"/>
  <c r="G77" i="4"/>
  <c r="H77" i="4"/>
  <c r="I77" i="4"/>
  <c r="J77" i="4"/>
  <c r="K77" i="4"/>
  <c r="L77" i="4"/>
  <c r="G78" i="4"/>
  <c r="H78" i="4"/>
  <c r="I78" i="4"/>
  <c r="J78" i="4"/>
  <c r="K78" i="4"/>
  <c r="L78" i="4"/>
  <c r="G79" i="4"/>
  <c r="H79" i="4"/>
  <c r="I79" i="4"/>
  <c r="J79" i="4"/>
  <c r="K79" i="4"/>
  <c r="L79" i="4"/>
  <c r="G33" i="4"/>
  <c r="H33" i="4"/>
  <c r="I33" i="4"/>
  <c r="J33" i="4"/>
  <c r="K33" i="4"/>
  <c r="L33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43" i="4"/>
  <c r="F44" i="4"/>
  <c r="F45" i="4"/>
  <c r="F46" i="4"/>
  <c r="F47" i="4"/>
  <c r="F48" i="4"/>
  <c r="F34" i="4"/>
  <c r="F35" i="4"/>
  <c r="F36" i="4"/>
  <c r="F37" i="4"/>
  <c r="F38" i="4"/>
  <c r="F39" i="4"/>
  <c r="F40" i="4"/>
  <c r="F41" i="4"/>
  <c r="F42" i="4"/>
  <c r="R69" i="11"/>
  <c r="R72" i="11" s="1"/>
  <c r="S69" i="11"/>
  <c r="T69" i="11"/>
  <c r="U69" i="11"/>
  <c r="V69" i="11"/>
  <c r="W69" i="11"/>
  <c r="X69" i="11"/>
  <c r="Y69" i="11"/>
  <c r="Z69" i="11"/>
  <c r="AA69" i="11"/>
  <c r="AB69" i="11"/>
  <c r="R70" i="11"/>
  <c r="S70" i="11"/>
  <c r="T70" i="11"/>
  <c r="U70" i="11"/>
  <c r="V70" i="11"/>
  <c r="W70" i="11"/>
  <c r="X70" i="11"/>
  <c r="X72" i="11" s="1"/>
  <c r="Y70" i="11"/>
  <c r="Z70" i="11"/>
  <c r="AA70" i="11"/>
  <c r="AB70" i="11"/>
  <c r="AB72" i="11" s="1"/>
  <c r="T72" i="11"/>
  <c r="Q72" i="11"/>
  <c r="Q70" i="11"/>
  <c r="K81" i="4" l="1"/>
  <c r="G81" i="4"/>
  <c r="L81" i="4"/>
  <c r="H81" i="4"/>
  <c r="J81" i="4"/>
  <c r="I81" i="4"/>
  <c r="S72" i="11"/>
  <c r="AA72" i="11"/>
  <c r="W72" i="11"/>
  <c r="Z72" i="11"/>
  <c r="V72" i="11"/>
  <c r="Y72" i="11"/>
  <c r="U72" i="11"/>
  <c r="F50" i="4"/>
  <c r="F33" i="4"/>
  <c r="G26" i="4"/>
  <c r="H26" i="4"/>
  <c r="I26" i="4"/>
  <c r="J26" i="4"/>
  <c r="K26" i="4"/>
  <c r="L26" i="4"/>
  <c r="F26" i="4"/>
  <c r="B26" i="4"/>
  <c r="C26" i="4"/>
  <c r="D26" i="4"/>
  <c r="E26" i="4"/>
  <c r="F23" i="4"/>
  <c r="G23" i="4"/>
  <c r="H23" i="4"/>
  <c r="I23" i="4"/>
  <c r="J23" i="4"/>
  <c r="K23" i="4"/>
  <c r="L23" i="4"/>
  <c r="C23" i="4"/>
  <c r="D23" i="4"/>
  <c r="B23" i="4"/>
  <c r="E23" i="4"/>
  <c r="F81" i="4" l="1"/>
  <c r="G22" i="4"/>
  <c r="H22" i="4"/>
  <c r="I22" i="4"/>
  <c r="J22" i="4"/>
  <c r="K22" i="4"/>
  <c r="L22" i="4"/>
  <c r="G21" i="4"/>
  <c r="H21" i="4"/>
  <c r="I21" i="4"/>
  <c r="J21" i="4"/>
  <c r="K21" i="4"/>
  <c r="L21" i="4"/>
  <c r="I24" i="4" l="1"/>
  <c r="J24" i="4"/>
  <c r="L24" i="4"/>
  <c r="H24" i="4"/>
  <c r="K24" i="4"/>
  <c r="G24" i="4"/>
  <c r="F13" i="4"/>
  <c r="F14" i="4"/>
  <c r="F15" i="4"/>
  <c r="F16" i="4"/>
  <c r="F17" i="4"/>
  <c r="F18" i="4"/>
  <c r="F19" i="4"/>
  <c r="F21" i="4"/>
  <c r="F22" i="4"/>
  <c r="E13" i="4"/>
  <c r="E14" i="4"/>
  <c r="E15" i="4"/>
  <c r="E16" i="4"/>
  <c r="E17" i="4"/>
  <c r="E18" i="4"/>
  <c r="E19" i="4"/>
  <c r="E21" i="4"/>
  <c r="E22" i="4"/>
  <c r="C19" i="4"/>
  <c r="D19" i="4"/>
  <c r="G19" i="4"/>
  <c r="H19" i="4"/>
  <c r="I19" i="4"/>
  <c r="J19" i="4"/>
  <c r="K19" i="4"/>
  <c r="L19" i="4"/>
  <c r="B19" i="4"/>
  <c r="F24" i="4" l="1"/>
  <c r="F6" i="4" l="1"/>
  <c r="G6" i="4"/>
  <c r="H6" i="4"/>
  <c r="I6" i="4"/>
  <c r="J6" i="4"/>
  <c r="K6" i="4"/>
  <c r="L6" i="4"/>
  <c r="F7" i="4"/>
  <c r="G7" i="4"/>
  <c r="H7" i="4"/>
  <c r="I7" i="4"/>
  <c r="J7" i="4"/>
  <c r="K7" i="4"/>
  <c r="L7" i="4"/>
  <c r="F8" i="4"/>
  <c r="G8" i="4"/>
  <c r="H8" i="4"/>
  <c r="I8" i="4"/>
  <c r="J8" i="4"/>
  <c r="K8" i="4"/>
  <c r="L8" i="4"/>
  <c r="F10" i="4"/>
  <c r="G10" i="4"/>
  <c r="H10" i="4"/>
  <c r="I10" i="4"/>
  <c r="J10" i="4"/>
  <c r="K10" i="4"/>
  <c r="L10" i="4"/>
  <c r="F12" i="4"/>
  <c r="F20" i="4" s="1"/>
  <c r="G12" i="4"/>
  <c r="H12" i="4"/>
  <c r="I12" i="4"/>
  <c r="J12" i="4"/>
  <c r="K12" i="4"/>
  <c r="L12" i="4"/>
  <c r="G13" i="4"/>
  <c r="H13" i="4"/>
  <c r="I13" i="4"/>
  <c r="J13" i="4"/>
  <c r="K13" i="4"/>
  <c r="L13" i="4"/>
  <c r="G14" i="4"/>
  <c r="H14" i="4"/>
  <c r="I14" i="4"/>
  <c r="J14" i="4"/>
  <c r="K14" i="4"/>
  <c r="L14" i="4"/>
  <c r="G15" i="4"/>
  <c r="H15" i="4"/>
  <c r="I15" i="4"/>
  <c r="J15" i="4"/>
  <c r="K15" i="4"/>
  <c r="L15" i="4"/>
  <c r="G16" i="4"/>
  <c r="H16" i="4"/>
  <c r="I16" i="4"/>
  <c r="J16" i="4"/>
  <c r="K16" i="4"/>
  <c r="L16" i="4"/>
  <c r="G17" i="4"/>
  <c r="H17" i="4"/>
  <c r="I17" i="4"/>
  <c r="J17" i="4"/>
  <c r="K17" i="4"/>
  <c r="L17" i="4"/>
  <c r="G18" i="4"/>
  <c r="H18" i="4"/>
  <c r="I18" i="4"/>
  <c r="J18" i="4"/>
  <c r="K18" i="4"/>
  <c r="L18" i="4"/>
  <c r="F27" i="4"/>
  <c r="G27" i="4"/>
  <c r="H27" i="4"/>
  <c r="I27" i="4"/>
  <c r="J27" i="4"/>
  <c r="K27" i="4"/>
  <c r="L27" i="4"/>
  <c r="H20" i="4" l="1"/>
  <c r="I20" i="4"/>
  <c r="L20" i="4"/>
  <c r="K20" i="4"/>
  <c r="G20" i="4"/>
  <c r="J20" i="4"/>
  <c r="F9" i="4"/>
  <c r="G18" i="12"/>
  <c r="H18" i="12"/>
  <c r="I18" i="12"/>
  <c r="J18" i="12"/>
  <c r="K18" i="12"/>
  <c r="L18" i="12"/>
  <c r="M18" i="12"/>
  <c r="G19" i="12"/>
  <c r="H19" i="12"/>
  <c r="I19" i="12"/>
  <c r="J19" i="12"/>
  <c r="K19" i="12"/>
  <c r="L19" i="12"/>
  <c r="M19" i="12"/>
  <c r="G20" i="12"/>
  <c r="H20" i="12"/>
  <c r="I20" i="12"/>
  <c r="J20" i="12"/>
  <c r="K20" i="12"/>
  <c r="L20" i="12"/>
  <c r="M20" i="12"/>
  <c r="G21" i="12"/>
  <c r="H21" i="12"/>
  <c r="I21" i="12"/>
  <c r="J21" i="12"/>
  <c r="K21" i="12"/>
  <c r="L21" i="12"/>
  <c r="M21" i="12"/>
  <c r="G22" i="12"/>
  <c r="H22" i="12"/>
  <c r="I22" i="12"/>
  <c r="J22" i="12"/>
  <c r="K22" i="12"/>
  <c r="L22" i="12"/>
  <c r="M22" i="12"/>
  <c r="G23" i="12"/>
  <c r="H23" i="12"/>
  <c r="I23" i="12"/>
  <c r="J23" i="12"/>
  <c r="K23" i="12"/>
  <c r="L23" i="12"/>
  <c r="M23" i="12"/>
  <c r="G24" i="12"/>
  <c r="H24" i="12"/>
  <c r="I24" i="12"/>
  <c r="J24" i="12"/>
  <c r="K24" i="12"/>
  <c r="L24" i="12"/>
  <c r="M24" i="12"/>
  <c r="G25" i="12"/>
  <c r="H25" i="12"/>
  <c r="I25" i="12"/>
  <c r="J25" i="12"/>
  <c r="K25" i="12"/>
  <c r="L25" i="12"/>
  <c r="M25" i="12"/>
  <c r="G26" i="12"/>
  <c r="H26" i="12"/>
  <c r="I26" i="12"/>
  <c r="J26" i="12"/>
  <c r="K26" i="12"/>
  <c r="L26" i="12"/>
  <c r="M26" i="12"/>
  <c r="H17" i="12"/>
  <c r="I17" i="12"/>
  <c r="J17" i="12"/>
  <c r="K17" i="12"/>
  <c r="L17" i="12"/>
  <c r="M17" i="12"/>
  <c r="G17" i="12"/>
  <c r="H9" i="12"/>
  <c r="H10" i="12" s="1"/>
  <c r="I9" i="12"/>
  <c r="I10" i="12" s="1"/>
  <c r="J9" i="12"/>
  <c r="J10" i="12" s="1"/>
  <c r="K9" i="12"/>
  <c r="K10" i="12" s="1"/>
  <c r="L9" i="12"/>
  <c r="L10" i="12" s="1"/>
  <c r="M9" i="12"/>
  <c r="M10" i="12" s="1"/>
  <c r="H6" i="12"/>
  <c r="I6" i="12"/>
  <c r="J6" i="12"/>
  <c r="K6" i="12"/>
  <c r="L6" i="12"/>
  <c r="M6" i="12"/>
  <c r="H7" i="12"/>
  <c r="I7" i="12"/>
  <c r="J7" i="12"/>
  <c r="K7" i="12"/>
  <c r="L7" i="12"/>
  <c r="M7" i="12"/>
  <c r="G9" i="12"/>
  <c r="G10" i="12" s="1"/>
  <c r="G7" i="12"/>
  <c r="G6" i="12"/>
  <c r="J8" i="12" l="1"/>
  <c r="J11" i="12" s="1"/>
  <c r="L8" i="12"/>
  <c r="L11" i="12" s="1"/>
  <c r="H8" i="12"/>
  <c r="H11" i="12" s="1"/>
  <c r="M8" i="12"/>
  <c r="M11" i="12" s="1"/>
  <c r="K8" i="12"/>
  <c r="K11" i="12" s="1"/>
  <c r="L27" i="12"/>
  <c r="M27" i="12"/>
  <c r="H27" i="12"/>
  <c r="J27" i="12"/>
  <c r="K27" i="12"/>
  <c r="G27" i="12"/>
  <c r="I27" i="12"/>
  <c r="G8" i="12"/>
  <c r="G11" i="12" s="1"/>
  <c r="I8" i="12"/>
  <c r="I11" i="12" s="1"/>
  <c r="B13" i="4"/>
  <c r="C13" i="4"/>
  <c r="D13" i="4"/>
  <c r="B14" i="4"/>
  <c r="C14" i="4"/>
  <c r="D14" i="4"/>
  <c r="B15" i="4"/>
  <c r="C15" i="4"/>
  <c r="D15" i="4"/>
  <c r="B16" i="4"/>
  <c r="C16" i="4"/>
  <c r="D16" i="4"/>
  <c r="B17" i="4"/>
  <c r="C17" i="4"/>
  <c r="D17" i="4"/>
  <c r="B18" i="4"/>
  <c r="C18" i="4"/>
  <c r="D18" i="4"/>
  <c r="B22" i="4"/>
  <c r="C22" i="4"/>
  <c r="D22" i="4"/>
  <c r="E12" i="4"/>
  <c r="D12" i="4"/>
  <c r="C12" i="4"/>
  <c r="B12" i="4"/>
  <c r="E10" i="4"/>
  <c r="D10" i="4"/>
  <c r="C10" i="4"/>
  <c r="B10" i="4"/>
  <c r="B7" i="4"/>
  <c r="C7" i="4"/>
  <c r="D7" i="4"/>
  <c r="E7" i="4"/>
  <c r="B8" i="4"/>
  <c r="C8" i="4"/>
  <c r="D8" i="4"/>
  <c r="E8" i="4"/>
  <c r="E6" i="4"/>
  <c r="D6" i="4"/>
  <c r="C6" i="4"/>
  <c r="B6" i="4"/>
  <c r="M28" i="12" l="1"/>
  <c r="J28" i="12"/>
  <c r="L28" i="12"/>
  <c r="H28" i="12"/>
  <c r="K28" i="12"/>
  <c r="I28" i="12"/>
  <c r="G28" i="12"/>
  <c r="G9" i="4"/>
  <c r="I9" i="4"/>
  <c r="J9" i="4"/>
  <c r="K9" i="4"/>
  <c r="L9" i="4"/>
  <c r="G11" i="4"/>
  <c r="I11" i="4"/>
  <c r="J11" i="4"/>
  <c r="K11" i="4"/>
  <c r="L11" i="4"/>
  <c r="F11" i="4"/>
  <c r="F25" i="4" s="1"/>
  <c r="F82" i="4" s="1"/>
  <c r="H11" i="4"/>
  <c r="L25" i="4" l="1"/>
  <c r="L82" i="4" s="1"/>
  <c r="G25" i="4"/>
  <c r="G82" i="4" s="1"/>
  <c r="I25" i="4"/>
  <c r="I82" i="4" s="1"/>
  <c r="K25" i="4"/>
  <c r="K82" i="4" s="1"/>
  <c r="J25" i="4"/>
  <c r="J82" i="4" s="1"/>
  <c r="H9" i="4"/>
  <c r="H25" i="4" s="1"/>
  <c r="H82" i="4" l="1"/>
</calcChain>
</file>

<file path=xl/sharedStrings.xml><?xml version="1.0" encoding="utf-8"?>
<sst xmlns="http://schemas.openxmlformats.org/spreadsheetml/2006/main" count="1371" uniqueCount="249">
  <si>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</si>
  <si>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</si>
  <si>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</si>
  <si>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</si>
  <si>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</si>
  <si>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</si>
  <si>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</si>
  <si>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</si>
  <si>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</si>
  <si>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</si>
  <si>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</si>
  <si>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</si>
  <si>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</si>
  <si>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</si>
  <si>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</si>
  <si>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</si>
  <si>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</si>
  <si>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</si>
  <si>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</si>
  <si>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</si>
  <si>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</si>
  <si>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</si>
  <si>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</si>
  <si>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</si>
  <si>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</si>
  <si>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</si>
  <si>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</si>
  <si>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</si>
  <si>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</si>
  <si>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</si>
  <si>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</si>
  <si>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</si>
  <si>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32-04-01</t>
  </si>
  <si>
    <t>A-03-03-01-010</t>
  </si>
  <si>
    <t>A</t>
  </si>
  <si>
    <t>03</t>
  </si>
  <si>
    <t>01</t>
  </si>
  <si>
    <t>010</t>
  </si>
  <si>
    <t>Propios</t>
  </si>
  <si>
    <t>20</t>
  </si>
  <si>
    <t>CSF</t>
  </si>
  <si>
    <t>21</t>
  </si>
  <si>
    <t>10</t>
  </si>
  <si>
    <t>001</t>
  </si>
  <si>
    <t>A-08-04-01</t>
  </si>
  <si>
    <t>08</t>
  </si>
  <si>
    <t>04</t>
  </si>
  <si>
    <t>CUOTA DE FISCALIZACIÓN Y AUDITAJE</t>
  </si>
  <si>
    <t>C</t>
  </si>
  <si>
    <t>3201</t>
  </si>
  <si>
    <t>0900</t>
  </si>
  <si>
    <t>C-3201-0900-2</t>
  </si>
  <si>
    <t>2</t>
  </si>
  <si>
    <t>Nación</t>
  </si>
  <si>
    <t>11</t>
  </si>
  <si>
    <t>APOYO A LAS ENTIDADES DEL SECTOR DE AMBIENTE Y DESARROLLO SOSTENIBLE, BENEFICIARIAS DEL FONDO NACIONAL AMBIENTAL NACIONAL - FONAM  NACIONAL-[DISTRIBUCION PREVIO CONCEPTO DNP]</t>
  </si>
  <si>
    <t>C-3202-0900-6</t>
  </si>
  <si>
    <t>3202</t>
  </si>
  <si>
    <t>6</t>
  </si>
  <si>
    <t>ADMINISTRACIÓN DE LAS ÁREAS DEL SISTEMA DE PARQUES NACIONALES  NATURALES Y COORDINACIÓN DEL SISTEMA NACIONAL DE ÁREAS PROTEGIDAS.  NACIONAL</t>
  </si>
  <si>
    <t>C-3202-0900-7</t>
  </si>
  <si>
    <t>7</t>
  </si>
  <si>
    <t>CONSERVACIÓN DE CUENCAS HIDROGRAFICAS ABASTECEDORAS DE ACUEDUCTOS MUNICIPALES A NIVEL  NACIONAL</t>
  </si>
  <si>
    <t>C-3202-0900-8</t>
  </si>
  <si>
    <t>8</t>
  </si>
  <si>
    <t>ADMINISTRACIÓN DE LOS RECURSOS PROVENIENTES DE LA TASA POR USO DE AGUA PARA LA PROTECCIÓN Y RECUPERACIÓN DEL RECURSO HÍDRICO EN  ÁREAS DEL SISTEMA DE PARQUES NACIONALES NATURALES DE COLOMBIA  NACIONAL</t>
  </si>
  <si>
    <t>3299</t>
  </si>
  <si>
    <t>3</t>
  </si>
  <si>
    <t>5</t>
  </si>
  <si>
    <t>C-3201-0900-3</t>
  </si>
  <si>
    <t>FORTALECIMIENTO EN EL CONTROL Y SEGUIMIENTO A LOS COMPROMISOS ADQUIRIDOS EN ESCENARIOS INTERNACIONALES DE LA GESTIÓN AMBIENTAL.  NACIONAL</t>
  </si>
  <si>
    <t>15</t>
  </si>
  <si>
    <t>C-3299-0900-17</t>
  </si>
  <si>
    <t>16</t>
  </si>
  <si>
    <t>C-3299-0900-16</t>
  </si>
  <si>
    <t>FORTALECIMIENTO DE LA ESTRATEGIA DE TI Y TRANSFORMACIÓN DIGITAL EN EL MINISTERIO DE AMBIENTE Y DESARROLLO SOSTENIBLE  NACIONAL</t>
  </si>
  <si>
    <t>C-3299-0900-15</t>
  </si>
  <si>
    <t>C-3299-0900-14</t>
  </si>
  <si>
    <t>FORTALECIMIENTO AMPLIACIÓN DE LA CAPACIDAD INSTALADA DE INFRAESTRUCTURA FÍSICA, TECNOLÓGICA Y ADMINISTRATIVA DEL INSTITUTO DE INVESTIGACIONES AMBIENTALES DEL PACÍFICO  ANTIOQUIA, CAUCA, CHOCÓ, NARIÑO, RISARALDA, VALLE DEL CAUCA, CÓRDOBA</t>
  </si>
  <si>
    <t>C-3299-0900-13</t>
  </si>
  <si>
    <t>FORTALECIMIENTO DE LA CAPACIDAD DEL ENTORNO FISCO Y LOGÍSTICO REQUERIDO PARA EL LEVANTAMIENTO Y GESTIÓN DE LA INFORMACIÓN AMBIENTAL DE LA AMAZONIA COLOMBIANA.  AMAZONAS, CAQUETÁ, VAUPÉS, GUAVIARE, GUAINÍA</t>
  </si>
  <si>
    <t>C-3299-0900-11</t>
  </si>
  <si>
    <t>FORTALECIMIENTO DE LA INFRAESTRUCTURA FÍSICA, TECNOLÓGICA Y DE LA GESTIÓN ADMINISTRATIVA DEL INVEMAR  NACIONAL</t>
  </si>
  <si>
    <t>C-3299-0900-10</t>
  </si>
  <si>
    <t>IMPLEMENTACIÓN DE LA ESTRATEGIA DE DIVULGACIÓN Y COMUNICACIÓN DE LA INFORMACIÓN AMBIENTAL A NIVEL  NACIONAL</t>
  </si>
  <si>
    <t>C-3299-0900-9</t>
  </si>
  <si>
    <t>FORTALECIMIENTO FORTALECER LA GESTIÓN AMBIENTAL DEL ESTADO COLOMBIANO SOBRE LAS ZONAS MARINAS Y COSTERAS Y RECURSOS ACUÁTICOS  NACIONAL</t>
  </si>
  <si>
    <t>C-3207-0900-2</t>
  </si>
  <si>
    <t>FORTALECIMIENTO DE LA GESTIÓN DE CAMBIO CLIMÁTICO EN LA PLANEACIÓN SECTORIAL Y TERRITORIAL  NACIONAL</t>
  </si>
  <si>
    <t>C-3206-0900-3</t>
  </si>
  <si>
    <t>GENERACIÓN CAPACIDADES PARA EL ADECUADO DESEMPEÑO AMBIENTAL DEL SINA EN EL TERRITORIO  NACIONAL</t>
  </si>
  <si>
    <t>C-3205-0900-2</t>
  </si>
  <si>
    <t>FORTALECIMIENTO DEL SISTEMA DE OPERACIONES ESTADÍSTICAS AMBIENTALES DEL INSTITUTO DE INVESTIGACIONES MARINAS Y COSTERAS - INVEMAR-  NACIONAL</t>
  </si>
  <si>
    <t>C-3204-0900-11</t>
  </si>
  <si>
    <t>C-3204-0900-10</t>
  </si>
  <si>
    <t>C-3204-0900-8</t>
  </si>
  <si>
    <t>C-3204-0900-7</t>
  </si>
  <si>
    <t>C-3204-0900-6</t>
  </si>
  <si>
    <t>FORTALECIMIENTO INSTITUCIONAL PARA LA IMPLEMENTACIÓN DE LA POLÍTICA NACIONAL PARA LA GESTIÓN INTEGRAL DEL RECURSO HÍDRICO  NACIONAL</t>
  </si>
  <si>
    <t>C-3203-0900-2</t>
  </si>
  <si>
    <t>APOYO A LAS CORPORACIONES AUTÓNOMAS REGIONALES Y DE DESARROLLO SOSTENIBLE, BENEFICIARIAS DEL FONDO DE COMPENSACIÓN AMBIENTAL – FCA,  NACIONAL-[DISTRIBUCION PREVIO CONCEPTO DNP]</t>
  </si>
  <si>
    <t>SSF</t>
  </si>
  <si>
    <t>C-3201-0900-6</t>
  </si>
  <si>
    <t>IMPLEMENTACIÓN DE LAS ESTRATEGIAS, INSTRUMENTOS Y RECOMENDACIONES DE LA OCDE EN MATERIA DE GESTIÓN AMBIENTAL A NIVEL   NACIONAL</t>
  </si>
  <si>
    <t>C-3201-0900-5</t>
  </si>
  <si>
    <t>FORTALECIMIENTO DE LA GESTIÓN AMBIENTAL SECTORIAL Y URBANA A NIVEL NACIONAL  NACIONAL</t>
  </si>
  <si>
    <t>C-3201-0900-4</t>
  </si>
  <si>
    <t>FORTALECIMIENTO DE LA OFERTA INSTITUCIONAL PARA LA SOSTENIBILIDAD AMBIENTAL DEL TERRITORIO EN EL MARCO DE LOS NEGOCIOS VERDES Y SOSTENIBLES. NIVEL  NACIONAL</t>
  </si>
  <si>
    <t>IMPUESTOS</t>
  </si>
  <si>
    <t>A-08-01</t>
  </si>
  <si>
    <t>INCAPACIDADES Y LICENCIAS DE MATERNIDAD Y PATERNIDAD (NO DE PENSIONES)</t>
  </si>
  <si>
    <t>A-03-04-02-012</t>
  </si>
  <si>
    <t>BONOS PENSIONALES (DE PENSIONES)</t>
  </si>
  <si>
    <t>A-03-04-02-004</t>
  </si>
  <si>
    <t>CUOTAS PARTES PENSIONALES (DE PENSIONES)</t>
  </si>
  <si>
    <t>A-03-04-02-002</t>
  </si>
  <si>
    <t>MESADAS PENSIONALES (DE PENSIONES)</t>
  </si>
  <si>
    <t>A-03-04-02-001</t>
  </si>
  <si>
    <t>A INSTITUTOS DE INVESTIGACIÓN LEY 99 DE 1993</t>
  </si>
  <si>
    <t>A-03-03-04-016</t>
  </si>
  <si>
    <t>FORTALECIMIENTO A LA CONSULTA PREVIA. CONVENIO 169 OIT, LEY 21 DE 1991, LEY 70 DE 1993</t>
  </si>
  <si>
    <t>A-03-03-01-034</t>
  </si>
  <si>
    <t>A-03-03-01-021</t>
  </si>
  <si>
    <t>REMUNERACIONES NO CONSTITUTIVAS DE FACTOR SALARIAL</t>
  </si>
  <si>
    <t>A-01-01-03</t>
  </si>
  <si>
    <t>CONTRIBUCIONES INHERENTES A LA NÓMINA</t>
  </si>
  <si>
    <t>A-01-01-02</t>
  </si>
  <si>
    <t>SALARIO</t>
  </si>
  <si>
    <t>A-01-01-01</t>
  </si>
  <si>
    <t>APR FINAL</t>
  </si>
  <si>
    <t>TOTAL GASTOS DE PERSONAL</t>
  </si>
  <si>
    <t>TOTAL ADQUISICIÓN DE BIENES Y SERVICIOS</t>
  </si>
  <si>
    <t>TOTAL TRANSFERENCIAS CORRIENTES</t>
  </si>
  <si>
    <t>TOTAL GASTOS POR TRIBUTOS, MULTAS, SANCIONES E INTERESES DE MORA</t>
  </si>
  <si>
    <t>TOTAL FUNCIONAMIENTO</t>
  </si>
  <si>
    <t>TOTAL INVERSIÓN</t>
  </si>
  <si>
    <t xml:space="preserve">PRESUPUESTO FUNCIONAMIENTO </t>
  </si>
  <si>
    <t>PRESUPUESTO INVERSIÓN</t>
  </si>
  <si>
    <t>FONDO DE COMPENSACIÓN AMBIENTAL DISTRIBUCIÓN COMITÉ FONDO-MINISTERIO DEL MEDIO AMBIENTE ARTÍCULO 24 LEY 344 DE 1996.</t>
  </si>
  <si>
    <t>A-02</t>
  </si>
  <si>
    <t>ADQUISICIÓN DE BIENES  Y SERVICIOS</t>
  </si>
  <si>
    <t>A-03-10</t>
  </si>
  <si>
    <t>SENTENCIAS Y CONCILIACIONES</t>
  </si>
  <si>
    <t>B-10-04-01</t>
  </si>
  <si>
    <t>APORTES AL FONDO DE CONTINGENCIAS</t>
  </si>
  <si>
    <t>13</t>
  </si>
  <si>
    <t>CONSERVACIÓN DE LA BIODIVERSIDAD Y LOS SERVICIOS ECOSISTÉMICOS A NIVEL  NACIONAL</t>
  </si>
  <si>
    <t>INVESTIGACIÓN GENERACIÓN  Y DIFUSIÓN DE CONOCIMIENTO CIENTÍFICO SOBRE LA REALIDAD AMBIENTAL, SOCIO PRODUCTIVA Y CULTURAL DEL CHOCÓ BIOGEOGRÁFICO  ANTIOQUIA, CAUCA, CHOCÓ, NARIÑO, VALLE DEL CAUCA, RISARALDA, CÓRDOBA</t>
  </si>
  <si>
    <t>INVESTIGACIÓN CONSERVACIÓN Y APROVECHAMIENTO SOSTENIBLE DE LA DIVERSIDAD BIOLÓGICA, SOCIOECONOMICA Y CULTURAL DE LA AMAZONIA COLOMBIANA  AMAZONAS, CAQUETÁ, PUTUMAYO, GUAVIARE, VAUPÉS, GUAINÍA</t>
  </si>
  <si>
    <t>INVESTIGACIÓN CIENTÍFICA HACIA LA GENERACIÓN DE INFORMACIÓN Y CONOCIMIENTO DE  LAS  ZONAS MARINAS Y COSTERAS DE INTERES DE LA NACIÓN  NACIONAL</t>
  </si>
  <si>
    <t>CONSOLIDACIÓN SISTEMA DE INFORMACIÓN AMBIENTAL SIAC COMO EJE CENTRAL DE INFORMACIÓN AMBIENTAL OFICIAL Y SOPORTE PARA LA TOMA DE DECISIONES A NIVEL REGIONAL Y NACIONAL Y CONOCIMIENTO EN MATERIA AMBIENTAL A NIVEL NACIONAL Y REGIONAL  BOGOTÁ</t>
  </si>
  <si>
    <t>C-3208-0900-3</t>
  </si>
  <si>
    <t>IMPLEMENTACION DE ESTRATEGIAS DE EDUCACION, PARTICIPACION Y CULTURA PARA EL FORTALECIMIENTO DE LA GOBERNANZA AMBIENTAL A NIVEL  NACIONAL</t>
  </si>
  <si>
    <t>FORTALECIMIENTO DE LA GESTIÓN INSTITUCIONAL  DE LA SECRETARÍA GENERAL DEL MINISTERIO DE AMBIENTE Y DESARROLLO SOSTENIBLE.  BOGOTÁ</t>
  </si>
  <si>
    <t>FORTALECIMIENTO DE LOS PROCESOS DE PLANEACION, EVALUACION Y SEGUIMIENTO A LA GESTION ADELANTADA POR EL SECTOR AMBIENTAL  NACIONAL</t>
  </si>
  <si>
    <t>TOTAL FUNCIONAMIENTO + SERVICIO A LA DEUDA + INVERSIÓN MADS</t>
  </si>
  <si>
    <t>FORTALECIMIENTO DE LA GESTION INSTITUCIONAL Y TECNOLOGICA DE LA AUTORIDAD NACIONAL DE LICENCIAS AMBIENTALES EN EL TERRITORIO  NACIONAL</t>
  </si>
  <si>
    <t>C-3299-0900-6</t>
  </si>
  <si>
    <t>FONDO NACIONAL AMBIENTAL - GESTIÓN GENERAL</t>
  </si>
  <si>
    <t>FORMULACIÓN ADMINISTRACIÓN DE  LOS RECURSOS FONAM PARA EL USO SOSTENIBLE Y PROTECCIÓN DE LAS ESPECIES CITES  NACIONAL</t>
  </si>
  <si>
    <t>9</t>
  </si>
  <si>
    <t>C-3202-0900-9</t>
  </si>
  <si>
    <t>FORTALECIMIENTO DE LOS PROCESOS DE LA EVALUACIÓN Y EL SEGUIMIENTO DE LAS LICENCIAS, PERMISOS Y TRAMITES AMBIENTALES EN EL TERRITORIO NACIONAL</t>
  </si>
  <si>
    <t>TRANSFERIR A LA AUTORIDAD NACIONAL DE LICENCIAS AMBIENTALES ANLA. ARTÍCULO 96 LEY 633 DE 2000</t>
  </si>
  <si>
    <t>17</t>
  </si>
  <si>
    <t>32-01-01</t>
  </si>
  <si>
    <t>14</t>
  </si>
  <si>
    <t>12</t>
  </si>
  <si>
    <t>3208</t>
  </si>
  <si>
    <t>3207</t>
  </si>
  <si>
    <t>3206</t>
  </si>
  <si>
    <t>3205</t>
  </si>
  <si>
    <t>3204</t>
  </si>
  <si>
    <t>3203</t>
  </si>
  <si>
    <t>4</t>
  </si>
  <si>
    <t>B</t>
  </si>
  <si>
    <t>012</t>
  </si>
  <si>
    <t>02</t>
  </si>
  <si>
    <t>004</t>
  </si>
  <si>
    <t>002</t>
  </si>
  <si>
    <t>016</t>
  </si>
  <si>
    <t>034</t>
  </si>
  <si>
    <t>021</t>
  </si>
  <si>
    <t>UNIDAD A CARGO</t>
  </si>
  <si>
    <t>Autoridad Nacional de Licencias Ambientales - ANLA</t>
  </si>
  <si>
    <t>Ministerio de Ambiente y Desarrollo Sostenible</t>
  </si>
  <si>
    <t>Parques Naturales Nacionales - PNN</t>
  </si>
  <si>
    <t>Paques Naturales Nacionales - PNN</t>
  </si>
  <si>
    <t>TOTAL FUNCIONAMIENTO + INVERSIÓN FONAM</t>
  </si>
  <si>
    <t>OFICINA ASESORA DE PLANEACIÓN</t>
  </si>
  <si>
    <t>INVERSION</t>
  </si>
  <si>
    <t>Entidad</t>
  </si>
  <si>
    <t>Apropiación Inicial</t>
  </si>
  <si>
    <t>Distribución a entidades del Sector (1)</t>
  </si>
  <si>
    <t>Apropiación Vigente</t>
  </si>
  <si>
    <t>COMPROMISOS</t>
  </si>
  <si>
    <t>OBLIGACIONES</t>
  </si>
  <si>
    <t>Avance</t>
  </si>
  <si>
    <t>%</t>
  </si>
  <si>
    <t>Subtotal proyectos de inversión ejecución directa</t>
  </si>
  <si>
    <t>Proyecto de Distribución: Apoyo a las entidades del Sector de Ambiente y Desarrollo Sostenible, beneficiarias del Fondo Nacional Ambiental Nacional - FONAM Nacional - distribución previo concepto DNP</t>
  </si>
  <si>
    <t>Subtotal proyectos de inversión ejecución a través de las entidades del sector</t>
  </si>
  <si>
    <t>Total</t>
  </si>
  <si>
    <t>Notas:</t>
  </si>
  <si>
    <t>Proyectos de inversión ejecución a través de las entidades del sector</t>
  </si>
  <si>
    <t>Valor</t>
  </si>
  <si>
    <t>IMPLEMENTACION DE ESTRATEGIAS DE REDUCCION A LA DEFORESTACION Y ALTERNATIVAS SOSTENIBLES  AMAZONAS, CAQUETA, PUTUMAYO, GUAVIARE, META</t>
  </si>
  <si>
    <t>C-3204-0900-12</t>
  </si>
  <si>
    <t>INVESTIGACION CIENTIFICA Y GESTION DEL CONOCIMIENTO SOBRE LA BIODIVERSIDAD Y SUS CONTRIBUCIONES A LA SOCIEDAD A NIVEL  NACIONAL</t>
  </si>
  <si>
    <t>C-3299-0900-18</t>
  </si>
  <si>
    <t>18</t>
  </si>
  <si>
    <t>FORTALECIMIENTO INSTITUCIONAL PARA LA GENERACION DE CONOCIMIENTO EN BIODIVERSIDAD Y LAS CONTRIBUCIONES DE LA NATURALEZA A LA SOCIEDAD  NACIONAL</t>
  </si>
  <si>
    <t>TOTAL SERVICIO DE LA DEUDA PÚBLICA INTERNA - APORTES AL FONDO DE CONTINGENCIAS</t>
  </si>
  <si>
    <t>AUTORIDAD NACIONAL DE LICENCIAS AMBIENTALES - ANLA</t>
  </si>
  <si>
    <t>UNIDAD DE PARQUES NACIONALES NATURALES - PNN</t>
  </si>
  <si>
    <t>MINISTERIO DE AMBIENTE Y DESARROLLO SOSTENIBLE</t>
  </si>
  <si>
    <r>
      <t>El Proyecto de Inversión de "</t>
    </r>
    <r>
      <rPr>
        <i/>
        <sz val="10"/>
        <rFont val="Arial"/>
        <family val="2"/>
      </rPr>
      <t xml:space="preserve">Apoyo a las entidades del Sector de Ambiente y Desarrollo Sostenible beneficiarias del ... FONAM </t>
    </r>
    <r>
      <rPr>
        <sz val="10"/>
        <rFont val="Arial"/>
        <family val="2"/>
      </rPr>
      <t xml:space="preserve">..." es de distribución, es decir que el FONAM no puede ejecutar los recursos directamente si no que se hace a través de las entidades del SINA mediante el tramite de distribución presupuestal, con la cual se le transfieren las correspondientes partidas presupuestales a las Entidades del Sector en los proyectos que previamente han sido aprobados por el Ministerio de Ambiente y Desarrollo y el Comité de dirección del FONAM y Registrados en el BPIN del Departamento Nacional de Planeación. </t>
    </r>
  </si>
  <si>
    <t>(1) La columna Distribución a entidades del Sector corresponde para el caso del proyecto de distribución a los recursos presupuestales que se distribuyen a las entidades del Sector de Ambiente y Desarrollo Sostenible mediante Acuerdos del FONAM, aprobados por el Ministerio de Hacienda y Crédito Público y previo concepto favorable del Departamento Nacional de Planeación.  Mediante esta operación presupuestal se debitan los recursos al proyecto de la Sección Presupuestal 320401 FONAM y se acreditan en la correspondientes secciones presupuestales de las entidades (CARs y Entidades) en los proyectos de inversión objeto de la distribución.</t>
  </si>
  <si>
    <t>APROPIACION PRESUPUESTAL DISTRIBUIDA A ENTIDADES DEL SECTOR DE LOS PROYECTOS DE DISTRIBUCIÓN DEL FONAM</t>
  </si>
  <si>
    <r>
      <rPr>
        <b/>
        <sz val="10"/>
        <rFont val="Arial"/>
        <family val="2"/>
      </rPr>
      <t>(1)</t>
    </r>
    <r>
      <rPr>
        <sz val="10"/>
        <rFont val="Arial"/>
        <family val="2"/>
      </rPr>
      <t xml:space="preserve"> Apoyo a las entidades del Sector de Ambiente y Desarrollo Sostenible para el cumplimiento de las metas y objetivos sectoriales incluidos en el PND, Nacional - Distribución Previo Concepto DNP</t>
    </r>
  </si>
  <si>
    <t>A-08-05</t>
  </si>
  <si>
    <t>05</t>
  </si>
  <si>
    <t>MULTAS, SANCIONES E INTERESES DE MORA</t>
  </si>
  <si>
    <t>MAYO</t>
  </si>
  <si>
    <t>MINISTERIO DE AMBIENTE Y DESARROLLO SOSTENIBLE - GESTION GENERAL</t>
  </si>
  <si>
    <t>C-3202-0900-15</t>
  </si>
  <si>
    <t>FORTALECIMIENTO DE ACCIONES PARA LA GESTIÓN INTEGRAL DEL AGUA COMO BASE DEL ORDENAMIENTO TERRITORIAL SOSTENIBLE EN LA MOJANA ANTIOQUIA, BOLÍVAR, CÓRDOBA, SUCRE</t>
  </si>
  <si>
    <t>Apropiación adicionada</t>
  </si>
  <si>
    <r>
      <t>Apropiación Inicial + Adicionada</t>
    </r>
    <r>
      <rPr>
        <sz val="10"/>
        <rFont val="Arial"/>
        <family val="2"/>
      </rPr>
      <t xml:space="preserve"> 
</t>
    </r>
  </si>
  <si>
    <t>Apropiación Reducida
 (Distribuida a entidades del sector)</t>
  </si>
  <si>
    <t>Enero-Septiembre</t>
  </si>
  <si>
    <t>C-3202-0900-16</t>
  </si>
  <si>
    <t>CONTRIBUCIÓN A LA GESTIÓN INTEGRAL DEL BOSQUE EN EL NÚCLEO YAGUARÁ II EN LOS MUNICIPIOS DE CALAMAR, SAN VICENTE DEL CAGUÁN, LA MACARENA</t>
  </si>
  <si>
    <t>C-3202-0900-17</t>
  </si>
  <si>
    <t>IMPLEMENTACIÓN DE UN NÚCLEO DE DESARROLLO FORESTAL PARA LA REDUCCIÓN DE LA DEFORESTACIÓN EN EL MUNICIPIO DE MAPIRIPÁN, META</t>
  </si>
  <si>
    <t>C-3202-0900-18</t>
  </si>
  <si>
    <t>IMPLEMENTACIÓN DE UN NÚCLEO DE DESARROLLO FORESTAL PARA LA REDUCCIÓN DE LA DEFORESTACIÓN EN EL MUNICIPIO DE CARTAGENA DEL CHAIRÁ, CAQUETÁ</t>
  </si>
  <si>
    <t>C-3205-0900-4</t>
  </si>
  <si>
    <t>ORDENAMIENTO AMBIENTAL DE USO DEL TERRITORIO EN EL MARCO DEL PLAN DE ZONIFICACIÓN AMBIENTAL EN SUBREGIONES PDET DE LOS DEPARTAMENTOS DE ANTIOQUIA, BOLÍVAR, CHOCÓ, CÓRDOBA</t>
  </si>
  <si>
    <t>C-3206-0900-6</t>
  </si>
  <si>
    <t>IMPLEMENTACIÓN DE LA RED DE BRIGADAS FORESTALES COMUNITARIAS PARA LA PREVENCIÓN DE INCENDIOS FORESTALES EN ZONAS RURALES PRIORIZADAS A NIVEL NACIONAL</t>
  </si>
  <si>
    <t>C-3299-0900-21</t>
  </si>
  <si>
    <t>MODERNIZACIÓN INSTITUCIONAL PARA AUMENTAR LA EFICACIA DE LA GESTIÓN DEL MINISTERIO DE AMBIENTE Y DESARROLLO SOSTENIBLE  NACIONAL</t>
  </si>
  <si>
    <t>C-3201-0900-10</t>
  </si>
  <si>
    <t>APOYO FINANCIERO AL DESARROLLO DE PLANES, PROGRAMAS Y PROYECTOS A TRAVÉS DEL FONDO PARA LA VIDA Y BIODIVERSIDAD   NACIONAL</t>
  </si>
  <si>
    <t>MINISTERIO DE AMBIENTE Y DESARROLLO SONTENIBLE
EJECUCION PRESUPUESTAL CON CORTE AL 30 DE OCTUBRE DEL 2023</t>
  </si>
  <si>
    <t>FONDO NACIONAL AMBIENTAL - FONAM
EJECUCIÓN PRESUPUESTAL CON CORTE AL 30 DE OCTUBRE DEL 2023</t>
  </si>
  <si>
    <t>EJECUCIÓN PRESUPUESTAL DEL FONDO NACIONAL AMBIENTAL - FONAM - OCTUBRE  2023</t>
  </si>
  <si>
    <t xml:space="preserve">
Aprop. vigente
(Saldo disponible para trámite de distribución)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</si>
</sst>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(* #,##0_);_(* \(#,##0\);_(* &quot;-&quot;_);_(@_)"/>
    <numFmt numFmtId="168" formatCode="0.0%"/>
  </numFmts>
  <fonts count="2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Malgun Gothic"/>
      <family val="2"/>
    </font>
    <font>
      <b/>
      <sz val="10"/>
      <color theme="0"/>
      <name val="Malgun Gothic"/>
      <family val="2"/>
    </font>
    <font>
      <sz val="10"/>
      <name val="Malgun Gothic"/>
      <family val="2"/>
    </font>
    <font>
      <b/>
      <sz val="11"/>
      <color theme="0"/>
      <name val="Malgun Gothic"/>
      <family val="2"/>
    </font>
    <font>
      <sz val="11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12"/>
      <color rgb="FF000000"/>
      <name val="Malgun Gothic"/>
      <family val="2"/>
    </font>
    <font>
      <b/>
      <sz val="13"/>
      <color theme="0"/>
      <name val="Malgun Gothic"/>
      <family val="2"/>
    </font>
    <font>
      <sz val="13"/>
      <name val="Malgun Gothic"/>
      <family val="2"/>
    </font>
    <font>
      <b/>
      <sz val="12"/>
      <color theme="0"/>
      <name val="Malgun Gothic"/>
      <family val="2"/>
    </font>
    <font>
      <sz val="12"/>
      <name val="Malgun Gothic"/>
      <family val="2"/>
    </font>
    <font>
      <sz val="11"/>
      <color rgb="FF000000"/>
      <name val="Malgun Gothic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rgb="FF000000"/>
      <name val="Malgun Gothic"/>
      <family val="2"/>
    </font>
    <font>
      <sz val="10"/>
      <color rgb="FF000000"/>
      <name val="Times New Roman"/>
      <family val="1"/>
    </font>
    <font>
      <sz val="10"/>
      <name val="Calibri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5F1FF"/>
        <bgColor indexed="64"/>
      </patternFill>
    </fill>
  </fills>
  <borders count="2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145">
    <xf numFmtId="0" fontId="0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8" fillId="0" borderId="0" xfId="0" applyFont="1" applyFill="1" applyBorder="1" applyAlignment="1"/>
    <xf numFmtId="0" fontId="10" fillId="0" borderId="1" xfId="0" applyNumberFormat="1" applyFont="1" applyFill="1" applyBorder="1" applyAlignment="1">
      <alignment horizontal="left" vertical="center" readingOrder="1"/>
    </xf>
    <xf numFmtId="0" fontId="10" fillId="0" borderId="1" xfId="0" applyNumberFormat="1" applyFont="1" applyFill="1" applyBorder="1" applyAlignment="1">
      <alignment horizontal="center" vertical="center" readingOrder="1"/>
    </xf>
    <xf numFmtId="0" fontId="10" fillId="0" borderId="1" xfId="0" applyNumberFormat="1" applyFont="1" applyFill="1" applyBorder="1" applyAlignment="1">
      <alignment vertical="center" readingOrder="1"/>
    </xf>
    <xf numFmtId="0" fontId="11" fillId="0" borderId="1" xfId="0" applyNumberFormat="1" applyFont="1" applyFill="1" applyBorder="1" applyAlignment="1">
      <alignment horizontal="left" vertical="center" readingOrder="1"/>
    </xf>
    <xf numFmtId="0" fontId="11" fillId="0" borderId="1" xfId="0" applyNumberFormat="1" applyFont="1" applyFill="1" applyBorder="1" applyAlignment="1">
      <alignment horizontal="center" vertical="center" readingOrder="1"/>
    </xf>
    <xf numFmtId="0" fontId="11" fillId="0" borderId="0" xfId="0" applyNumberFormat="1" applyFont="1" applyFill="1" applyBorder="1" applyAlignment="1">
      <alignment horizontal="center" vertical="center" readingOrder="1"/>
    </xf>
    <xf numFmtId="0" fontId="4" fillId="0" borderId="0" xfId="6" applyFont="1" applyFill="1" applyBorder="1" applyAlignment="1"/>
    <xf numFmtId="0" fontId="14" fillId="0" borderId="0" xfId="6" applyFont="1" applyFill="1" applyBorder="1" applyAlignment="1"/>
    <xf numFmtId="0" fontId="15" fillId="3" borderId="2" xfId="6" applyNumberFormat="1" applyFont="1" applyFill="1" applyBorder="1" applyAlignment="1">
      <alignment horizontal="center" vertical="center" readingOrder="1"/>
    </xf>
    <xf numFmtId="164" fontId="15" fillId="3" borderId="2" xfId="7" applyFont="1" applyFill="1" applyBorder="1" applyAlignment="1">
      <alignment horizontal="center" vertical="center" readingOrder="1"/>
    </xf>
    <xf numFmtId="0" fontId="16" fillId="0" borderId="0" xfId="6" applyFont="1" applyFill="1" applyBorder="1" applyAlignment="1"/>
    <xf numFmtId="165" fontId="17" fillId="0" borderId="2" xfId="7" applyNumberFormat="1" applyFont="1" applyBorder="1" applyAlignment="1">
      <alignment vertical="center" readingOrder="1"/>
    </xf>
    <xf numFmtId="165" fontId="17" fillId="0" borderId="2" xfId="7" applyNumberFormat="1" applyFont="1" applyBorder="1" applyAlignment="1">
      <alignment horizontal="center" vertical="center" readingOrder="1"/>
    </xf>
    <xf numFmtId="165" fontId="17" fillId="0" borderId="2" xfId="7" applyNumberFormat="1" applyFont="1" applyFill="1" applyBorder="1" applyAlignment="1">
      <alignment horizontal="center" vertical="center" wrapText="1" readingOrder="1"/>
    </xf>
    <xf numFmtId="165" fontId="17" fillId="0" borderId="2" xfId="7" applyNumberFormat="1" applyFont="1" applyBorder="1" applyAlignment="1">
      <alignment horizontal="left" vertical="center" readingOrder="1"/>
    </xf>
    <xf numFmtId="165" fontId="17" fillId="0" borderId="2" xfId="7" applyNumberFormat="1" applyFont="1" applyBorder="1" applyAlignment="1">
      <alignment horizontal="right" vertical="center" readingOrder="1"/>
    </xf>
    <xf numFmtId="165" fontId="12" fillId="4" borderId="19" xfId="7" applyNumberFormat="1" applyFont="1" applyFill="1" applyBorder="1" applyAlignment="1">
      <alignment horizontal="right" vertical="center" wrapText="1" readingOrder="1"/>
    </xf>
    <xf numFmtId="165" fontId="4" fillId="0" borderId="2" xfId="7" applyNumberFormat="1" applyFont="1" applyFill="1" applyBorder="1" applyAlignment="1"/>
    <xf numFmtId="165" fontId="12" fillId="4" borderId="3" xfId="7" applyNumberFormat="1" applyFont="1" applyFill="1" applyBorder="1" applyAlignment="1">
      <alignment horizontal="right" vertical="center" readingOrder="1"/>
    </xf>
    <xf numFmtId="165" fontId="15" fillId="3" borderId="2" xfId="7" applyNumberFormat="1" applyFont="1" applyFill="1" applyBorder="1" applyAlignment="1">
      <alignment horizontal="right" vertical="center" readingOrder="1"/>
    </xf>
    <xf numFmtId="164" fontId="13" fillId="5" borderId="2" xfId="7" applyFont="1" applyFill="1" applyBorder="1" applyAlignment="1">
      <alignment horizontal="left" vertical="center" readingOrder="1"/>
    </xf>
    <xf numFmtId="0" fontId="7" fillId="3" borderId="2" xfId="6" applyNumberFormat="1" applyFont="1" applyFill="1" applyBorder="1" applyAlignment="1">
      <alignment horizontal="center" vertical="center" readingOrder="1"/>
    </xf>
    <xf numFmtId="164" fontId="7" fillId="3" borderId="2" xfId="7" applyFont="1" applyFill="1" applyBorder="1" applyAlignment="1">
      <alignment horizontal="center" vertical="center" readingOrder="1"/>
    </xf>
    <xf numFmtId="165" fontId="17" fillId="0" borderId="2" xfId="7" applyNumberFormat="1" applyFont="1" applyBorder="1" applyAlignment="1">
      <alignment horizontal="left" vertical="center" wrapText="1" readingOrder="1"/>
    </xf>
    <xf numFmtId="0" fontId="4" fillId="0" borderId="0" xfId="6" applyFont="1" applyFill="1" applyBorder="1" applyAlignment="1">
      <alignment wrapText="1"/>
    </xf>
    <xf numFmtId="165" fontId="15" fillId="3" borderId="2" xfId="7" applyNumberFormat="1" applyFont="1" applyFill="1" applyBorder="1" applyAlignment="1">
      <alignment horizontal="center" vertical="center" readingOrder="1"/>
    </xf>
    <xf numFmtId="165" fontId="13" fillId="2" borderId="2" xfId="7" applyNumberFormat="1" applyFont="1" applyFill="1" applyBorder="1" applyAlignment="1">
      <alignment horizontal="right" vertical="center" readingOrder="1"/>
    </xf>
    <xf numFmtId="165" fontId="13" fillId="2" borderId="2" xfId="7" applyNumberFormat="1" applyFont="1" applyFill="1" applyBorder="1" applyAlignment="1">
      <alignment horizontal="center" vertical="center" readingOrder="1"/>
    </xf>
    <xf numFmtId="164" fontId="4" fillId="0" borderId="0" xfId="7" applyFont="1" applyFill="1" applyBorder="1" applyAlignment="1"/>
    <xf numFmtId="0" fontId="0" fillId="0" borderId="0" xfId="0"/>
    <xf numFmtId="0" fontId="0" fillId="0" borderId="0" xfId="0" applyBorder="1"/>
    <xf numFmtId="168" fontId="0" fillId="0" borderId="0" xfId="0" applyNumberFormat="1"/>
    <xf numFmtId="0" fontId="5" fillId="3" borderId="2" xfId="0" applyNumberFormat="1" applyFont="1" applyFill="1" applyBorder="1" applyAlignment="1">
      <alignment horizontal="center" vertical="center" wrapText="1" readingOrder="1"/>
    </xf>
    <xf numFmtId="164" fontId="5" fillId="3" borderId="2" xfId="1" applyFont="1" applyFill="1" applyBorder="1" applyAlignment="1">
      <alignment horizontal="center" vertical="center" wrapText="1" readingOrder="1"/>
    </xf>
    <xf numFmtId="164" fontId="21" fillId="0" borderId="2" xfId="1" applyFont="1" applyBorder="1" applyAlignment="1">
      <alignment horizontal="center" vertical="center" wrapText="1" readingOrder="1"/>
    </xf>
    <xf numFmtId="164" fontId="21" fillId="0" borderId="2" xfId="1" applyFont="1" applyBorder="1" applyAlignment="1">
      <alignment horizontal="left" vertical="center" wrapText="1" readingOrder="1"/>
    </xf>
    <xf numFmtId="165" fontId="21" fillId="0" borderId="2" xfId="1" applyNumberFormat="1" applyFont="1" applyBorder="1" applyAlignment="1">
      <alignment horizontal="right" vertical="center" wrapText="1" readingOrder="1"/>
    </xf>
    <xf numFmtId="0" fontId="22" fillId="0" borderId="0" xfId="0" applyFont="1" applyFill="1" applyBorder="1" applyAlignment="1">
      <alignment wrapText="1" readingOrder="1"/>
    </xf>
    <xf numFmtId="165" fontId="20" fillId="4" borderId="15" xfId="1" applyNumberFormat="1" applyFont="1" applyFill="1" applyBorder="1" applyAlignment="1">
      <alignment horizontal="right" vertical="center" wrapText="1" readingOrder="1"/>
    </xf>
    <xf numFmtId="164" fontId="6" fillId="0" borderId="0" xfId="0" applyNumberFormat="1" applyFont="1" applyFill="1" applyBorder="1" applyAlignment="1">
      <alignment wrapText="1"/>
    </xf>
    <xf numFmtId="165" fontId="20" fillId="4" borderId="3" xfId="1" applyNumberFormat="1" applyFont="1" applyFill="1" applyBorder="1" applyAlignment="1">
      <alignment horizontal="right" vertical="center" wrapText="1" readingOrder="1"/>
    </xf>
    <xf numFmtId="165" fontId="20" fillId="4" borderId="2" xfId="1" applyNumberFormat="1" applyFont="1" applyFill="1" applyBorder="1" applyAlignment="1">
      <alignment horizontal="right" vertical="center" wrapText="1" readingOrder="1"/>
    </xf>
    <xf numFmtId="164" fontId="22" fillId="0" borderId="0" xfId="1" applyFont="1" applyFill="1" applyBorder="1" applyAlignment="1">
      <alignment wrapText="1" readingOrder="1"/>
    </xf>
    <xf numFmtId="165" fontId="5" fillId="3" borderId="2" xfId="1" applyNumberFormat="1" applyFont="1" applyFill="1" applyBorder="1" applyAlignment="1">
      <alignment horizontal="right" vertical="center" wrapText="1" readingOrder="1"/>
    </xf>
    <xf numFmtId="164" fontId="6" fillId="0" borderId="0" xfId="1" applyFont="1" applyFill="1" applyBorder="1" applyAlignment="1">
      <alignment wrapText="1"/>
    </xf>
    <xf numFmtId="166" fontId="21" fillId="0" borderId="2" xfId="5" applyNumberFormat="1" applyFont="1" applyFill="1" applyBorder="1" applyAlignment="1">
      <alignment horizontal="right" vertical="center" readingOrder="1"/>
    </xf>
    <xf numFmtId="165" fontId="5" fillId="2" borderId="2" xfId="1" applyNumberFormat="1" applyFont="1" applyFill="1" applyBorder="1" applyAlignment="1">
      <alignment horizontal="right" vertical="center" wrapText="1" readingOrder="1"/>
    </xf>
    <xf numFmtId="165" fontId="6" fillId="0" borderId="0" xfId="1" applyNumberFormat="1" applyFont="1" applyFill="1" applyBorder="1" applyAlignment="1">
      <alignment vertical="center" wrapText="1"/>
    </xf>
    <xf numFmtId="164" fontId="6" fillId="0" borderId="0" xfId="1" applyFont="1" applyFill="1" applyBorder="1" applyAlignment="1">
      <alignment vertical="center" wrapText="1"/>
    </xf>
    <xf numFmtId="41" fontId="8" fillId="0" borderId="0" xfId="8" applyFont="1" applyFill="1" applyBorder="1" applyAlignment="1"/>
    <xf numFmtId="41" fontId="11" fillId="0" borderId="0" xfId="8" applyFont="1" applyFill="1" applyBorder="1" applyAlignment="1">
      <alignment horizontal="center" vertical="center" readingOrder="1"/>
    </xf>
    <xf numFmtId="41" fontId="11" fillId="0" borderId="1" xfId="8" applyFont="1" applyFill="1" applyBorder="1" applyAlignment="1">
      <alignment horizontal="center" vertical="center" readingOrder="1"/>
    </xf>
    <xf numFmtId="41" fontId="10" fillId="0" borderId="1" xfId="8" applyFont="1" applyFill="1" applyBorder="1" applyAlignment="1">
      <alignment horizontal="right" vertical="center" readingOrder="1"/>
    </xf>
    <xf numFmtId="41" fontId="9" fillId="0" borderId="1" xfId="8" applyFont="1" applyFill="1" applyBorder="1" applyAlignment="1">
      <alignment horizontal="right" vertical="center" readingOrder="1"/>
    </xf>
    <xf numFmtId="0" fontId="5" fillId="3" borderId="2" xfId="0" applyNumberFormat="1" applyFont="1" applyFill="1" applyBorder="1" applyAlignment="1">
      <alignment horizontal="center" vertical="center" wrapText="1" readingOrder="1"/>
    </xf>
    <xf numFmtId="164" fontId="21" fillId="0" borderId="3" xfId="1" applyFont="1" applyBorder="1" applyAlignment="1">
      <alignment vertical="center" wrapText="1" readingOrder="1"/>
    </xf>
    <xf numFmtId="164" fontId="21" fillId="0" borderId="3" xfId="1" applyFont="1" applyBorder="1" applyAlignment="1">
      <alignment horizontal="left" vertical="center" wrapText="1" readingOrder="1"/>
    </xf>
    <xf numFmtId="165" fontId="21" fillId="0" borderId="3" xfId="1" applyNumberFormat="1" applyFont="1" applyBorder="1" applyAlignment="1">
      <alignment horizontal="right" vertical="center" wrapText="1" readingOrder="1"/>
    </xf>
    <xf numFmtId="0" fontId="3" fillId="0" borderId="0" xfId="0" applyFont="1" applyAlignment="1">
      <alignment vertical="center"/>
    </xf>
    <xf numFmtId="167" fontId="23" fillId="0" borderId="20" xfId="0" applyNumberFormat="1" applyFont="1" applyBorder="1" applyAlignment="1">
      <alignment vertical="center"/>
    </xf>
    <xf numFmtId="167" fontId="3" fillId="0" borderId="20" xfId="0" applyNumberFormat="1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24" fillId="0" borderId="0" xfId="0" applyFont="1"/>
    <xf numFmtId="0" fontId="3" fillId="0" borderId="2" xfId="0" applyFont="1" applyBorder="1" applyAlignment="1">
      <alignment vertical="center"/>
    </xf>
    <xf numFmtId="41" fontId="3" fillId="0" borderId="2" xfId="0" applyNumberFormat="1" applyFont="1" applyBorder="1" applyAlignment="1">
      <alignment vertical="center"/>
    </xf>
    <xf numFmtId="38" fontId="3" fillId="0" borderId="2" xfId="0" applyNumberFormat="1" applyFont="1" applyBorder="1" applyAlignment="1">
      <alignment vertical="center"/>
    </xf>
    <xf numFmtId="168" fontId="3" fillId="0" borderId="2" xfId="3" applyNumberFormat="1" applyFont="1" applyFill="1" applyBorder="1" applyAlignment="1">
      <alignment horizontal="center" vertical="center"/>
    </xf>
    <xf numFmtId="38" fontId="3" fillId="0" borderId="19" xfId="0" applyNumberFormat="1" applyFont="1" applyBorder="1" applyAlignment="1">
      <alignment vertical="center"/>
    </xf>
    <xf numFmtId="0" fontId="23" fillId="7" borderId="2" xfId="0" applyFont="1" applyFill="1" applyBorder="1" applyAlignment="1">
      <alignment vertical="center"/>
    </xf>
    <xf numFmtId="38" fontId="23" fillId="7" borderId="2" xfId="0" applyNumberFormat="1" applyFont="1" applyFill="1" applyBorder="1" applyAlignment="1">
      <alignment vertical="center"/>
    </xf>
    <xf numFmtId="168" fontId="23" fillId="7" borderId="2" xfId="3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23" fillId="7" borderId="2" xfId="0" applyFont="1" applyFill="1" applyBorder="1" applyAlignment="1">
      <alignment vertical="center" wrapText="1"/>
    </xf>
    <xf numFmtId="0" fontId="23" fillId="6" borderId="2" xfId="0" applyFont="1" applyFill="1" applyBorder="1" applyAlignment="1">
      <alignment horizontal="center" vertical="center"/>
    </xf>
    <xf numFmtId="38" fontId="23" fillId="6" borderId="2" xfId="0" applyNumberFormat="1" applyFont="1" applyFill="1" applyBorder="1" applyAlignment="1">
      <alignment vertical="center"/>
    </xf>
    <xf numFmtId="168" fontId="23" fillId="6" borderId="2" xfId="3" applyNumberFormat="1" applyFont="1" applyFill="1" applyBorder="1" applyAlignment="1">
      <alignment horizontal="center" vertical="center"/>
    </xf>
    <xf numFmtId="167" fontId="3" fillId="0" borderId="0" xfId="0" applyNumberFormat="1" applyFont="1"/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top"/>
    </xf>
    <xf numFmtId="167" fontId="19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38" fontId="23" fillId="7" borderId="21" xfId="0" applyNumberFormat="1" applyFont="1" applyFill="1" applyBorder="1" applyAlignment="1">
      <alignment horizontal="center" vertical="center"/>
    </xf>
    <xf numFmtId="38" fontId="23" fillId="7" borderId="22" xfId="0" applyNumberFormat="1" applyFont="1" applyFill="1" applyBorder="1" applyAlignment="1">
      <alignment horizontal="center" vertical="center"/>
    </xf>
    <xf numFmtId="38" fontId="23" fillId="7" borderId="23" xfId="0" applyNumberFormat="1" applyFont="1" applyFill="1" applyBorder="1" applyAlignment="1">
      <alignment horizontal="center" vertical="center"/>
    </xf>
    <xf numFmtId="38" fontId="23" fillId="7" borderId="24" xfId="0" applyNumberFormat="1" applyFont="1" applyFill="1" applyBorder="1" applyAlignment="1">
      <alignment horizontal="center" vertical="center"/>
    </xf>
    <xf numFmtId="38" fontId="23" fillId="7" borderId="20" xfId="0" applyNumberFormat="1" applyFont="1" applyFill="1" applyBorder="1" applyAlignment="1">
      <alignment horizontal="center" vertical="center"/>
    </xf>
    <xf numFmtId="38" fontId="23" fillId="7" borderId="25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5" fillId="3" borderId="2" xfId="0" applyNumberFormat="1" applyFont="1" applyFill="1" applyBorder="1" applyAlignment="1">
      <alignment horizontal="center" vertical="center" wrapText="1" readingOrder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18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Continuous" vertical="center"/>
    </xf>
    <xf numFmtId="0" fontId="2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3" fillId="6" borderId="2" xfId="0" applyFont="1" applyFill="1" applyBorder="1" applyAlignment="1">
      <alignment horizontal="center" vertical="center" wrapText="1"/>
    </xf>
    <xf numFmtId="0" fontId="13" fillId="2" borderId="16" xfId="6" applyNumberFormat="1" applyFont="1" applyFill="1" applyBorder="1" applyAlignment="1">
      <alignment horizontal="left" vertical="center" readingOrder="1"/>
    </xf>
    <xf numFmtId="0" fontId="13" fillId="2" borderId="17" xfId="6" applyNumberFormat="1" applyFont="1" applyFill="1" applyBorder="1" applyAlignment="1">
      <alignment horizontal="left" vertical="center" readingOrder="1"/>
    </xf>
    <xf numFmtId="0" fontId="13" fillId="2" borderId="18" xfId="6" applyNumberFormat="1" applyFont="1" applyFill="1" applyBorder="1" applyAlignment="1">
      <alignment horizontal="left" vertical="center" readingOrder="1"/>
    </xf>
    <xf numFmtId="0" fontId="15" fillId="3" borderId="16" xfId="6" applyNumberFormat="1" applyFont="1" applyFill="1" applyBorder="1" applyAlignment="1">
      <alignment horizontal="left" vertical="center" readingOrder="1"/>
    </xf>
    <xf numFmtId="0" fontId="15" fillId="3" borderId="17" xfId="6" applyNumberFormat="1" applyFont="1" applyFill="1" applyBorder="1" applyAlignment="1">
      <alignment horizontal="left" vertical="center" readingOrder="1"/>
    </xf>
    <xf numFmtId="0" fontId="15" fillId="3" borderId="18" xfId="6" applyNumberFormat="1" applyFont="1" applyFill="1" applyBorder="1" applyAlignment="1">
      <alignment horizontal="left" vertical="center" readingOrder="1"/>
    </xf>
    <xf numFmtId="0" fontId="13" fillId="2" borderId="2" xfId="6" applyNumberFormat="1" applyFont="1" applyFill="1" applyBorder="1" applyAlignment="1">
      <alignment horizontal="left" vertical="center" wrapText="1" readingOrder="1"/>
    </xf>
    <xf numFmtId="0" fontId="12" fillId="0" borderId="2" xfId="6" applyNumberFormat="1" applyFont="1" applyFill="1" applyBorder="1" applyAlignment="1">
      <alignment horizontal="center" vertical="center" wrapText="1" readingOrder="1"/>
    </xf>
    <xf numFmtId="0" fontId="12" fillId="4" borderId="19" xfId="6" applyNumberFormat="1" applyFont="1" applyFill="1" applyBorder="1" applyAlignment="1">
      <alignment horizontal="left" vertical="center" wrapText="1" readingOrder="1"/>
    </xf>
    <xf numFmtId="0" fontId="12" fillId="4" borderId="3" xfId="6" applyNumberFormat="1" applyFont="1" applyFill="1" applyBorder="1" applyAlignment="1">
      <alignment horizontal="left" vertical="center" readingOrder="1"/>
    </xf>
    <xf numFmtId="0" fontId="15" fillId="3" borderId="2" xfId="6" applyNumberFormat="1" applyFont="1" applyFill="1" applyBorder="1" applyAlignment="1">
      <alignment horizontal="left" vertical="center" readingOrder="1"/>
    </xf>
    <xf numFmtId="0" fontId="19" fillId="0" borderId="0" xfId="0" applyFont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justify" vertical="center" wrapText="1"/>
    </xf>
    <xf numFmtId="0" fontId="0" fillId="0" borderId="0" xfId="0" applyAlignment="1">
      <alignment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18" xfId="0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 readingOrder="1"/>
    </xf>
    <xf numFmtId="0" fontId="20" fillId="0" borderId="5" xfId="0" applyNumberFormat="1" applyFont="1" applyFill="1" applyBorder="1" applyAlignment="1">
      <alignment horizontal="center" vertical="center" wrapText="1" readingOrder="1"/>
    </xf>
    <xf numFmtId="0" fontId="20" fillId="0" borderId="6" xfId="0" applyNumberFormat="1" applyFont="1" applyFill="1" applyBorder="1" applyAlignment="1">
      <alignment horizontal="center" vertical="center" wrapText="1" readingOrder="1"/>
    </xf>
    <xf numFmtId="0" fontId="20" fillId="0" borderId="7" xfId="0" applyNumberFormat="1" applyFont="1" applyFill="1" applyBorder="1" applyAlignment="1">
      <alignment horizontal="center" vertical="center" wrapText="1" readingOrder="1"/>
    </xf>
    <xf numFmtId="0" fontId="20" fillId="0" borderId="2" xfId="0" applyNumberFormat="1" applyFont="1" applyFill="1" applyBorder="1" applyAlignment="1">
      <alignment horizontal="center" vertical="center" wrapText="1" readingOrder="1"/>
    </xf>
    <xf numFmtId="0" fontId="20" fillId="0" borderId="8" xfId="0" applyNumberFormat="1" applyFont="1" applyFill="1" applyBorder="1" applyAlignment="1">
      <alignment horizontal="center" vertical="center" wrapText="1" readingOrder="1"/>
    </xf>
    <xf numFmtId="0" fontId="20" fillId="0" borderId="9" xfId="0" applyNumberFormat="1" applyFont="1" applyFill="1" applyBorder="1" applyAlignment="1">
      <alignment horizontal="center" vertical="center" wrapText="1" readingOrder="1"/>
    </xf>
    <xf numFmtId="0" fontId="20" fillId="0" borderId="10" xfId="0" applyNumberFormat="1" applyFont="1" applyFill="1" applyBorder="1" applyAlignment="1">
      <alignment horizontal="center" vertical="center" wrapText="1" readingOrder="1"/>
    </xf>
    <xf numFmtId="0" fontId="20" fillId="0" borderId="11" xfId="0" applyNumberFormat="1" applyFont="1" applyFill="1" applyBorder="1" applyAlignment="1">
      <alignment horizontal="center" vertical="center" wrapText="1" readingOrder="1"/>
    </xf>
    <xf numFmtId="0" fontId="20" fillId="4" borderId="12" xfId="0" applyNumberFormat="1" applyFont="1" applyFill="1" applyBorder="1" applyAlignment="1">
      <alignment horizontal="center" vertical="center" wrapText="1" readingOrder="1"/>
    </xf>
    <xf numFmtId="0" fontId="20" fillId="4" borderId="13" xfId="0" applyNumberFormat="1" applyFont="1" applyFill="1" applyBorder="1" applyAlignment="1">
      <alignment horizontal="center" vertical="center" wrapText="1" readingOrder="1"/>
    </xf>
    <xf numFmtId="0" fontId="20" fillId="4" borderId="14" xfId="0" applyNumberFormat="1" applyFont="1" applyFill="1" applyBorder="1" applyAlignment="1">
      <alignment horizontal="center" vertical="center" wrapText="1" readingOrder="1"/>
    </xf>
    <xf numFmtId="0" fontId="20" fillId="4" borderId="3" xfId="0" applyNumberFormat="1" applyFont="1" applyFill="1" applyBorder="1" applyAlignment="1">
      <alignment horizontal="left" vertical="center" wrapText="1" readingOrder="1"/>
    </xf>
    <xf numFmtId="0" fontId="20" fillId="4" borderId="2" xfId="0" applyNumberFormat="1" applyFont="1" applyFill="1" applyBorder="1" applyAlignment="1">
      <alignment horizontal="left" vertical="center" wrapText="1" readingOrder="1"/>
    </xf>
    <xf numFmtId="0" fontId="5" fillId="3" borderId="16" xfId="0" applyNumberFormat="1" applyFont="1" applyFill="1" applyBorder="1" applyAlignment="1">
      <alignment horizontal="left" vertical="center" wrapText="1" readingOrder="1"/>
    </xf>
    <xf numFmtId="0" fontId="5" fillId="3" borderId="17" xfId="0" applyNumberFormat="1" applyFont="1" applyFill="1" applyBorder="1" applyAlignment="1">
      <alignment horizontal="left" vertical="center" wrapText="1" readingOrder="1"/>
    </xf>
    <xf numFmtId="0" fontId="5" fillId="3" borderId="18" xfId="0" applyNumberFormat="1" applyFont="1" applyFill="1" applyBorder="1" applyAlignment="1">
      <alignment horizontal="left" vertical="center" wrapText="1" readingOrder="1"/>
    </xf>
    <xf numFmtId="0" fontId="5" fillId="2" borderId="16" xfId="0" applyNumberFormat="1" applyFont="1" applyFill="1" applyBorder="1" applyAlignment="1">
      <alignment horizontal="left" vertical="center" wrapText="1" readingOrder="1"/>
    </xf>
    <xf numFmtId="0" fontId="5" fillId="2" borderId="17" xfId="0" applyNumberFormat="1" applyFont="1" applyFill="1" applyBorder="1" applyAlignment="1">
      <alignment horizontal="left" vertical="center" wrapText="1" readingOrder="1"/>
    </xf>
    <xf numFmtId="0" fontId="5" fillId="2" borderId="18" xfId="0" applyNumberFormat="1" applyFont="1" applyFill="1" applyBorder="1" applyAlignment="1">
      <alignment horizontal="left" vertical="center" wrapText="1" readingOrder="1"/>
    </xf>
    <xf numFmtId="0" fontId="5" fillId="2" borderId="3" xfId="0" applyNumberFormat="1" applyFont="1" applyFill="1" applyBorder="1" applyAlignment="1">
      <alignment horizontal="left" vertical="center" wrapText="1" readingOrder="1"/>
    </xf>
    <xf numFmtId="0" fontId="5" fillId="3" borderId="2" xfId="0" applyNumberFormat="1" applyFont="1" applyFill="1" applyBorder="1" applyAlignment="1">
      <alignment horizontal="center" vertical="center" wrapText="1" readingOrder="1"/>
    </xf>
    <xf numFmtId="0" fontId="5" fillId="2" borderId="2" xfId="0" applyNumberFormat="1" applyFont="1" applyFill="1" applyBorder="1" applyAlignment="1">
      <alignment horizontal="left" vertical="center" wrapText="1" readingOrder="1"/>
    </xf>
    <xf numFmtId="0" fontId="10" fillId="0" borderId="0" xfId="0" applyNumberFormat="1" applyFont="1" applyFill="1" applyBorder="1" applyAlignment="1">
      <alignment horizontal="center" vertical="center" readingOrder="1"/>
    </xf>
    <xf numFmtId="0" fontId="10" fillId="0" borderId="0" xfId="0" applyNumberFormat="1" applyFont="1" applyFill="1" applyBorder="1" applyAlignment="1">
      <alignment horizontal="left" vertical="center" readingOrder="1"/>
    </xf>
    <xf numFmtId="0" fontId="10" fillId="0" borderId="0" xfId="0" applyNumberFormat="1" applyFont="1" applyFill="1" applyBorder="1" applyAlignment="1">
      <alignment vertical="center" readingOrder="1"/>
    </xf>
    <xf numFmtId="41" fontId="10" fillId="0" borderId="0" xfId="8" applyFont="1" applyFill="1" applyBorder="1" applyAlignment="1">
      <alignment horizontal="right" vertical="center" readingOrder="1"/>
    </xf>
  </cellXfs>
  <cellStyles count="9">
    <cellStyle name="Millares" xfId="1" builtinId="3"/>
    <cellStyle name="Millares [0]" xfId="8" builtinId="6"/>
    <cellStyle name="Millares [0] 2" xfId="2"/>
    <cellStyle name="Millares 2" xfId="5"/>
    <cellStyle name="Millares 3" xfId="7"/>
    <cellStyle name="Normal" xfId="0" builtinId="0"/>
    <cellStyle name="Normal 2" xfId="4"/>
    <cellStyle name="Normal 3" xfId="6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28"/>
  <sheetViews>
    <sheetView view="pageBreakPreview" zoomScale="60" zoomScaleNormal="70" workbookViewId="0">
      <pane ySplit="5" topLeftCell="A6" activePane="bottomLeft" state="frozen"/>
      <selection activeCell="I41" sqref="I41"/>
      <selection pane="bottomLeft" activeCell="L17" sqref="L17"/>
    </sheetView>
  </sheetViews>
  <sheetFormatPr baseColWidth="10" defaultRowHeight="16.5" x14ac:dyDescent="0.3"/>
  <cols>
    <col min="1" max="1" width="17.42578125" style="9" customWidth="1"/>
    <col min="2" max="2" width="10.28515625" style="9" customWidth="1"/>
    <col min="3" max="3" width="6.5703125" style="9" customWidth="1"/>
    <col min="4" max="4" width="6.140625" style="9" customWidth="1"/>
    <col min="5" max="5" width="41.42578125" style="9" customWidth="1"/>
    <col min="6" max="6" width="67.140625" style="27" customWidth="1"/>
    <col min="7" max="7" width="27.42578125" style="31" customWidth="1"/>
    <col min="8" max="8" width="26.28515625" style="31" customWidth="1"/>
    <col min="9" max="9" width="27.28515625" style="31" customWidth="1"/>
    <col min="10" max="10" width="27.7109375" style="31" customWidth="1"/>
    <col min="11" max="11" width="26.85546875" style="31" bestFit="1" customWidth="1"/>
    <col min="12" max="13" width="25.7109375" style="31" bestFit="1" customWidth="1"/>
    <col min="14" max="16384" width="11.42578125" style="9"/>
  </cols>
  <sheetData>
    <row r="1" spans="1:22" x14ac:dyDescent="0.3">
      <c r="A1" s="106" t="s">
        <v>245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1:22" x14ac:dyDescent="0.3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22" x14ac:dyDescent="0.3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22" s="10" customFormat="1" ht="24" customHeight="1" x14ac:dyDescent="0.35">
      <c r="A4" s="105" t="s">
        <v>136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</row>
    <row r="5" spans="1:22" s="13" customFormat="1" ht="24" customHeight="1" x14ac:dyDescent="0.3">
      <c r="A5" s="11" t="s">
        <v>7</v>
      </c>
      <c r="B5" s="11" t="s">
        <v>17</v>
      </c>
      <c r="C5" s="11" t="s">
        <v>18</v>
      </c>
      <c r="D5" s="11" t="s">
        <v>19</v>
      </c>
      <c r="E5" s="11" t="s">
        <v>183</v>
      </c>
      <c r="F5" s="11" t="s">
        <v>20</v>
      </c>
      <c r="G5" s="11" t="s">
        <v>24</v>
      </c>
      <c r="H5" s="11" t="s">
        <v>25</v>
      </c>
      <c r="I5" s="11" t="s">
        <v>129</v>
      </c>
      <c r="J5" s="11" t="s">
        <v>26</v>
      </c>
      <c r="K5" s="11" t="s">
        <v>28</v>
      </c>
      <c r="L5" s="12" t="s">
        <v>29</v>
      </c>
      <c r="M5" s="12" t="s">
        <v>31</v>
      </c>
    </row>
    <row r="6" spans="1:22" ht="59.25" customHeight="1" x14ac:dyDescent="0.3">
      <c r="A6" s="14" t="s">
        <v>33</v>
      </c>
      <c r="B6" s="15" t="s">
        <v>38</v>
      </c>
      <c r="C6" s="15" t="s">
        <v>39</v>
      </c>
      <c r="D6" s="15" t="s">
        <v>40</v>
      </c>
      <c r="E6" s="16" t="s">
        <v>184</v>
      </c>
      <c r="F6" s="17" t="s">
        <v>163</v>
      </c>
      <c r="G6" s="18">
        <f>+'ep fonam'!T5</f>
        <v>84084565000</v>
      </c>
      <c r="H6" s="18">
        <f>+'ep fonam'!U5</f>
        <v>0</v>
      </c>
      <c r="I6" s="18">
        <f>+'ep fonam'!V5</f>
        <v>84084565000</v>
      </c>
      <c r="J6" s="18">
        <f>+'ep fonam'!W5</f>
        <v>80619565000</v>
      </c>
      <c r="K6" s="18">
        <f>+'ep fonam'!X5</f>
        <v>80619565000</v>
      </c>
      <c r="L6" s="18">
        <f>+'ep fonam'!Y5</f>
        <v>80619565000</v>
      </c>
      <c r="M6" s="18">
        <f>+'ep fonam'!Z5</f>
        <v>80619565000</v>
      </c>
    </row>
    <row r="7" spans="1:22" ht="33" x14ac:dyDescent="0.3">
      <c r="A7" s="14" t="s">
        <v>141</v>
      </c>
      <c r="B7" s="15" t="s">
        <v>38</v>
      </c>
      <c r="C7" s="15" t="s">
        <v>39</v>
      </c>
      <c r="D7" s="15" t="s">
        <v>40</v>
      </c>
      <c r="E7" s="16" t="s">
        <v>185</v>
      </c>
      <c r="F7" s="17" t="s">
        <v>142</v>
      </c>
      <c r="G7" s="18">
        <f>+'ep fonam'!T6</f>
        <v>500000000</v>
      </c>
      <c r="H7" s="18">
        <f>+'ep fonam'!U6</f>
        <v>0</v>
      </c>
      <c r="I7" s="18">
        <f>+'ep fonam'!V6</f>
        <v>500000000</v>
      </c>
      <c r="J7" s="18">
        <f>+'ep fonam'!W6</f>
        <v>0</v>
      </c>
      <c r="K7" s="18">
        <f>+'ep fonam'!X6</f>
        <v>0</v>
      </c>
      <c r="L7" s="18">
        <f>+'ep fonam'!Y6</f>
        <v>0</v>
      </c>
      <c r="M7" s="18">
        <f>+'ep fonam'!Z6</f>
        <v>0</v>
      </c>
    </row>
    <row r="8" spans="1:22" s="13" customFormat="1" ht="24" customHeight="1" x14ac:dyDescent="0.35">
      <c r="A8" s="107" t="s">
        <v>132</v>
      </c>
      <c r="B8" s="107"/>
      <c r="C8" s="107"/>
      <c r="D8" s="107"/>
      <c r="E8" s="107"/>
      <c r="F8" s="107"/>
      <c r="G8" s="19">
        <f t="shared" ref="G8:M8" si="0">SUM(G6:G7)</f>
        <v>84584565000</v>
      </c>
      <c r="H8" s="19">
        <f t="shared" si="0"/>
        <v>0</v>
      </c>
      <c r="I8" s="19">
        <f t="shared" si="0"/>
        <v>84584565000</v>
      </c>
      <c r="J8" s="19">
        <f t="shared" si="0"/>
        <v>80619565000</v>
      </c>
      <c r="K8" s="19">
        <f t="shared" si="0"/>
        <v>80619565000</v>
      </c>
      <c r="L8" s="19">
        <f t="shared" si="0"/>
        <v>80619565000</v>
      </c>
      <c r="M8" s="19">
        <f t="shared" si="0"/>
        <v>80619565000</v>
      </c>
      <c r="N8" s="9"/>
      <c r="O8" s="9"/>
      <c r="P8" s="9"/>
      <c r="Q8" s="9"/>
      <c r="R8" s="9"/>
      <c r="S8" s="9"/>
      <c r="T8" s="10"/>
      <c r="U8" s="10"/>
      <c r="V8" s="10"/>
    </row>
    <row r="9" spans="1:22" s="20" customFormat="1" ht="33" x14ac:dyDescent="0.3">
      <c r="A9" s="14" t="s">
        <v>44</v>
      </c>
      <c r="B9" s="15" t="s">
        <v>38</v>
      </c>
      <c r="C9" s="15" t="s">
        <v>39</v>
      </c>
      <c r="D9" s="15" t="s">
        <v>40</v>
      </c>
      <c r="E9" s="16" t="s">
        <v>185</v>
      </c>
      <c r="F9" s="17" t="s">
        <v>47</v>
      </c>
      <c r="G9" s="18">
        <f>+'ep fonam'!T7</f>
        <v>1392000000</v>
      </c>
      <c r="H9" s="18">
        <f>+'ep fonam'!U7</f>
        <v>0</v>
      </c>
      <c r="I9" s="18">
        <f>+'ep fonam'!V7</f>
        <v>1392000000</v>
      </c>
      <c r="J9" s="18">
        <f>+'ep fonam'!W7</f>
        <v>481009084</v>
      </c>
      <c r="K9" s="18">
        <f>+'ep fonam'!X7</f>
        <v>481009084</v>
      </c>
      <c r="L9" s="18">
        <f>+'ep fonam'!Y7</f>
        <v>481009084</v>
      </c>
      <c r="M9" s="18">
        <f>+'ep fonam'!Z7</f>
        <v>481009084</v>
      </c>
      <c r="N9" s="9"/>
      <c r="O9" s="9"/>
      <c r="P9" s="9"/>
      <c r="Q9" s="9"/>
      <c r="R9" s="9"/>
      <c r="S9" s="9"/>
      <c r="T9" s="9"/>
      <c r="U9" s="9"/>
      <c r="V9" s="9"/>
    </row>
    <row r="10" spans="1:22" s="13" customFormat="1" ht="24" customHeight="1" x14ac:dyDescent="0.3">
      <c r="A10" s="108" t="s">
        <v>133</v>
      </c>
      <c r="B10" s="108"/>
      <c r="C10" s="108"/>
      <c r="D10" s="108"/>
      <c r="E10" s="108"/>
      <c r="F10" s="108"/>
      <c r="G10" s="21">
        <f>G9</f>
        <v>1392000000</v>
      </c>
      <c r="H10" s="21">
        <f t="shared" ref="H10:M10" si="1">H9</f>
        <v>0</v>
      </c>
      <c r="I10" s="21">
        <f t="shared" si="1"/>
        <v>1392000000</v>
      </c>
      <c r="J10" s="21">
        <f t="shared" si="1"/>
        <v>481009084</v>
      </c>
      <c r="K10" s="21">
        <f t="shared" si="1"/>
        <v>481009084</v>
      </c>
      <c r="L10" s="21">
        <f t="shared" si="1"/>
        <v>481009084</v>
      </c>
      <c r="M10" s="21">
        <f t="shared" si="1"/>
        <v>481009084</v>
      </c>
      <c r="N10" s="9"/>
      <c r="O10" s="9"/>
      <c r="P10" s="9"/>
      <c r="Q10" s="9"/>
      <c r="R10" s="9"/>
      <c r="S10" s="9"/>
      <c r="T10" s="9"/>
      <c r="U10" s="9"/>
      <c r="V10" s="9"/>
    </row>
    <row r="11" spans="1:22" s="13" customFormat="1" ht="24" customHeight="1" x14ac:dyDescent="0.35">
      <c r="A11" s="109" t="s">
        <v>134</v>
      </c>
      <c r="B11" s="109"/>
      <c r="C11" s="109"/>
      <c r="D11" s="109"/>
      <c r="E11" s="109"/>
      <c r="F11" s="109"/>
      <c r="G11" s="22">
        <f>+G8+G10</f>
        <v>85976565000</v>
      </c>
      <c r="H11" s="22">
        <f t="shared" ref="H11:M11" si="2">+H8+H10</f>
        <v>0</v>
      </c>
      <c r="I11" s="22">
        <f t="shared" si="2"/>
        <v>85976565000</v>
      </c>
      <c r="J11" s="22">
        <f t="shared" si="2"/>
        <v>81100574084</v>
      </c>
      <c r="K11" s="22">
        <f t="shared" si="2"/>
        <v>81100574084</v>
      </c>
      <c r="L11" s="22">
        <f t="shared" si="2"/>
        <v>81100574084</v>
      </c>
      <c r="M11" s="22">
        <f t="shared" si="2"/>
        <v>81100574084</v>
      </c>
      <c r="N11" s="10"/>
      <c r="O11" s="10"/>
      <c r="P11" s="10"/>
      <c r="Q11" s="10"/>
      <c r="R11" s="10"/>
      <c r="S11" s="10"/>
      <c r="T11" s="9"/>
      <c r="U11" s="9"/>
      <c r="V11" s="9"/>
    </row>
    <row r="12" spans="1:22" ht="19.5" x14ac:dyDescent="0.35">
      <c r="A12" s="106" t="s">
        <v>246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T12" s="10"/>
      <c r="U12" s="10"/>
      <c r="V12" s="10"/>
    </row>
    <row r="13" spans="1:22" x14ac:dyDescent="0.3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</row>
    <row r="14" spans="1:22" x14ac:dyDescent="0.3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</row>
    <row r="15" spans="1:22" s="10" customFormat="1" ht="23.25" customHeight="1" x14ac:dyDescent="0.35">
      <c r="A15" s="105" t="s">
        <v>137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23"/>
    </row>
    <row r="16" spans="1:22" ht="29.25" customHeight="1" x14ac:dyDescent="0.3">
      <c r="A16" s="24" t="s">
        <v>7</v>
      </c>
      <c r="B16" s="24" t="s">
        <v>17</v>
      </c>
      <c r="C16" s="24" t="s">
        <v>18</v>
      </c>
      <c r="D16" s="24" t="s">
        <v>19</v>
      </c>
      <c r="E16" s="24" t="s">
        <v>183</v>
      </c>
      <c r="F16" s="24" t="s">
        <v>20</v>
      </c>
      <c r="G16" s="24" t="s">
        <v>24</v>
      </c>
      <c r="H16" s="24" t="s">
        <v>25</v>
      </c>
      <c r="I16" s="24" t="s">
        <v>129</v>
      </c>
      <c r="J16" s="24" t="s">
        <v>26</v>
      </c>
      <c r="K16" s="24" t="s">
        <v>28</v>
      </c>
      <c r="L16" s="25" t="s">
        <v>29</v>
      </c>
      <c r="M16" s="25" t="s">
        <v>31</v>
      </c>
    </row>
    <row r="17" spans="1:13" s="27" customFormat="1" ht="62.25" customHeight="1" x14ac:dyDescent="0.3">
      <c r="A17" s="14" t="s">
        <v>51</v>
      </c>
      <c r="B17" s="15" t="s">
        <v>53</v>
      </c>
      <c r="C17" s="15" t="s">
        <v>42</v>
      </c>
      <c r="D17" s="15" t="s">
        <v>40</v>
      </c>
      <c r="E17" s="16" t="s">
        <v>185</v>
      </c>
      <c r="F17" s="26" t="s">
        <v>55</v>
      </c>
      <c r="G17" s="18">
        <f>+'ep fonam'!T8</f>
        <v>307804510767</v>
      </c>
      <c r="H17" s="18">
        <f>+'ep fonam'!U8</f>
        <v>124670463604</v>
      </c>
      <c r="I17" s="18">
        <f>+'ep fonam'!V8</f>
        <v>183134047163</v>
      </c>
      <c r="J17" s="18">
        <f>+'ep fonam'!W8</f>
        <v>8134047163</v>
      </c>
      <c r="K17" s="18">
        <f>+'ep fonam'!X8</f>
        <v>0</v>
      </c>
      <c r="L17" s="18">
        <f>+'ep fonam'!Y8</f>
        <v>0</v>
      </c>
      <c r="M17" s="18">
        <f>+'ep fonam'!Z8</f>
        <v>0</v>
      </c>
    </row>
    <row r="18" spans="1:13" s="27" customFormat="1" ht="62.25" customHeight="1" x14ac:dyDescent="0.3">
      <c r="A18" s="14" t="s">
        <v>69</v>
      </c>
      <c r="B18" s="15" t="s">
        <v>38</v>
      </c>
      <c r="C18" s="15" t="s">
        <v>39</v>
      </c>
      <c r="D18" s="15" t="s">
        <v>40</v>
      </c>
      <c r="E18" s="16" t="s">
        <v>184</v>
      </c>
      <c r="F18" s="26" t="s">
        <v>162</v>
      </c>
      <c r="G18" s="18">
        <f>+'ep fonam'!T9</f>
        <v>29445464006</v>
      </c>
      <c r="H18" s="18">
        <f>+'ep fonam'!U9</f>
        <v>0</v>
      </c>
      <c r="I18" s="18">
        <f>+'ep fonam'!V9</f>
        <v>29445464006</v>
      </c>
      <c r="J18" s="18">
        <f>+'ep fonam'!W9</f>
        <v>28225072198</v>
      </c>
      <c r="K18" s="18">
        <f>+'ep fonam'!X9</f>
        <v>27486339995</v>
      </c>
      <c r="L18" s="18">
        <f>+'ep fonam'!Y9</f>
        <v>20093440038.290001</v>
      </c>
      <c r="M18" s="18">
        <f>+'ep fonam'!Z9</f>
        <v>19978785151.290001</v>
      </c>
    </row>
    <row r="19" spans="1:13" s="27" customFormat="1" ht="62.25" customHeight="1" x14ac:dyDescent="0.3">
      <c r="A19" s="14" t="s">
        <v>69</v>
      </c>
      <c r="B19" s="15" t="s">
        <v>38</v>
      </c>
      <c r="C19" s="15" t="s">
        <v>41</v>
      </c>
      <c r="D19" s="15" t="s">
        <v>40</v>
      </c>
      <c r="E19" s="16" t="s">
        <v>184</v>
      </c>
      <c r="F19" s="26" t="s">
        <v>162</v>
      </c>
      <c r="G19" s="18">
        <f>+'ep fonam'!T10</f>
        <v>43072307409</v>
      </c>
      <c r="H19" s="18">
        <f>+'ep fonam'!U10</f>
        <v>0</v>
      </c>
      <c r="I19" s="18">
        <f>+'ep fonam'!V10</f>
        <v>43072307409</v>
      </c>
      <c r="J19" s="18">
        <f>+'ep fonam'!W10</f>
        <v>42743538826</v>
      </c>
      <c r="K19" s="18">
        <f>+'ep fonam'!X10</f>
        <v>41918615043</v>
      </c>
      <c r="L19" s="18">
        <f>+'ep fonam'!Y10</f>
        <v>32499137478</v>
      </c>
      <c r="M19" s="18">
        <f>+'ep fonam'!Z10</f>
        <v>32366881122</v>
      </c>
    </row>
    <row r="20" spans="1:13" s="27" customFormat="1" ht="62.25" customHeight="1" x14ac:dyDescent="0.3">
      <c r="A20" s="14" t="s">
        <v>56</v>
      </c>
      <c r="B20" s="15" t="s">
        <v>38</v>
      </c>
      <c r="C20" s="15" t="s">
        <v>39</v>
      </c>
      <c r="D20" s="15" t="s">
        <v>40</v>
      </c>
      <c r="E20" s="16" t="s">
        <v>186</v>
      </c>
      <c r="F20" s="26" t="s">
        <v>59</v>
      </c>
      <c r="G20" s="18">
        <f>+'ep fonam'!T11</f>
        <v>31502889003</v>
      </c>
      <c r="H20" s="18">
        <f>+'ep fonam'!U11</f>
        <v>0</v>
      </c>
      <c r="I20" s="18">
        <f>+'ep fonam'!V11</f>
        <v>31502889003</v>
      </c>
      <c r="J20" s="18">
        <f>+'ep fonam'!W11</f>
        <v>22517552164.68</v>
      </c>
      <c r="K20" s="18">
        <f>+'ep fonam'!X11</f>
        <v>14389448994.01</v>
      </c>
      <c r="L20" s="18">
        <f>+'ep fonam'!Y11</f>
        <v>3280894116.9099998</v>
      </c>
      <c r="M20" s="18">
        <f>+'ep fonam'!Z11</f>
        <v>3280894116.9099998</v>
      </c>
    </row>
    <row r="21" spans="1:13" s="27" customFormat="1" ht="62.25" customHeight="1" x14ac:dyDescent="0.3">
      <c r="A21" s="14" t="s">
        <v>56</v>
      </c>
      <c r="B21" s="15" t="s">
        <v>38</v>
      </c>
      <c r="C21" s="15" t="s">
        <v>41</v>
      </c>
      <c r="D21" s="15" t="s">
        <v>40</v>
      </c>
      <c r="E21" s="16" t="s">
        <v>186</v>
      </c>
      <c r="F21" s="26" t="s">
        <v>59</v>
      </c>
      <c r="G21" s="18">
        <f>+'ep fonam'!T12</f>
        <v>13626616515</v>
      </c>
      <c r="H21" s="18">
        <f>+'ep fonam'!U12</f>
        <v>0</v>
      </c>
      <c r="I21" s="18">
        <f>+'ep fonam'!V12</f>
        <v>13626616515</v>
      </c>
      <c r="J21" s="18">
        <f>+'ep fonam'!W12</f>
        <v>11669189257.809999</v>
      </c>
      <c r="K21" s="18">
        <f>+'ep fonam'!X12</f>
        <v>9928314905.8099995</v>
      </c>
      <c r="L21" s="18">
        <f>+'ep fonam'!Y12</f>
        <v>4585594699.5900002</v>
      </c>
      <c r="M21" s="18">
        <f>+'ep fonam'!Z12</f>
        <v>4585594699.5900002</v>
      </c>
    </row>
    <row r="22" spans="1:13" s="27" customFormat="1" ht="62.25" customHeight="1" x14ac:dyDescent="0.3">
      <c r="A22" s="14" t="s">
        <v>60</v>
      </c>
      <c r="B22" s="15" t="s">
        <v>38</v>
      </c>
      <c r="C22" s="15" t="s">
        <v>41</v>
      </c>
      <c r="D22" s="15" t="s">
        <v>40</v>
      </c>
      <c r="E22" s="16" t="s">
        <v>185</v>
      </c>
      <c r="F22" s="26" t="s">
        <v>62</v>
      </c>
      <c r="G22" s="18">
        <f>+'ep fonam'!T13</f>
        <v>1369300000</v>
      </c>
      <c r="H22" s="18">
        <f>+'ep fonam'!U13</f>
        <v>0</v>
      </c>
      <c r="I22" s="18">
        <f>+'ep fonam'!V13</f>
        <v>1369300000</v>
      </c>
      <c r="J22" s="18">
        <f>+'ep fonam'!W13</f>
        <v>918770031</v>
      </c>
      <c r="K22" s="18">
        <f>+'ep fonam'!X13</f>
        <v>785893400</v>
      </c>
      <c r="L22" s="18">
        <f>+'ep fonam'!Y13</f>
        <v>0</v>
      </c>
      <c r="M22" s="18">
        <f>+'ep fonam'!Z13</f>
        <v>0</v>
      </c>
    </row>
    <row r="23" spans="1:13" s="27" customFormat="1" ht="62.25" customHeight="1" x14ac:dyDescent="0.3">
      <c r="A23" s="14" t="s">
        <v>63</v>
      </c>
      <c r="B23" s="15" t="s">
        <v>38</v>
      </c>
      <c r="C23" s="15" t="s">
        <v>39</v>
      </c>
      <c r="D23" s="15" t="s">
        <v>40</v>
      </c>
      <c r="E23" s="16" t="s">
        <v>187</v>
      </c>
      <c r="F23" s="26" t="s">
        <v>65</v>
      </c>
      <c r="G23" s="18">
        <f>+'ep fonam'!T14</f>
        <v>8093188300</v>
      </c>
      <c r="H23" s="18">
        <f>+'ep fonam'!U14</f>
        <v>0</v>
      </c>
      <c r="I23" s="18">
        <f>+'ep fonam'!V14</f>
        <v>8093188300</v>
      </c>
      <c r="J23" s="18">
        <f>+'ep fonam'!W14</f>
        <v>4065477726.48</v>
      </c>
      <c r="K23" s="18">
        <f>+'ep fonam'!X14</f>
        <v>2732992076.48</v>
      </c>
      <c r="L23" s="18">
        <f>+'ep fonam'!Y14</f>
        <v>413027579.64999998</v>
      </c>
      <c r="M23" s="18">
        <f>+'ep fonam'!Z14</f>
        <v>413027579.64999998</v>
      </c>
    </row>
    <row r="24" spans="1:13" s="27" customFormat="1" ht="62.25" customHeight="1" x14ac:dyDescent="0.3">
      <c r="A24" s="14" t="s">
        <v>63</v>
      </c>
      <c r="B24" s="15" t="s">
        <v>38</v>
      </c>
      <c r="C24" s="15" t="s">
        <v>41</v>
      </c>
      <c r="D24" s="15" t="s">
        <v>40</v>
      </c>
      <c r="E24" s="16" t="s">
        <v>187</v>
      </c>
      <c r="F24" s="26" t="s">
        <v>65</v>
      </c>
      <c r="G24" s="18">
        <f>+'ep fonam'!T15</f>
        <v>7687106182</v>
      </c>
      <c r="H24" s="18">
        <f>+'ep fonam'!U15</f>
        <v>0</v>
      </c>
      <c r="I24" s="18">
        <f>+'ep fonam'!V15</f>
        <v>7687106182</v>
      </c>
      <c r="J24" s="18">
        <f>+'ep fonam'!W15</f>
        <v>7263314343.5699997</v>
      </c>
      <c r="K24" s="18">
        <f>+'ep fonam'!X15</f>
        <v>7041716366.0699997</v>
      </c>
      <c r="L24" s="18">
        <f>+'ep fonam'!Y15</f>
        <v>3804914987.6500001</v>
      </c>
      <c r="M24" s="18">
        <f>+'ep fonam'!Z15</f>
        <v>3804914987.6500001</v>
      </c>
    </row>
    <row r="25" spans="1:13" s="27" customFormat="1" ht="62.25" customHeight="1" x14ac:dyDescent="0.3">
      <c r="A25" s="14" t="s">
        <v>161</v>
      </c>
      <c r="B25" s="15" t="s">
        <v>38</v>
      </c>
      <c r="C25" s="15" t="s">
        <v>39</v>
      </c>
      <c r="D25" s="15" t="s">
        <v>40</v>
      </c>
      <c r="E25" s="16" t="s">
        <v>185</v>
      </c>
      <c r="F25" s="26" t="s">
        <v>159</v>
      </c>
      <c r="G25" s="18">
        <f>+'ep fonam'!T16</f>
        <v>150000000</v>
      </c>
      <c r="H25" s="18">
        <f>+'ep fonam'!U16</f>
        <v>0</v>
      </c>
      <c r="I25" s="18">
        <f>+'ep fonam'!V16</f>
        <v>150000000</v>
      </c>
      <c r="J25" s="18">
        <f>+'ep fonam'!W16</f>
        <v>140000000</v>
      </c>
      <c r="K25" s="18">
        <f>+'ep fonam'!X16</f>
        <v>101453899</v>
      </c>
      <c r="L25" s="18">
        <f>+'ep fonam'!Y16</f>
        <v>31133334</v>
      </c>
      <c r="M25" s="18">
        <f>+'ep fonam'!Z16</f>
        <v>27400001</v>
      </c>
    </row>
    <row r="26" spans="1:13" s="27" customFormat="1" ht="62.25" customHeight="1" x14ac:dyDescent="0.3">
      <c r="A26" s="14" t="s">
        <v>157</v>
      </c>
      <c r="B26" s="15" t="s">
        <v>38</v>
      </c>
      <c r="C26" s="15" t="s">
        <v>39</v>
      </c>
      <c r="D26" s="15" t="s">
        <v>40</v>
      </c>
      <c r="E26" s="16" t="s">
        <v>184</v>
      </c>
      <c r="F26" s="26" t="s">
        <v>156</v>
      </c>
      <c r="G26" s="18">
        <f>+'ep fonam'!T17</f>
        <v>27579330098</v>
      </c>
      <c r="H26" s="18">
        <f>+'ep fonam'!U17</f>
        <v>0</v>
      </c>
      <c r="I26" s="18">
        <f>+'ep fonam'!V17</f>
        <v>27579330098</v>
      </c>
      <c r="J26" s="18">
        <f>+'ep fonam'!W17</f>
        <v>23142738850.759998</v>
      </c>
      <c r="K26" s="18">
        <f>+'ep fonam'!X17</f>
        <v>20227707957.66</v>
      </c>
      <c r="L26" s="18">
        <f>+'ep fonam'!Y17</f>
        <v>14879018113.98</v>
      </c>
      <c r="M26" s="18">
        <f>+'ep fonam'!Z17</f>
        <v>14879018113.98</v>
      </c>
    </row>
    <row r="27" spans="1:13" s="13" customFormat="1" ht="22.5" customHeight="1" x14ac:dyDescent="0.3">
      <c r="A27" s="102" t="s">
        <v>135</v>
      </c>
      <c r="B27" s="103"/>
      <c r="C27" s="103"/>
      <c r="D27" s="103"/>
      <c r="E27" s="103"/>
      <c r="F27" s="104"/>
      <c r="G27" s="22">
        <f t="shared" ref="G27:M27" si="3">SUM(G17:G26)</f>
        <v>470330712280</v>
      </c>
      <c r="H27" s="22">
        <f t="shared" si="3"/>
        <v>124670463604</v>
      </c>
      <c r="I27" s="22">
        <f t="shared" si="3"/>
        <v>345660248676</v>
      </c>
      <c r="J27" s="22">
        <f t="shared" si="3"/>
        <v>148819700561.29999</v>
      </c>
      <c r="K27" s="22">
        <f t="shared" si="3"/>
        <v>124612482637.03</v>
      </c>
      <c r="L27" s="22">
        <f t="shared" si="3"/>
        <v>79587160348.069992</v>
      </c>
      <c r="M27" s="28">
        <f t="shared" si="3"/>
        <v>79336515772.069992</v>
      </c>
    </row>
    <row r="28" spans="1:13" s="10" customFormat="1" ht="22.5" customHeight="1" x14ac:dyDescent="0.35">
      <c r="A28" s="99" t="s">
        <v>188</v>
      </c>
      <c r="B28" s="100"/>
      <c r="C28" s="100"/>
      <c r="D28" s="100"/>
      <c r="E28" s="100"/>
      <c r="F28" s="101"/>
      <c r="G28" s="29">
        <f t="shared" ref="G28:M28" si="4">+G11+G27</f>
        <v>556307277280</v>
      </c>
      <c r="H28" s="29">
        <f t="shared" si="4"/>
        <v>124670463604</v>
      </c>
      <c r="I28" s="29">
        <f t="shared" si="4"/>
        <v>431636813676</v>
      </c>
      <c r="J28" s="29">
        <f t="shared" si="4"/>
        <v>229920274645.29999</v>
      </c>
      <c r="K28" s="29">
        <f t="shared" si="4"/>
        <v>205713056721.03</v>
      </c>
      <c r="L28" s="29">
        <f t="shared" si="4"/>
        <v>160687734432.07001</v>
      </c>
      <c r="M28" s="30">
        <f t="shared" si="4"/>
        <v>160437089856.07001</v>
      </c>
    </row>
  </sheetData>
  <mergeCells count="9">
    <mergeCell ref="A28:F28"/>
    <mergeCell ref="A27:F27"/>
    <mergeCell ref="A15:L15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J25"/>
  <sheetViews>
    <sheetView view="pageBreakPreview" zoomScale="60" zoomScaleNormal="100" workbookViewId="0">
      <selection activeCell="L17" sqref="L17"/>
    </sheetView>
  </sheetViews>
  <sheetFormatPr baseColWidth="10" defaultRowHeight="15" x14ac:dyDescent="0.25"/>
  <cols>
    <col min="1" max="1" width="4.7109375" style="32" customWidth="1"/>
    <col min="2" max="2" width="55" style="32" customWidth="1"/>
    <col min="3" max="3" width="23.42578125" style="32" bestFit="1" customWidth="1"/>
    <col min="4" max="4" width="22" style="32" customWidth="1"/>
    <col min="5" max="5" width="24.42578125" style="32" bestFit="1" customWidth="1"/>
    <col min="6" max="6" width="22" style="32" bestFit="1" customWidth="1"/>
    <col min="7" max="7" width="21.42578125" style="32" customWidth="1"/>
    <col min="8" max="8" width="20.5703125" style="32" bestFit="1" customWidth="1"/>
    <col min="9" max="9" width="20.42578125" style="32" customWidth="1"/>
    <col min="10" max="16384" width="11.42578125" style="32"/>
  </cols>
  <sheetData>
    <row r="1" spans="1:10" ht="18" customHeight="1" x14ac:dyDescent="0.25">
      <c r="B1" s="95" t="s">
        <v>189</v>
      </c>
      <c r="C1" s="95"/>
      <c r="D1" s="95"/>
      <c r="E1" s="95"/>
      <c r="F1" s="95"/>
      <c r="G1" s="96"/>
      <c r="H1" s="96"/>
      <c r="I1" s="61"/>
    </row>
    <row r="2" spans="1:10" ht="15" customHeight="1" x14ac:dyDescent="0.25">
      <c r="B2" s="95" t="s">
        <v>247</v>
      </c>
      <c r="C2" s="95"/>
      <c r="D2" s="95"/>
      <c r="E2" s="95"/>
      <c r="F2" s="95"/>
      <c r="G2" s="95"/>
      <c r="H2" s="95"/>
      <c r="I2" s="61"/>
    </row>
    <row r="3" spans="1:10" ht="15" customHeight="1" x14ac:dyDescent="0.25">
      <c r="B3" s="97"/>
      <c r="C3" s="95"/>
      <c r="D3" s="95"/>
      <c r="E3" s="95"/>
      <c r="F3" s="95"/>
      <c r="G3" s="95"/>
      <c r="H3" s="95"/>
      <c r="I3" s="61"/>
    </row>
    <row r="4" spans="1:10" ht="21" customHeight="1" x14ac:dyDescent="0.25">
      <c r="A4" s="33"/>
      <c r="B4" s="62" t="s">
        <v>190</v>
      </c>
      <c r="C4" s="63"/>
      <c r="D4" s="64"/>
      <c r="E4" s="65"/>
      <c r="F4" s="65"/>
    </row>
    <row r="5" spans="1:10" ht="21.95" customHeight="1" x14ac:dyDescent="0.25">
      <c r="A5" s="33"/>
      <c r="B5" s="111" t="s">
        <v>191</v>
      </c>
      <c r="C5" s="111" t="s">
        <v>192</v>
      </c>
      <c r="D5" s="111" t="s">
        <v>193</v>
      </c>
      <c r="E5" s="116" t="s">
        <v>227</v>
      </c>
      <c r="F5" s="116" t="s">
        <v>194</v>
      </c>
      <c r="G5" s="114" t="s">
        <v>195</v>
      </c>
      <c r="H5" s="115"/>
      <c r="I5" s="93" t="s">
        <v>196</v>
      </c>
      <c r="J5" s="94"/>
    </row>
    <row r="6" spans="1:10" ht="21.95" customHeight="1" x14ac:dyDescent="0.25">
      <c r="A6" s="33"/>
      <c r="B6" s="111"/>
      <c r="C6" s="111"/>
      <c r="D6" s="111"/>
      <c r="E6" s="117"/>
      <c r="F6" s="117"/>
      <c r="G6" s="98" t="s">
        <v>197</v>
      </c>
      <c r="H6" s="98" t="s">
        <v>198</v>
      </c>
      <c r="I6" s="98" t="s">
        <v>197</v>
      </c>
      <c r="J6" s="98" t="s">
        <v>198</v>
      </c>
    </row>
    <row r="7" spans="1:10" ht="24.95" customHeight="1" x14ac:dyDescent="0.25">
      <c r="A7" s="33"/>
      <c r="B7" s="66" t="s">
        <v>213</v>
      </c>
      <c r="C7" s="67">
        <v>100097101513</v>
      </c>
      <c r="D7" s="68">
        <v>0</v>
      </c>
      <c r="E7" s="68">
        <v>0</v>
      </c>
      <c r="F7" s="68">
        <f>C7-D7</f>
        <v>100097101513</v>
      </c>
      <c r="G7" s="68">
        <v>89632662995.660004</v>
      </c>
      <c r="H7" s="69">
        <f>G7/F7</f>
        <v>0.89545712753749473</v>
      </c>
      <c r="I7" s="68">
        <v>67471595630.270004</v>
      </c>
      <c r="J7" s="69">
        <f>I7/F7</f>
        <v>0.67406143245323846</v>
      </c>
    </row>
    <row r="8" spans="1:10" ht="24.95" customHeight="1" x14ac:dyDescent="0.25">
      <c r="A8" s="33"/>
      <c r="B8" s="66" t="s">
        <v>214</v>
      </c>
      <c r="C8" s="68">
        <v>60909800000</v>
      </c>
      <c r="D8" s="68">
        <v>0</v>
      </c>
      <c r="E8" s="68">
        <v>0</v>
      </c>
      <c r="F8" s="68">
        <f>C8-D8</f>
        <v>60909800000</v>
      </c>
      <c r="G8" s="68">
        <v>34092472342.369999</v>
      </c>
      <c r="H8" s="69">
        <f>G8/F8</f>
        <v>0.55972064170905178</v>
      </c>
      <c r="I8" s="68">
        <v>12084431383.799999</v>
      </c>
      <c r="J8" s="69">
        <f>I8/F8</f>
        <v>0.19839880255394041</v>
      </c>
    </row>
    <row r="9" spans="1:10" ht="24.95" customHeight="1" x14ac:dyDescent="0.25">
      <c r="A9" s="33"/>
      <c r="B9" s="66" t="s">
        <v>215</v>
      </c>
      <c r="C9" s="68">
        <v>1519300000</v>
      </c>
      <c r="D9" s="68">
        <v>0</v>
      </c>
      <c r="E9" s="68">
        <v>0</v>
      </c>
      <c r="F9" s="68">
        <f>C9-D9</f>
        <v>1519300000</v>
      </c>
      <c r="G9" s="68">
        <v>887347299</v>
      </c>
      <c r="H9" s="69">
        <f>G9/F9</f>
        <v>0.58405008819851245</v>
      </c>
      <c r="I9" s="70">
        <v>31133334</v>
      </c>
      <c r="J9" s="69">
        <f>I9/F9</f>
        <v>2.049189363522675E-2</v>
      </c>
    </row>
    <row r="10" spans="1:10" ht="21" customHeight="1" x14ac:dyDescent="0.25">
      <c r="A10" s="33"/>
      <c r="B10" s="71" t="s">
        <v>199</v>
      </c>
      <c r="C10" s="72">
        <f>SUM(C7:C9)</f>
        <v>162526201513</v>
      </c>
      <c r="D10" s="72">
        <f>SUM(D7:D9)</f>
        <v>0</v>
      </c>
      <c r="E10" s="72">
        <f>SUM(E7:E9)</f>
        <v>0</v>
      </c>
      <c r="F10" s="72">
        <f>SUM(F7:F9)</f>
        <v>162526201513</v>
      </c>
      <c r="G10" s="72">
        <f>SUM(G7:G9)</f>
        <v>124612482637.03</v>
      </c>
      <c r="H10" s="73">
        <f>G10/F10</f>
        <v>0.76672242061267026</v>
      </c>
      <c r="I10" s="72">
        <f>SUM(I7:I9)</f>
        <v>79587160348.070007</v>
      </c>
      <c r="J10" s="73">
        <f>I10/F10</f>
        <v>0.4896881832416668</v>
      </c>
    </row>
    <row r="11" spans="1:10" ht="51" x14ac:dyDescent="0.25">
      <c r="A11" s="33"/>
      <c r="B11" s="74" t="s">
        <v>200</v>
      </c>
      <c r="C11" s="68">
        <v>369679862938</v>
      </c>
      <c r="D11" s="68">
        <v>570410352171</v>
      </c>
      <c r="E11" s="68">
        <v>508535000000</v>
      </c>
      <c r="F11" s="68">
        <f>C11-D11+E11</f>
        <v>307804510767</v>
      </c>
      <c r="G11" s="85"/>
      <c r="H11" s="86"/>
      <c r="I11" s="86"/>
      <c r="J11" s="87"/>
    </row>
    <row r="12" spans="1:10" ht="25.5" x14ac:dyDescent="0.25">
      <c r="A12" s="91"/>
      <c r="B12" s="75" t="s">
        <v>201</v>
      </c>
      <c r="C12" s="72">
        <f>SUM(C11:C11)</f>
        <v>369679862938</v>
      </c>
      <c r="D12" s="72">
        <f>SUM(D11:D11)</f>
        <v>570410352171</v>
      </c>
      <c r="E12" s="72">
        <f>SUM(E11:E11)</f>
        <v>508535000000</v>
      </c>
      <c r="F12" s="72">
        <f>SUM(F11:F11)</f>
        <v>307804510767</v>
      </c>
      <c r="G12" s="88"/>
      <c r="H12" s="89"/>
      <c r="I12" s="89"/>
      <c r="J12" s="90"/>
    </row>
    <row r="13" spans="1:10" ht="23.1" customHeight="1" x14ac:dyDescent="0.25">
      <c r="A13" s="33"/>
      <c r="B13" s="76" t="s">
        <v>202</v>
      </c>
      <c r="C13" s="77">
        <f>C10+C12</f>
        <v>532206064451</v>
      </c>
      <c r="D13" s="77">
        <f>D10+D12</f>
        <v>570410352171</v>
      </c>
      <c r="E13" s="77">
        <f>E10+E12</f>
        <v>508535000000</v>
      </c>
      <c r="F13" s="77">
        <f>F10+F12</f>
        <v>470330712280</v>
      </c>
      <c r="G13" s="77">
        <f>G10</f>
        <v>124612482637.03</v>
      </c>
      <c r="H13" s="78">
        <f>G13/F13</f>
        <v>0.26494651398151725</v>
      </c>
      <c r="I13" s="77">
        <f>I10</f>
        <v>79587160348.070007</v>
      </c>
      <c r="J13" s="78">
        <f>I13/F13</f>
        <v>0.16921531652113272</v>
      </c>
    </row>
    <row r="14" spans="1:10" ht="21" customHeight="1" x14ac:dyDescent="0.25">
      <c r="A14" s="33"/>
      <c r="B14" s="79" t="s">
        <v>203</v>
      </c>
      <c r="C14" s="64"/>
      <c r="D14" s="64"/>
      <c r="E14" s="61"/>
      <c r="F14" s="61"/>
      <c r="G14" s="80"/>
      <c r="H14" s="81"/>
    </row>
    <row r="15" spans="1:10" ht="69.95" customHeight="1" x14ac:dyDescent="0.25">
      <c r="A15" s="33"/>
      <c r="B15" s="112" t="s">
        <v>216</v>
      </c>
      <c r="C15" s="112"/>
      <c r="D15" s="112"/>
      <c r="E15" s="112"/>
      <c r="F15" s="112"/>
      <c r="G15" s="112"/>
      <c r="H15" s="112"/>
      <c r="I15" s="113"/>
    </row>
    <row r="16" spans="1:10" ht="65.099999999999994" customHeight="1" x14ac:dyDescent="0.25">
      <c r="A16" s="33"/>
      <c r="B16" s="112" t="s">
        <v>217</v>
      </c>
      <c r="C16" s="112"/>
      <c r="D16" s="112"/>
      <c r="E16" s="112"/>
      <c r="F16" s="112"/>
      <c r="G16" s="112"/>
      <c r="H16" s="112"/>
      <c r="I16" s="113"/>
    </row>
    <row r="17" spans="2:9" x14ac:dyDescent="0.25">
      <c r="B17" s="82"/>
    </row>
    <row r="18" spans="2:9" ht="33.950000000000003" customHeight="1" x14ac:dyDescent="0.25">
      <c r="B18" s="110" t="s">
        <v>218</v>
      </c>
      <c r="C18" s="110"/>
      <c r="D18" s="110"/>
      <c r="E18" s="110"/>
      <c r="F18" s="110"/>
      <c r="G18" s="110"/>
      <c r="H18" s="110"/>
      <c r="I18" s="83"/>
    </row>
    <row r="19" spans="2:9" ht="38.25" customHeight="1" x14ac:dyDescent="0.25">
      <c r="B19" s="84"/>
      <c r="F19" s="81"/>
    </row>
    <row r="20" spans="2:9" ht="51" customHeight="1" x14ac:dyDescent="0.25">
      <c r="B20" s="111" t="s">
        <v>204</v>
      </c>
      <c r="C20" s="98" t="s">
        <v>228</v>
      </c>
      <c r="D20" s="111" t="s">
        <v>229</v>
      </c>
      <c r="E20" s="111"/>
      <c r="F20" s="114" t="s">
        <v>248</v>
      </c>
      <c r="G20" s="115"/>
    </row>
    <row r="21" spans="2:9" ht="33.75" customHeight="1" x14ac:dyDescent="0.25">
      <c r="B21" s="111"/>
      <c r="C21" s="98" t="s">
        <v>205</v>
      </c>
      <c r="D21" s="98" t="s">
        <v>205</v>
      </c>
      <c r="E21" s="98" t="s">
        <v>198</v>
      </c>
      <c r="F21" s="98" t="s">
        <v>205</v>
      </c>
      <c r="G21" s="98" t="s">
        <v>198</v>
      </c>
    </row>
    <row r="22" spans="2:9" ht="51" x14ac:dyDescent="0.25">
      <c r="B22" s="74" t="s">
        <v>219</v>
      </c>
      <c r="C22" s="68">
        <f>C11+E11</f>
        <v>878214862938</v>
      </c>
      <c r="D22" s="68">
        <f>D11</f>
        <v>570410352171</v>
      </c>
      <c r="E22" s="69">
        <f>D22/$C$22</f>
        <v>0.64951115751188293</v>
      </c>
      <c r="F22" s="68">
        <v>307804510767</v>
      </c>
      <c r="G22" s="69">
        <f>F22/$C$22</f>
        <v>0.35048884248811707</v>
      </c>
    </row>
    <row r="23" spans="2:9" ht="20.100000000000001" customHeight="1" x14ac:dyDescent="0.25">
      <c r="B23" s="76" t="s">
        <v>202</v>
      </c>
      <c r="C23" s="77">
        <f t="shared" ref="C23:E23" si="0">SUM(C22:C22)</f>
        <v>878214862938</v>
      </c>
      <c r="D23" s="77">
        <f t="shared" si="0"/>
        <v>570410352171</v>
      </c>
      <c r="E23" s="78">
        <f t="shared" si="0"/>
        <v>0.64951115751188293</v>
      </c>
      <c r="F23" s="77">
        <f>SUM(F22:F22)</f>
        <v>307804510767</v>
      </c>
      <c r="G23" s="78">
        <f>SUM(G22:G22)</f>
        <v>0.35048884248811707</v>
      </c>
    </row>
    <row r="25" spans="2:9" x14ac:dyDescent="0.25">
      <c r="F25" s="34"/>
    </row>
  </sheetData>
  <mergeCells count="12">
    <mergeCell ref="G5:H5"/>
    <mergeCell ref="B5:B6"/>
    <mergeCell ref="C5:C6"/>
    <mergeCell ref="D5:D6"/>
    <mergeCell ref="E5:E6"/>
    <mergeCell ref="F5:F6"/>
    <mergeCell ref="B18:H18"/>
    <mergeCell ref="B20:B21"/>
    <mergeCell ref="B15:I15"/>
    <mergeCell ref="B16:I16"/>
    <mergeCell ref="D20:E20"/>
    <mergeCell ref="F20:G20"/>
  </mergeCells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84"/>
  <sheetViews>
    <sheetView showGridLines="0" tabSelected="1" view="pageBreakPreview" zoomScale="85" zoomScaleNormal="80" zoomScaleSheetLayoutView="85" workbookViewId="0">
      <pane ySplit="5" topLeftCell="A58" activePane="bottomLeft" state="frozen"/>
      <selection activeCell="G17" sqref="G17"/>
      <selection pane="bottomLeft" activeCell="G65" sqref="G65"/>
    </sheetView>
  </sheetViews>
  <sheetFormatPr baseColWidth="10" defaultColWidth="15" defaultRowHeight="13.5" x14ac:dyDescent="0.25"/>
  <cols>
    <col min="1" max="1" width="16.42578125" style="1" customWidth="1"/>
    <col min="2" max="2" width="10.5703125" style="1" customWidth="1"/>
    <col min="3" max="3" width="6.28515625" style="1" customWidth="1"/>
    <col min="4" max="4" width="5.42578125" style="1" customWidth="1"/>
    <col min="5" max="5" width="54.85546875" style="1" customWidth="1"/>
    <col min="6" max="12" width="23.28515625" style="51" customWidth="1"/>
    <col min="13" max="13" width="22.5703125" style="1" bestFit="1" customWidth="1"/>
    <col min="14" max="14" width="19.85546875" style="1" customWidth="1"/>
    <col min="15" max="16" width="18" style="1" bestFit="1" customWidth="1"/>
    <col min="17" max="19" width="17" style="1" bestFit="1" customWidth="1"/>
    <col min="20" max="16384" width="15" style="1"/>
  </cols>
  <sheetData>
    <row r="1" spans="1:13" x14ac:dyDescent="0.25">
      <c r="A1" s="118" t="s">
        <v>245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20"/>
    </row>
    <row r="2" spans="1:13" x14ac:dyDescent="0.25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3"/>
    </row>
    <row r="3" spans="1:13" ht="14.25" thickBot="1" x14ac:dyDescent="0.3">
      <c r="A3" s="124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6"/>
    </row>
    <row r="4" spans="1:13" x14ac:dyDescent="0.25">
      <c r="A4" s="138" t="s">
        <v>136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1:13" ht="25.5" customHeight="1" x14ac:dyDescent="0.25">
      <c r="A5" s="35" t="s">
        <v>7</v>
      </c>
      <c r="B5" s="35" t="s">
        <v>17</v>
      </c>
      <c r="C5" s="35" t="s">
        <v>18</v>
      </c>
      <c r="D5" s="35" t="s">
        <v>19</v>
      </c>
      <c r="E5" s="35" t="s">
        <v>20</v>
      </c>
      <c r="F5" s="36" t="s">
        <v>24</v>
      </c>
      <c r="G5" s="36" t="s">
        <v>25</v>
      </c>
      <c r="H5" s="36" t="s">
        <v>129</v>
      </c>
      <c r="I5" s="36" t="s">
        <v>26</v>
      </c>
      <c r="J5" s="36" t="s">
        <v>28</v>
      </c>
      <c r="K5" s="36" t="s">
        <v>29</v>
      </c>
      <c r="L5" s="36" t="s">
        <v>31</v>
      </c>
    </row>
    <row r="6" spans="1:13" s="40" customFormat="1" ht="25.5" customHeight="1" x14ac:dyDescent="0.2">
      <c r="A6" s="37" t="str">
        <f>+'ep mads'!C5</f>
        <v>A-01-01-01</v>
      </c>
      <c r="B6" s="37" t="str">
        <f>+'ep mads'!M5</f>
        <v>Nación</v>
      </c>
      <c r="C6" s="37" t="str">
        <f>+'ep mads'!N5</f>
        <v>10</v>
      </c>
      <c r="D6" s="37" t="str">
        <f>+'ep mads'!O5</f>
        <v>CSF</v>
      </c>
      <c r="E6" s="38" t="str">
        <f>+'ep mads'!P5</f>
        <v>SALARIO</v>
      </c>
      <c r="F6" s="39">
        <f>+'ep mads'!T5</f>
        <v>33034154224</v>
      </c>
      <c r="G6" s="39">
        <f>+'ep mads'!U5</f>
        <v>0</v>
      </c>
      <c r="H6" s="39">
        <f>+'ep mads'!V5</f>
        <v>33034154224</v>
      </c>
      <c r="I6" s="39">
        <f>+'ep mads'!W5</f>
        <v>33034154224</v>
      </c>
      <c r="J6" s="39">
        <f>+'ep mads'!X5</f>
        <v>23436165789</v>
      </c>
      <c r="K6" s="39">
        <f>+'ep mads'!Y5</f>
        <v>23435960789</v>
      </c>
      <c r="L6" s="39">
        <f>+'ep mads'!Z5</f>
        <v>23409026510</v>
      </c>
    </row>
    <row r="7" spans="1:13" s="40" customFormat="1" ht="25.5" customHeight="1" x14ac:dyDescent="0.2">
      <c r="A7" s="37" t="str">
        <f>+'ep mads'!C6</f>
        <v>A-01-01-02</v>
      </c>
      <c r="B7" s="37" t="str">
        <f>+'ep mads'!M6</f>
        <v>Nación</v>
      </c>
      <c r="C7" s="37" t="str">
        <f>+'ep mads'!N6</f>
        <v>10</v>
      </c>
      <c r="D7" s="37" t="str">
        <f>+'ep mads'!O6</f>
        <v>CSF</v>
      </c>
      <c r="E7" s="38" t="str">
        <f>+'ep mads'!P6</f>
        <v>CONTRIBUCIONES INHERENTES A LA NÓMINA</v>
      </c>
      <c r="F7" s="39">
        <f>+'ep mads'!T6</f>
        <v>11410881705</v>
      </c>
      <c r="G7" s="39">
        <f>+'ep mads'!U6</f>
        <v>0</v>
      </c>
      <c r="H7" s="39">
        <f>+'ep mads'!V6</f>
        <v>11410881705</v>
      </c>
      <c r="I7" s="39">
        <f>+'ep mads'!W6</f>
        <v>11410881705</v>
      </c>
      <c r="J7" s="39">
        <f>+'ep mads'!X6</f>
        <v>7375438674</v>
      </c>
      <c r="K7" s="39">
        <f>+'ep mads'!Y6</f>
        <v>7375438674</v>
      </c>
      <c r="L7" s="39">
        <f>+'ep mads'!Z6</f>
        <v>7375438674</v>
      </c>
    </row>
    <row r="8" spans="1:13" s="40" customFormat="1" ht="25.5" customHeight="1" x14ac:dyDescent="0.2">
      <c r="A8" s="37" t="str">
        <f>+'ep mads'!C7</f>
        <v>A-01-01-03</v>
      </c>
      <c r="B8" s="37" t="str">
        <f>+'ep mads'!M7</f>
        <v>Nación</v>
      </c>
      <c r="C8" s="37" t="str">
        <f>+'ep mads'!N7</f>
        <v>10</v>
      </c>
      <c r="D8" s="37" t="str">
        <f>+'ep mads'!O7</f>
        <v>CSF</v>
      </c>
      <c r="E8" s="38" t="str">
        <f>+'ep mads'!P7</f>
        <v>REMUNERACIONES NO CONSTITUTIVAS DE FACTOR SALARIAL</v>
      </c>
      <c r="F8" s="39">
        <f>+'ep mads'!T7</f>
        <v>3068450133</v>
      </c>
      <c r="G8" s="39">
        <f>+'ep mads'!U7</f>
        <v>0</v>
      </c>
      <c r="H8" s="39">
        <f>+'ep mads'!V7</f>
        <v>3068450133</v>
      </c>
      <c r="I8" s="39">
        <f>+'ep mads'!W7</f>
        <v>3068450133</v>
      </c>
      <c r="J8" s="39">
        <f>+'ep mads'!X7</f>
        <v>2214686002</v>
      </c>
      <c r="K8" s="39">
        <f>+'ep mads'!Y7</f>
        <v>2214686002</v>
      </c>
      <c r="L8" s="39">
        <f>+'ep mads'!Z7</f>
        <v>2204063955</v>
      </c>
    </row>
    <row r="9" spans="1:13" ht="25.5" customHeight="1" x14ac:dyDescent="0.25">
      <c r="A9" s="127" t="s">
        <v>130</v>
      </c>
      <c r="B9" s="128"/>
      <c r="C9" s="128"/>
      <c r="D9" s="128"/>
      <c r="E9" s="129"/>
      <c r="F9" s="41">
        <f>SUM(F6:F8)</f>
        <v>47513486062</v>
      </c>
      <c r="G9" s="41">
        <f t="shared" ref="G9:L9" si="0">SUM(G6:G8)</f>
        <v>0</v>
      </c>
      <c r="H9" s="41">
        <f t="shared" si="0"/>
        <v>47513486062</v>
      </c>
      <c r="I9" s="41">
        <f t="shared" si="0"/>
        <v>47513486062</v>
      </c>
      <c r="J9" s="41">
        <f t="shared" si="0"/>
        <v>33026290465</v>
      </c>
      <c r="K9" s="41">
        <f t="shared" si="0"/>
        <v>33026085465</v>
      </c>
      <c r="L9" s="41">
        <f t="shared" si="0"/>
        <v>32988529139</v>
      </c>
      <c r="M9" s="42"/>
    </row>
    <row r="10" spans="1:13" ht="25.5" customHeight="1" x14ac:dyDescent="0.25">
      <c r="A10" s="37" t="str">
        <f>+'ep mads'!C8</f>
        <v>A-02</v>
      </c>
      <c r="B10" s="37" t="str">
        <f>+'ep mads'!M8</f>
        <v>Nación</v>
      </c>
      <c r="C10" s="37" t="str">
        <f>+'ep mads'!N8</f>
        <v>10</v>
      </c>
      <c r="D10" s="37" t="str">
        <f>+'ep mads'!O8</f>
        <v>CSF</v>
      </c>
      <c r="E10" s="38" t="str">
        <f>+'ep mads'!P8</f>
        <v>ADQUISICIÓN DE BIENES  Y SERVICIOS</v>
      </c>
      <c r="F10" s="39">
        <f>+'ep mads'!T8</f>
        <v>6567640901</v>
      </c>
      <c r="G10" s="39">
        <f>+'ep mads'!U8</f>
        <v>0</v>
      </c>
      <c r="H10" s="39">
        <f>+'ep mads'!V8</f>
        <v>6567640901</v>
      </c>
      <c r="I10" s="39">
        <f>+'ep mads'!W8</f>
        <v>6566865886.3199997</v>
      </c>
      <c r="J10" s="39">
        <f>+'ep mads'!X8</f>
        <v>5880744253.0900002</v>
      </c>
      <c r="K10" s="39">
        <f>+'ep mads'!Y8</f>
        <v>4205678749.9499998</v>
      </c>
      <c r="L10" s="39">
        <f>+'ep mads'!Z8</f>
        <v>4163481022.9499998</v>
      </c>
      <c r="M10" s="42"/>
    </row>
    <row r="11" spans="1:13" ht="25.5" customHeight="1" x14ac:dyDescent="0.25">
      <c r="A11" s="130" t="s">
        <v>131</v>
      </c>
      <c r="B11" s="130"/>
      <c r="C11" s="130"/>
      <c r="D11" s="130"/>
      <c r="E11" s="130"/>
      <c r="F11" s="43">
        <f>SUM(F10:F10)</f>
        <v>6567640901</v>
      </c>
      <c r="G11" s="43">
        <f t="shared" ref="G11:L11" si="1">SUM(G10:G10)</f>
        <v>0</v>
      </c>
      <c r="H11" s="43">
        <f t="shared" si="1"/>
        <v>6567640901</v>
      </c>
      <c r="I11" s="43">
        <f t="shared" si="1"/>
        <v>6566865886.3199997</v>
      </c>
      <c r="J11" s="43">
        <f t="shared" si="1"/>
        <v>5880744253.0900002</v>
      </c>
      <c r="K11" s="43">
        <f t="shared" si="1"/>
        <v>4205678749.9499998</v>
      </c>
      <c r="L11" s="43">
        <f t="shared" si="1"/>
        <v>4163481022.9499998</v>
      </c>
    </row>
    <row r="12" spans="1:13" s="40" customFormat="1" ht="25.5" customHeight="1" x14ac:dyDescent="0.2">
      <c r="A12" s="37" t="str">
        <f>+'ep mads'!C9</f>
        <v>A-03-03-01-021</v>
      </c>
      <c r="B12" s="37" t="str">
        <f>+'ep mads'!M9</f>
        <v>Nación</v>
      </c>
      <c r="C12" s="37" t="str">
        <f>+'ep mads'!N9</f>
        <v>16</v>
      </c>
      <c r="D12" s="37" t="str">
        <f>+'ep mads'!O9</f>
        <v>SSF</v>
      </c>
      <c r="E12" s="38" t="str">
        <f>+'ep mads'!P9</f>
        <v>FONDO DE COMPENSACIÓN AMBIENTAL DISTRIBUCIÓN COMITÉ FONDO-MINISTERIO DEL MEDIO AMBIENTE ARTÍCULO 24 LEY 344 DE 1996.</v>
      </c>
      <c r="F12" s="39">
        <f>+'ep mads'!T9</f>
        <v>0</v>
      </c>
      <c r="G12" s="39">
        <f>+'ep mads'!U9</f>
        <v>0</v>
      </c>
      <c r="H12" s="39">
        <f>+'ep mads'!V9</f>
        <v>0</v>
      </c>
      <c r="I12" s="39">
        <f>+'ep mads'!W9</f>
        <v>0</v>
      </c>
      <c r="J12" s="39">
        <f>+'ep mads'!X9</f>
        <v>0</v>
      </c>
      <c r="K12" s="39">
        <f>+'ep mads'!Y9</f>
        <v>0</v>
      </c>
      <c r="L12" s="39">
        <f>+'ep mads'!Z9</f>
        <v>0</v>
      </c>
    </row>
    <row r="13" spans="1:13" s="40" customFormat="1" ht="25.5" customHeight="1" x14ac:dyDescent="0.2">
      <c r="A13" s="37" t="str">
        <f>+'ep mads'!C10</f>
        <v>A-03-03-01-034</v>
      </c>
      <c r="B13" s="37" t="str">
        <f>+'ep mads'!M10</f>
        <v>Nación</v>
      </c>
      <c r="C13" s="37" t="str">
        <f>+'ep mads'!N10</f>
        <v>10</v>
      </c>
      <c r="D13" s="37" t="str">
        <f>+'ep mads'!O10</f>
        <v>CSF</v>
      </c>
      <c r="E13" s="38" t="str">
        <f>+'ep mads'!P10</f>
        <v>FORTALECIMIENTO A LA CONSULTA PREVIA. CONVENIO 169 OIT, LEY 21 DE 1991, LEY 70 DE 1993</v>
      </c>
      <c r="F13" s="39">
        <f>+'ep mads'!T10</f>
        <v>1056000000</v>
      </c>
      <c r="G13" s="39">
        <f>+'ep mads'!U10</f>
        <v>0</v>
      </c>
      <c r="H13" s="39">
        <f>+'ep mads'!V10</f>
        <v>1056000000</v>
      </c>
      <c r="I13" s="39">
        <f>+'ep mads'!W10</f>
        <v>1056000000</v>
      </c>
      <c r="J13" s="39">
        <f>+'ep mads'!X10</f>
        <v>1056000000</v>
      </c>
      <c r="K13" s="39">
        <f>+'ep mads'!Y10</f>
        <v>0</v>
      </c>
      <c r="L13" s="39">
        <f>+'ep mads'!Z10</f>
        <v>0</v>
      </c>
    </row>
    <row r="14" spans="1:13" s="40" customFormat="1" ht="25.5" customHeight="1" x14ac:dyDescent="0.2">
      <c r="A14" s="37" t="str">
        <f>+'ep mads'!C11</f>
        <v>A-03-03-04-016</v>
      </c>
      <c r="B14" s="37" t="str">
        <f>+'ep mads'!M11</f>
        <v>Nación</v>
      </c>
      <c r="C14" s="37" t="str">
        <f>+'ep mads'!N11</f>
        <v>10</v>
      </c>
      <c r="D14" s="37" t="str">
        <f>+'ep mads'!O11</f>
        <v>CSF</v>
      </c>
      <c r="E14" s="38" t="str">
        <f>+'ep mads'!P11</f>
        <v>A INSTITUTOS DE INVESTIGACIÓN LEY 99 DE 1993</v>
      </c>
      <c r="F14" s="39">
        <f>+'ep mads'!T11</f>
        <v>59287817921</v>
      </c>
      <c r="G14" s="39">
        <f>+'ep mads'!U11</f>
        <v>0</v>
      </c>
      <c r="H14" s="39">
        <f>+'ep mads'!V11</f>
        <v>59287817921</v>
      </c>
      <c r="I14" s="39">
        <f>+'ep mads'!W11</f>
        <v>59287817921</v>
      </c>
      <c r="J14" s="39">
        <f>+'ep mads'!X11</f>
        <v>59287817921</v>
      </c>
      <c r="K14" s="39">
        <f>+'ep mads'!Y11</f>
        <v>50131263442.839996</v>
      </c>
      <c r="L14" s="39">
        <f>+'ep mads'!Z11</f>
        <v>50131263442.839996</v>
      </c>
    </row>
    <row r="15" spans="1:13" s="40" customFormat="1" ht="25.5" customHeight="1" x14ac:dyDescent="0.2">
      <c r="A15" s="37" t="str">
        <f>+'ep mads'!C12</f>
        <v>A-03-04-02-001</v>
      </c>
      <c r="B15" s="37" t="str">
        <f>+'ep mads'!M12</f>
        <v>Nación</v>
      </c>
      <c r="C15" s="37" t="str">
        <f>+'ep mads'!N12</f>
        <v>10</v>
      </c>
      <c r="D15" s="37" t="str">
        <f>+'ep mads'!O12</f>
        <v>CSF</v>
      </c>
      <c r="E15" s="38" t="str">
        <f>+'ep mads'!P12</f>
        <v>MESADAS PENSIONALES (DE PENSIONES)</v>
      </c>
      <c r="F15" s="39">
        <f>+'ep mads'!T12</f>
        <v>32000000</v>
      </c>
      <c r="G15" s="39">
        <f>+'ep mads'!U12</f>
        <v>0</v>
      </c>
      <c r="H15" s="39">
        <f>+'ep mads'!V12</f>
        <v>32000000</v>
      </c>
      <c r="I15" s="39">
        <f>+'ep mads'!W12</f>
        <v>21471492</v>
      </c>
      <c r="J15" s="39">
        <f>+'ep mads'!X12</f>
        <v>16870458</v>
      </c>
      <c r="K15" s="39">
        <f>+'ep mads'!Y12</f>
        <v>16870458</v>
      </c>
      <c r="L15" s="39">
        <f>+'ep mads'!Z12</f>
        <v>16870458</v>
      </c>
    </row>
    <row r="16" spans="1:13" s="40" customFormat="1" ht="25.5" customHeight="1" x14ac:dyDescent="0.2">
      <c r="A16" s="37" t="str">
        <f>+'ep mads'!C13</f>
        <v>A-03-04-02-002</v>
      </c>
      <c r="B16" s="37" t="str">
        <f>+'ep mads'!M13</f>
        <v>Nación</v>
      </c>
      <c r="C16" s="37" t="str">
        <f>+'ep mads'!N13</f>
        <v>10</v>
      </c>
      <c r="D16" s="37" t="str">
        <f>+'ep mads'!O13</f>
        <v>CSF</v>
      </c>
      <c r="E16" s="38" t="str">
        <f>+'ep mads'!P13</f>
        <v>CUOTAS PARTES PENSIONALES (DE PENSIONES)</v>
      </c>
      <c r="F16" s="39">
        <f>+'ep mads'!T13</f>
        <v>548000000</v>
      </c>
      <c r="G16" s="39">
        <f>+'ep mads'!U13</f>
        <v>0</v>
      </c>
      <c r="H16" s="39">
        <f>+'ep mads'!V13</f>
        <v>548000000</v>
      </c>
      <c r="I16" s="39">
        <f>+'ep mads'!W13</f>
        <v>306429123</v>
      </c>
      <c r="J16" s="39">
        <f>+'ep mads'!X13</f>
        <v>244059342</v>
      </c>
      <c r="K16" s="39">
        <f>+'ep mads'!Y13</f>
        <v>244059342</v>
      </c>
      <c r="L16" s="39">
        <f>+'ep mads'!Z13</f>
        <v>244059342</v>
      </c>
    </row>
    <row r="17" spans="1:19" s="40" customFormat="1" ht="25.5" customHeight="1" x14ac:dyDescent="0.2">
      <c r="A17" s="37" t="str">
        <f>+'ep mads'!C14</f>
        <v>A-03-04-02-004</v>
      </c>
      <c r="B17" s="37" t="str">
        <f>+'ep mads'!M14</f>
        <v>Nación</v>
      </c>
      <c r="C17" s="37" t="str">
        <f>+'ep mads'!N14</f>
        <v>10</v>
      </c>
      <c r="D17" s="37" t="str">
        <f>+'ep mads'!O14</f>
        <v>CSF</v>
      </c>
      <c r="E17" s="38" t="str">
        <f>+'ep mads'!P14</f>
        <v>BONOS PENSIONALES (DE PENSIONES)</v>
      </c>
      <c r="F17" s="39">
        <f>+'ep mads'!T14</f>
        <v>7000000000</v>
      </c>
      <c r="G17" s="39">
        <f>+'ep mads'!U14</f>
        <v>0</v>
      </c>
      <c r="H17" s="39">
        <f>+'ep mads'!V14</f>
        <v>7000000000</v>
      </c>
      <c r="I17" s="39">
        <f>+'ep mads'!W14</f>
        <v>7000000000</v>
      </c>
      <c r="J17" s="39">
        <f>+'ep mads'!X14</f>
        <v>6992912800</v>
      </c>
      <c r="K17" s="39">
        <f>+'ep mads'!Y14</f>
        <v>6992912800</v>
      </c>
      <c r="L17" s="39">
        <f>+'ep mads'!Z14</f>
        <v>6992912800</v>
      </c>
    </row>
    <row r="18" spans="1:19" s="40" customFormat="1" ht="25.5" customHeight="1" x14ac:dyDescent="0.2">
      <c r="A18" s="37" t="str">
        <f>+'ep mads'!C15</f>
        <v>A-03-04-02-012</v>
      </c>
      <c r="B18" s="37" t="str">
        <f>+'ep mads'!M15</f>
        <v>Nación</v>
      </c>
      <c r="C18" s="37" t="str">
        <f>+'ep mads'!N15</f>
        <v>10</v>
      </c>
      <c r="D18" s="37" t="str">
        <f>+'ep mads'!O15</f>
        <v>CSF</v>
      </c>
      <c r="E18" s="38" t="str">
        <f>+'ep mads'!P15</f>
        <v>INCAPACIDADES Y LICENCIAS DE MATERNIDAD Y PATERNIDAD (NO DE PENSIONES)</v>
      </c>
      <c r="F18" s="39">
        <f>+'ep mads'!T15</f>
        <v>108500000</v>
      </c>
      <c r="G18" s="39">
        <f>+'ep mads'!U15</f>
        <v>0</v>
      </c>
      <c r="H18" s="39">
        <f>+'ep mads'!V15</f>
        <v>108500000</v>
      </c>
      <c r="I18" s="39">
        <f>+'ep mads'!W15</f>
        <v>108500000</v>
      </c>
      <c r="J18" s="39">
        <f>+'ep mads'!X15</f>
        <v>104542249</v>
      </c>
      <c r="K18" s="39">
        <f>+'ep mads'!Y15</f>
        <v>104542249</v>
      </c>
      <c r="L18" s="39">
        <f>+'ep mads'!Z15</f>
        <v>104542249</v>
      </c>
    </row>
    <row r="19" spans="1:19" s="40" customFormat="1" ht="25.5" customHeight="1" x14ac:dyDescent="0.2">
      <c r="A19" s="37" t="str">
        <f>+'ep mads'!C16</f>
        <v>A-03-10</v>
      </c>
      <c r="B19" s="37" t="str">
        <f>+'ep mads'!M16</f>
        <v>Nación</v>
      </c>
      <c r="C19" s="37" t="str">
        <f>+'ep mads'!N16</f>
        <v>10</v>
      </c>
      <c r="D19" s="37" t="str">
        <f>+'ep mads'!O16</f>
        <v>CSF</v>
      </c>
      <c r="E19" s="38" t="str">
        <f>+'ep mads'!P16</f>
        <v>SENTENCIAS Y CONCILIACIONES</v>
      </c>
      <c r="F19" s="39">
        <f>+'ep mads'!T16</f>
        <v>636105677</v>
      </c>
      <c r="G19" s="39">
        <f>+'ep mads'!U16</f>
        <v>0</v>
      </c>
      <c r="H19" s="39">
        <f>+'ep mads'!V16</f>
        <v>636105677</v>
      </c>
      <c r="I19" s="39">
        <f>+'ep mads'!W16</f>
        <v>636105677</v>
      </c>
      <c r="J19" s="39">
        <f>+'ep mads'!X16</f>
        <v>531041275.95999998</v>
      </c>
      <c r="K19" s="39">
        <f>+'ep mads'!Y16</f>
        <v>531041275.95999998</v>
      </c>
      <c r="L19" s="39">
        <f>+'ep mads'!Z16</f>
        <v>531041275.95999998</v>
      </c>
    </row>
    <row r="20" spans="1:19" ht="25.5" customHeight="1" x14ac:dyDescent="0.25">
      <c r="A20" s="131" t="s">
        <v>132</v>
      </c>
      <c r="B20" s="131"/>
      <c r="C20" s="131"/>
      <c r="D20" s="131"/>
      <c r="E20" s="131"/>
      <c r="F20" s="44">
        <f>SUM(F12:F19)</f>
        <v>68668423598</v>
      </c>
      <c r="G20" s="44">
        <f t="shared" ref="G20:L20" si="2">SUM(G12:G19)</f>
        <v>0</v>
      </c>
      <c r="H20" s="44">
        <f>SUM(H12:H19)</f>
        <v>68668423598</v>
      </c>
      <c r="I20" s="44">
        <f t="shared" si="2"/>
        <v>68416324213</v>
      </c>
      <c r="J20" s="44">
        <f t="shared" si="2"/>
        <v>68233244045.959999</v>
      </c>
      <c r="K20" s="44">
        <f t="shared" si="2"/>
        <v>58020689567.799995</v>
      </c>
      <c r="L20" s="44">
        <f t="shared" si="2"/>
        <v>58020689567.799995</v>
      </c>
      <c r="M20" s="42"/>
    </row>
    <row r="21" spans="1:19" s="40" customFormat="1" ht="25.5" customHeight="1" x14ac:dyDescent="0.2">
      <c r="A21" s="37" t="str">
        <f>+'ep mads'!C17</f>
        <v>A-08-01</v>
      </c>
      <c r="B21" s="37" t="str">
        <f>+'ep mads'!M17</f>
        <v>Nación</v>
      </c>
      <c r="C21" s="37" t="str">
        <f>+'ep mads'!N17</f>
        <v>10</v>
      </c>
      <c r="D21" s="37" t="str">
        <f>+'ep mads'!O17</f>
        <v>CSF</v>
      </c>
      <c r="E21" s="38" t="str">
        <f>+'ep mads'!P17</f>
        <v>IMPUESTOS</v>
      </c>
      <c r="F21" s="39">
        <f>+'ep mads'!T17</f>
        <v>171270680</v>
      </c>
      <c r="G21" s="39">
        <f>+'ep mads'!U17</f>
        <v>0</v>
      </c>
      <c r="H21" s="39">
        <f>+'ep mads'!V17</f>
        <v>171270680</v>
      </c>
      <c r="I21" s="39">
        <f>+'ep mads'!W17</f>
        <v>171270680</v>
      </c>
      <c r="J21" s="39">
        <f>+'ep mads'!X17</f>
        <v>141399100</v>
      </c>
      <c r="K21" s="39">
        <f>+'ep mads'!Y17</f>
        <v>141399100</v>
      </c>
      <c r="L21" s="39">
        <f>+'ep mads'!Z17</f>
        <v>141399100</v>
      </c>
    </row>
    <row r="22" spans="1:19" s="40" customFormat="1" ht="25.5" customHeight="1" x14ac:dyDescent="0.2">
      <c r="A22" s="37" t="str">
        <f>+'ep mads'!C18</f>
        <v>A-08-04-01</v>
      </c>
      <c r="B22" s="37" t="str">
        <f>+'ep mads'!M16</f>
        <v>Nación</v>
      </c>
      <c r="C22" s="37" t="str">
        <f>+'ep mads'!N16</f>
        <v>10</v>
      </c>
      <c r="D22" s="37" t="str">
        <f>+'ep mads'!O16</f>
        <v>CSF</v>
      </c>
      <c r="E22" s="38" t="str">
        <f>+'ep mads'!P18</f>
        <v>CUOTA DE FISCALIZACIÓN Y AUDITAJE</v>
      </c>
      <c r="F22" s="39">
        <f>+'ep mads'!T18</f>
        <v>947851246</v>
      </c>
      <c r="G22" s="39">
        <f>+'ep mads'!U18</f>
        <v>0</v>
      </c>
      <c r="H22" s="39">
        <f>+'ep mads'!V18</f>
        <v>947851246</v>
      </c>
      <c r="I22" s="39">
        <f>+'ep mads'!W18</f>
        <v>947851246</v>
      </c>
      <c r="J22" s="39">
        <f>+'ep mads'!X18</f>
        <v>0</v>
      </c>
      <c r="K22" s="39">
        <f>+'ep mads'!Y18</f>
        <v>0</v>
      </c>
      <c r="L22" s="39">
        <f>+'ep mads'!Z18</f>
        <v>0</v>
      </c>
    </row>
    <row r="23" spans="1:19" s="40" customFormat="1" ht="25.5" customHeight="1" x14ac:dyDescent="0.2">
      <c r="A23" s="37" t="str">
        <f>+'ep mads'!C19</f>
        <v>A-08-05</v>
      </c>
      <c r="B23" s="37" t="str">
        <f>+'ep mads'!M17</f>
        <v>Nación</v>
      </c>
      <c r="C23" s="37" t="str">
        <f>+'ep mads'!N17</f>
        <v>10</v>
      </c>
      <c r="D23" s="37" t="str">
        <f>+'ep mads'!O17</f>
        <v>CSF</v>
      </c>
      <c r="E23" s="38" t="str">
        <f>+'ep mads'!P19</f>
        <v>MULTAS, SANCIONES E INTERESES DE MORA</v>
      </c>
      <c r="F23" s="39">
        <f>+'ep mads'!T19</f>
        <v>32228398</v>
      </c>
      <c r="G23" s="39">
        <f>+'ep mads'!U19</f>
        <v>0</v>
      </c>
      <c r="H23" s="39">
        <f>+'ep mads'!V19</f>
        <v>32228398</v>
      </c>
      <c r="I23" s="39">
        <f>+'ep mads'!W19</f>
        <v>24433345</v>
      </c>
      <c r="J23" s="39">
        <f>+'ep mads'!X19</f>
        <v>24433345</v>
      </c>
      <c r="K23" s="39">
        <f>+'ep mads'!Y19</f>
        <v>24433345</v>
      </c>
      <c r="L23" s="39">
        <f>+'ep mads'!Z19</f>
        <v>24433345</v>
      </c>
    </row>
    <row r="24" spans="1:19" ht="25.5" customHeight="1" x14ac:dyDescent="0.25">
      <c r="A24" s="131" t="s">
        <v>133</v>
      </c>
      <c r="B24" s="131"/>
      <c r="C24" s="131"/>
      <c r="D24" s="131"/>
      <c r="E24" s="131"/>
      <c r="F24" s="44">
        <f>SUM(F21:F23)</f>
        <v>1151350324</v>
      </c>
      <c r="G24" s="44">
        <f t="shared" ref="G24:L24" si="3">SUM(G21:G23)</f>
        <v>0</v>
      </c>
      <c r="H24" s="44">
        <f t="shared" si="3"/>
        <v>1151350324</v>
      </c>
      <c r="I24" s="44">
        <f t="shared" si="3"/>
        <v>1143555271</v>
      </c>
      <c r="J24" s="44">
        <f t="shared" si="3"/>
        <v>165832445</v>
      </c>
      <c r="K24" s="44">
        <f t="shared" si="3"/>
        <v>165832445</v>
      </c>
      <c r="L24" s="44">
        <f t="shared" si="3"/>
        <v>165832445</v>
      </c>
      <c r="M24" s="42"/>
    </row>
    <row r="25" spans="1:19" ht="25.5" customHeight="1" x14ac:dyDescent="0.25">
      <c r="A25" s="139" t="s">
        <v>134</v>
      </c>
      <c r="B25" s="139"/>
      <c r="C25" s="139"/>
      <c r="D25" s="139"/>
      <c r="E25" s="139"/>
      <c r="F25" s="46">
        <f>+F24+F20+F11+F9</f>
        <v>123900900885</v>
      </c>
      <c r="G25" s="46">
        <f t="shared" ref="G25:L25" si="4">+G24+G20+G11+G9</f>
        <v>0</v>
      </c>
      <c r="H25" s="46">
        <f t="shared" si="4"/>
        <v>123900900885</v>
      </c>
      <c r="I25" s="46">
        <f t="shared" si="4"/>
        <v>123640231432.32001</v>
      </c>
      <c r="J25" s="46">
        <f t="shared" si="4"/>
        <v>107306111209.05</v>
      </c>
      <c r="K25" s="46">
        <f t="shared" si="4"/>
        <v>95418286227.75</v>
      </c>
      <c r="L25" s="46">
        <f t="shared" si="4"/>
        <v>95338532174.75</v>
      </c>
      <c r="M25" s="47"/>
      <c r="N25" s="47"/>
      <c r="O25" s="47"/>
      <c r="P25" s="47"/>
      <c r="Q25" s="47"/>
      <c r="R25" s="47"/>
      <c r="S25" s="47"/>
    </row>
    <row r="26" spans="1:19" s="45" customFormat="1" ht="25.5" customHeight="1" x14ac:dyDescent="0.2">
      <c r="A26" s="58" t="str">
        <f>+'ep mads'!C20</f>
        <v>B-10-04-01</v>
      </c>
      <c r="B26" s="37" t="str">
        <f>+'ep mads'!M20</f>
        <v>Nación</v>
      </c>
      <c r="C26" s="37" t="str">
        <f>+'ep mads'!N20</f>
        <v>11</v>
      </c>
      <c r="D26" s="37" t="str">
        <f>+'ep mads'!O20</f>
        <v>CSF</v>
      </c>
      <c r="E26" s="59" t="str">
        <f>+'ep mads'!P20</f>
        <v>APORTES AL FONDO DE CONTINGENCIAS</v>
      </c>
      <c r="F26" s="60">
        <f>+'ep mads'!T20</f>
        <v>4117846495</v>
      </c>
      <c r="G26" s="60">
        <f>+'ep mads'!U20</f>
        <v>0</v>
      </c>
      <c r="H26" s="60">
        <f>+'ep mads'!V20</f>
        <v>4117846495</v>
      </c>
      <c r="I26" s="60">
        <f>+'ep mads'!W20</f>
        <v>4117846495</v>
      </c>
      <c r="J26" s="60">
        <f>+'ep mads'!X20</f>
        <v>4117846494.9299998</v>
      </c>
      <c r="K26" s="60">
        <f>+'ep mads'!Y20</f>
        <v>4117846494.9299998</v>
      </c>
      <c r="L26" s="60">
        <f>+'ep mads'!Z20</f>
        <v>4117846494.9299998</v>
      </c>
    </row>
    <row r="27" spans="1:19" ht="25.5" customHeight="1" thickBot="1" x14ac:dyDescent="0.3">
      <c r="A27" s="139" t="s">
        <v>212</v>
      </c>
      <c r="B27" s="139"/>
      <c r="C27" s="139"/>
      <c r="D27" s="139"/>
      <c r="E27" s="139"/>
      <c r="F27" s="46">
        <f>+F26</f>
        <v>4117846495</v>
      </c>
      <c r="G27" s="46">
        <f t="shared" ref="G27:L27" si="5">+G26</f>
        <v>0</v>
      </c>
      <c r="H27" s="46">
        <f t="shared" si="5"/>
        <v>4117846495</v>
      </c>
      <c r="I27" s="46">
        <f t="shared" si="5"/>
        <v>4117846495</v>
      </c>
      <c r="J27" s="46">
        <f t="shared" si="5"/>
        <v>4117846494.9299998</v>
      </c>
      <c r="K27" s="46">
        <f t="shared" si="5"/>
        <v>4117846494.9299998</v>
      </c>
      <c r="L27" s="46">
        <f t="shared" si="5"/>
        <v>4117846494.9299998</v>
      </c>
      <c r="M27" s="47"/>
      <c r="N27" s="47"/>
      <c r="O27" s="47"/>
      <c r="P27" s="47"/>
      <c r="Q27" s="47"/>
      <c r="R27" s="47"/>
      <c r="S27" s="47"/>
    </row>
    <row r="28" spans="1:19" x14ac:dyDescent="0.25">
      <c r="A28" s="118" t="s">
        <v>245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20"/>
    </row>
    <row r="29" spans="1:19" x14ac:dyDescent="0.25">
      <c r="A29" s="121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3"/>
    </row>
    <row r="30" spans="1:19" ht="14.25" thickBot="1" x14ac:dyDescent="0.3">
      <c r="A30" s="124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6"/>
    </row>
    <row r="31" spans="1:19" x14ac:dyDescent="0.25">
      <c r="A31" s="140" t="s">
        <v>137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</row>
    <row r="32" spans="1:19" x14ac:dyDescent="0.25">
      <c r="A32" s="35" t="s">
        <v>7</v>
      </c>
      <c r="B32" s="35" t="s">
        <v>17</v>
      </c>
      <c r="C32" s="35" t="s">
        <v>18</v>
      </c>
      <c r="D32" s="35" t="s">
        <v>19</v>
      </c>
      <c r="E32" s="35" t="s">
        <v>20</v>
      </c>
      <c r="F32" s="36" t="s">
        <v>24</v>
      </c>
      <c r="G32" s="36" t="s">
        <v>25</v>
      </c>
      <c r="H32" s="36" t="s">
        <v>129</v>
      </c>
      <c r="I32" s="36" t="s">
        <v>26</v>
      </c>
      <c r="J32" s="36" t="s">
        <v>28</v>
      </c>
      <c r="K32" s="36" t="s">
        <v>29</v>
      </c>
      <c r="L32" s="36" t="s">
        <v>31</v>
      </c>
    </row>
    <row r="33" spans="1:12" s="45" customFormat="1" ht="12.75" x14ac:dyDescent="0.2">
      <c r="A33" s="58" t="str">
        <f>+'ep mads'!C21</f>
        <v>C-3201-0900-3</v>
      </c>
      <c r="B33" s="37" t="str">
        <f>+'ep mads'!M21</f>
        <v>Nación</v>
      </c>
      <c r="C33" s="37" t="str">
        <f>+'ep mads'!N21</f>
        <v>11</v>
      </c>
      <c r="D33" s="37" t="str">
        <f>+'ep mads'!O21</f>
        <v>CSF</v>
      </c>
      <c r="E33" s="59" t="str">
        <f>+'ep mads'!P21</f>
        <v>FORTALECIMIENTO DE LA OFERTA INSTITUCIONAL PARA LA SOSTENIBILIDAD AMBIENTAL DEL TERRITORIO EN EL MARCO DE LOS NEGOCIOS VERDES Y SOSTENIBLES. NIVEL  NACIONAL</v>
      </c>
      <c r="F33" s="48">
        <f>+'ep mads'!T21</f>
        <v>6500000000</v>
      </c>
      <c r="G33" s="48">
        <f>+'ep mads'!U21</f>
        <v>0</v>
      </c>
      <c r="H33" s="48">
        <f>+'ep mads'!V21</f>
        <v>6500000000</v>
      </c>
      <c r="I33" s="48">
        <f>+'ep mads'!W21</f>
        <v>6392733453.5699997</v>
      </c>
      <c r="J33" s="48">
        <f>+'ep mads'!X21</f>
        <v>4940545007</v>
      </c>
      <c r="K33" s="48">
        <f>+'ep mads'!Y21</f>
        <v>3172143145</v>
      </c>
      <c r="L33" s="48">
        <f>+'ep mads'!Z21</f>
        <v>3172143145</v>
      </c>
    </row>
    <row r="34" spans="1:12" s="45" customFormat="1" ht="51" x14ac:dyDescent="0.2">
      <c r="A34" s="58" t="str">
        <f>+'ep mads'!C22</f>
        <v>C-3201-0900-4</v>
      </c>
      <c r="B34" s="37" t="str">
        <f>+'ep mads'!M22</f>
        <v>Nación</v>
      </c>
      <c r="C34" s="37" t="str">
        <f>+'ep mads'!N22</f>
        <v>11</v>
      </c>
      <c r="D34" s="37" t="str">
        <f>+'ep mads'!O22</f>
        <v>CSF</v>
      </c>
      <c r="E34" s="59" t="str">
        <f>+'ep mads'!P22</f>
        <v>FORTALECIMIENTO DE LA GESTIÓN AMBIENTAL SECTORIAL Y URBANA A NIVEL NACIONAL  NACIONAL</v>
      </c>
      <c r="F34" s="48">
        <f>+'ep mads'!T22</f>
        <v>5000000000</v>
      </c>
      <c r="G34" s="48">
        <f>+'ep mads'!U22</f>
        <v>0</v>
      </c>
      <c r="H34" s="48">
        <f>+'ep mads'!V22</f>
        <v>5000000000</v>
      </c>
      <c r="I34" s="48">
        <f>+'ep mads'!W22</f>
        <v>5000000000</v>
      </c>
      <c r="J34" s="48">
        <f>+'ep mads'!X22</f>
        <v>4001247109</v>
      </c>
      <c r="K34" s="48">
        <f>+'ep mads'!Y22</f>
        <v>2882951143.8000002</v>
      </c>
      <c r="L34" s="48">
        <f>+'ep mads'!Z22</f>
        <v>2882951143.8000002</v>
      </c>
    </row>
    <row r="35" spans="1:12" s="45" customFormat="1" ht="51" x14ac:dyDescent="0.2">
      <c r="A35" s="58" t="str">
        <f>+'ep mads'!C23</f>
        <v>C-3201-0900-4</v>
      </c>
      <c r="B35" s="37" t="str">
        <f>+'ep mads'!M23</f>
        <v>Nación</v>
      </c>
      <c r="C35" s="37" t="str">
        <f>+'ep mads'!N23</f>
        <v>15</v>
      </c>
      <c r="D35" s="37" t="str">
        <f>+'ep mads'!O23</f>
        <v>CSF</v>
      </c>
      <c r="E35" s="59" t="str">
        <f>+'ep mads'!P23</f>
        <v>FORTALECIMIENTO DE LA GESTIÓN AMBIENTAL SECTORIAL Y URBANA A NIVEL NACIONAL  NACIONAL</v>
      </c>
      <c r="F35" s="48">
        <f>+'ep mads'!T23</f>
        <v>1000000000</v>
      </c>
      <c r="G35" s="48">
        <f>+'ep mads'!U23</f>
        <v>0</v>
      </c>
      <c r="H35" s="48">
        <f>+'ep mads'!V23</f>
        <v>1000000000</v>
      </c>
      <c r="I35" s="48">
        <f>+'ep mads'!W23</f>
        <v>1000000000</v>
      </c>
      <c r="J35" s="48">
        <f>+'ep mads'!X23</f>
        <v>0</v>
      </c>
      <c r="K35" s="48">
        <f>+'ep mads'!Y23</f>
        <v>0</v>
      </c>
      <c r="L35" s="48">
        <f>+'ep mads'!Z23</f>
        <v>0</v>
      </c>
    </row>
    <row r="36" spans="1:12" s="45" customFormat="1" ht="51" x14ac:dyDescent="0.2">
      <c r="A36" s="58" t="str">
        <f>+'ep mads'!C24</f>
        <v>C-3201-0900-5</v>
      </c>
      <c r="B36" s="37" t="str">
        <f>+'ep mads'!M24</f>
        <v>Nación</v>
      </c>
      <c r="C36" s="37" t="str">
        <f>+'ep mads'!N24</f>
        <v>11</v>
      </c>
      <c r="D36" s="37" t="str">
        <f>+'ep mads'!O24</f>
        <v>CSF</v>
      </c>
      <c r="E36" s="59" t="str">
        <f>+'ep mads'!P24</f>
        <v>IMPLEMENTACIÓN DE LAS ESTRATEGIAS, INSTRUMENTOS Y RECOMENDACIONES DE LA OCDE EN MATERIA DE GESTIÓN AMBIENTAL A NIVEL   NACIONAL</v>
      </c>
      <c r="F36" s="48">
        <f>+'ep mads'!T24</f>
        <v>2800000000</v>
      </c>
      <c r="G36" s="48">
        <f>+'ep mads'!U24</f>
        <v>0</v>
      </c>
      <c r="H36" s="48">
        <f>+'ep mads'!V24</f>
        <v>2800000000</v>
      </c>
      <c r="I36" s="48">
        <f>+'ep mads'!W24</f>
        <v>2800000000</v>
      </c>
      <c r="J36" s="48">
        <f>+'ep mads'!X24</f>
        <v>2771311096</v>
      </c>
      <c r="K36" s="48">
        <f>+'ep mads'!Y24</f>
        <v>1888684748.4300001</v>
      </c>
      <c r="L36" s="48">
        <f>+'ep mads'!Z24</f>
        <v>1879613074.4300001</v>
      </c>
    </row>
    <row r="37" spans="1:12" s="45" customFormat="1" ht="51" x14ac:dyDescent="0.2">
      <c r="A37" s="58" t="str">
        <f>+'ep mads'!C25</f>
        <v>C-3201-0900-6</v>
      </c>
      <c r="B37" s="37" t="str">
        <f>+'ep mads'!M25</f>
        <v>Nación</v>
      </c>
      <c r="C37" s="37" t="str">
        <f>+'ep mads'!N25</f>
        <v>16</v>
      </c>
      <c r="D37" s="37" t="str">
        <f>+'ep mads'!O25</f>
        <v>SSF</v>
      </c>
      <c r="E37" s="59" t="str">
        <f>+'ep mads'!P25</f>
        <v>APOYO A LAS CORPORACIONES AUTÓNOMAS REGIONALES Y DE DESARROLLO SOSTENIBLE, BENEFICIARIAS DEL FONDO DE COMPENSACIÓN AMBIENTAL – FCA,  NACIONAL-[DISTRIBUCION PREVIO CONCEPTO DNP]</v>
      </c>
      <c r="F37" s="48">
        <f>+'ep mads'!T25</f>
        <v>3488741762</v>
      </c>
      <c r="G37" s="48">
        <f>+'ep mads'!U25</f>
        <v>3488741762</v>
      </c>
      <c r="H37" s="48">
        <f>+'ep mads'!V25</f>
        <v>0</v>
      </c>
      <c r="I37" s="48">
        <f>+'ep mads'!W25</f>
        <v>0</v>
      </c>
      <c r="J37" s="48">
        <f>+'ep mads'!X25</f>
        <v>0</v>
      </c>
      <c r="K37" s="48">
        <f>+'ep mads'!Y25</f>
        <v>0</v>
      </c>
      <c r="L37" s="48">
        <f>+'ep mads'!Z25</f>
        <v>0</v>
      </c>
    </row>
    <row r="38" spans="1:12" s="45" customFormat="1" ht="51" x14ac:dyDescent="0.2">
      <c r="A38" s="58" t="str">
        <f>+'ep mads'!C26</f>
        <v>C-3201-0900-10</v>
      </c>
      <c r="B38" s="37" t="str">
        <f>+'ep mads'!M26</f>
        <v>Nación</v>
      </c>
      <c r="C38" s="37" t="str">
        <f>+'ep mads'!N26</f>
        <v>10</v>
      </c>
      <c r="D38" s="37" t="str">
        <f>+'ep mads'!O26</f>
        <v>CSF</v>
      </c>
      <c r="E38" s="59" t="str">
        <f>+'ep mads'!P26</f>
        <v>APOYO FINANCIERO AL DESARROLLO DE PLANES, PROGRAMAS Y PROYECTOS A TRAVÉS DEL FONDO PARA LA VIDA Y BIODIVERSIDAD   NACIONAL</v>
      </c>
      <c r="F38" s="48">
        <f>+'ep mads'!T26</f>
        <v>333535000000</v>
      </c>
      <c r="G38" s="48">
        <f>+'ep mads'!U26</f>
        <v>0</v>
      </c>
      <c r="H38" s="48">
        <f>+'ep mads'!V26</f>
        <v>333535000000</v>
      </c>
      <c r="I38" s="48">
        <f>+'ep mads'!W26</f>
        <v>333535000000</v>
      </c>
      <c r="J38" s="48">
        <f>+'ep mads'!X26</f>
        <v>0</v>
      </c>
      <c r="K38" s="48">
        <f>+'ep mads'!Y26</f>
        <v>0</v>
      </c>
      <c r="L38" s="48">
        <f>+'ep mads'!Z26</f>
        <v>0</v>
      </c>
    </row>
    <row r="39" spans="1:12" s="45" customFormat="1" ht="51" x14ac:dyDescent="0.2">
      <c r="A39" s="58" t="str">
        <f>+'ep mads'!C27</f>
        <v>C-3202-0900-6</v>
      </c>
      <c r="B39" s="37" t="str">
        <f>+'ep mads'!M27</f>
        <v>Nación</v>
      </c>
      <c r="C39" s="37" t="str">
        <f>+'ep mads'!N27</f>
        <v>11</v>
      </c>
      <c r="D39" s="37" t="str">
        <f>+'ep mads'!O27</f>
        <v>CSF</v>
      </c>
      <c r="E39" s="59" t="str">
        <f>+'ep mads'!P27</f>
        <v>CONSERVACIÓN DE LA BIODIVERSIDAD Y LOS SERVICIOS ECOSISTÉMICOS A NIVEL  NACIONAL</v>
      </c>
      <c r="F39" s="48">
        <f>+'ep mads'!T27</f>
        <v>20500000000</v>
      </c>
      <c r="G39" s="48">
        <f>+'ep mads'!U27</f>
        <v>0</v>
      </c>
      <c r="H39" s="48">
        <f>+'ep mads'!V27</f>
        <v>20500000000</v>
      </c>
      <c r="I39" s="48">
        <f>+'ep mads'!W27</f>
        <v>20500000000</v>
      </c>
      <c r="J39" s="48">
        <f>+'ep mads'!X27</f>
        <v>18101494088</v>
      </c>
      <c r="K39" s="48">
        <f>+'ep mads'!Y27</f>
        <v>9097148599</v>
      </c>
      <c r="L39" s="48">
        <f>+'ep mads'!Z27</f>
        <v>9031021933</v>
      </c>
    </row>
    <row r="40" spans="1:12" s="45" customFormat="1" ht="51" x14ac:dyDescent="0.2">
      <c r="A40" s="58" t="str">
        <f>+'ep mads'!C28</f>
        <v>C-3202-0900-6</v>
      </c>
      <c r="B40" s="37" t="str">
        <f>+'ep mads'!M28</f>
        <v>Nación</v>
      </c>
      <c r="C40" s="37" t="str">
        <f>+'ep mads'!N28</f>
        <v>13</v>
      </c>
      <c r="D40" s="37" t="str">
        <f>+'ep mads'!O28</f>
        <v>CSF</v>
      </c>
      <c r="E40" s="59" t="str">
        <f>+'ep mads'!P28</f>
        <v>CONSERVACIÓN DE LA BIODIVERSIDAD Y LOS SERVICIOS ECOSISTÉMICOS A NIVEL  NACIONAL</v>
      </c>
      <c r="F40" s="48">
        <f>+'ep mads'!T28</f>
        <v>17500000000</v>
      </c>
      <c r="G40" s="48">
        <f>+'ep mads'!U28</f>
        <v>0</v>
      </c>
      <c r="H40" s="48">
        <f>+'ep mads'!V28</f>
        <v>17500000000</v>
      </c>
      <c r="I40" s="48">
        <f>+'ep mads'!W28</f>
        <v>17500000000</v>
      </c>
      <c r="J40" s="48">
        <f>+'ep mads'!X28</f>
        <v>17500000000</v>
      </c>
      <c r="K40" s="48">
        <f>+'ep mads'!Y28</f>
        <v>4877360383</v>
      </c>
      <c r="L40" s="48">
        <f>+'ep mads'!Z28</f>
        <v>4877360383</v>
      </c>
    </row>
    <row r="41" spans="1:12" s="45" customFormat="1" ht="51" x14ac:dyDescent="0.2">
      <c r="A41" s="58" t="str">
        <f>+'ep mads'!C29</f>
        <v>C-3202-0900-6</v>
      </c>
      <c r="B41" s="37" t="str">
        <f>+'ep mads'!M29</f>
        <v>Nación</v>
      </c>
      <c r="C41" s="37" t="str">
        <f>+'ep mads'!N29</f>
        <v>15</v>
      </c>
      <c r="D41" s="37" t="str">
        <f>+'ep mads'!O29</f>
        <v>CSF</v>
      </c>
      <c r="E41" s="59" t="str">
        <f>+'ep mads'!P29</f>
        <v>CONSERVACIÓN DE LA BIODIVERSIDAD Y LOS SERVICIOS ECOSISTÉMICOS A NIVEL  NACIONAL</v>
      </c>
      <c r="F41" s="48">
        <f>+'ep mads'!T29</f>
        <v>400000000</v>
      </c>
      <c r="G41" s="48">
        <f>+'ep mads'!U29</f>
        <v>0</v>
      </c>
      <c r="H41" s="48">
        <f>+'ep mads'!V29</f>
        <v>400000000</v>
      </c>
      <c r="I41" s="48">
        <f>+'ep mads'!W29</f>
        <v>344000000</v>
      </c>
      <c r="J41" s="48">
        <f>+'ep mads'!X29</f>
        <v>186000000</v>
      </c>
      <c r="K41" s="48">
        <f>+'ep mads'!Y29</f>
        <v>3226666</v>
      </c>
      <c r="L41" s="48">
        <f>+'ep mads'!Z29</f>
        <v>3226666</v>
      </c>
    </row>
    <row r="42" spans="1:12" s="45" customFormat="1" ht="51" x14ac:dyDescent="0.2">
      <c r="A42" s="58" t="str">
        <f>+'ep mads'!C30</f>
        <v>C-3202-0900-7</v>
      </c>
      <c r="B42" s="37" t="str">
        <f>+'ep mads'!M30</f>
        <v>Nación</v>
      </c>
      <c r="C42" s="37" t="str">
        <f>+'ep mads'!N30</f>
        <v>11</v>
      </c>
      <c r="D42" s="37" t="str">
        <f>+'ep mads'!O30</f>
        <v>CSF</v>
      </c>
      <c r="E42" s="59" t="str">
        <f>+'ep mads'!P30</f>
        <v>IMPLEMENTACION DE ESTRATEGIAS DE REDUCCION A LA DEFORESTACION Y ALTERNATIVAS SOSTENIBLES  AMAZONAS, CAQUETA, PUTUMAYO, GUAVIARE, META</v>
      </c>
      <c r="F42" s="48">
        <f>+'ep mads'!T30</f>
        <v>400000000</v>
      </c>
      <c r="G42" s="48">
        <f>+'ep mads'!U30</f>
        <v>0</v>
      </c>
      <c r="H42" s="48">
        <f>+'ep mads'!V30</f>
        <v>400000000</v>
      </c>
      <c r="I42" s="48">
        <f>+'ep mads'!W30</f>
        <v>400000000</v>
      </c>
      <c r="J42" s="48">
        <f>+'ep mads'!X30</f>
        <v>76500000</v>
      </c>
      <c r="K42" s="48">
        <f>+'ep mads'!Y30</f>
        <v>50700000</v>
      </c>
      <c r="L42" s="48">
        <f>+'ep mads'!Z30</f>
        <v>50700000</v>
      </c>
    </row>
    <row r="43" spans="1:12" s="45" customFormat="1" ht="51" x14ac:dyDescent="0.2">
      <c r="A43" s="58" t="str">
        <f>+'ep mads'!C31</f>
        <v>C-3202-0900-15</v>
      </c>
      <c r="B43" s="37" t="str">
        <f>+'ep mads'!M31</f>
        <v>Nación</v>
      </c>
      <c r="C43" s="37" t="str">
        <f>+'ep mads'!N31</f>
        <v>10</v>
      </c>
      <c r="D43" s="37" t="str">
        <f>+'ep mads'!O31</f>
        <v>CSF</v>
      </c>
      <c r="E43" s="59" t="str">
        <f>+'ep mads'!P31</f>
        <v>FORTALECIMIENTO DE ACCIONES PARA LA GESTIÓN INTEGRAL DEL AGUA COMO BASE DEL ORDENAMIENTO TERRITORIAL SOSTENIBLE EN LA MOJANA ANTIOQUIA, BOLÍVAR, CÓRDOBA, SUCRE</v>
      </c>
      <c r="F43" s="48">
        <f>+'ep mads'!T31</f>
        <v>56171256518</v>
      </c>
      <c r="G43" s="48">
        <f>+'ep mads'!U31</f>
        <v>0</v>
      </c>
      <c r="H43" s="48">
        <f>+'ep mads'!V31</f>
        <v>56171256518</v>
      </c>
      <c r="I43" s="48">
        <f>+'ep mads'!W31</f>
        <v>56171256518</v>
      </c>
      <c r="J43" s="48">
        <f>+'ep mads'!X31</f>
        <v>56171256518</v>
      </c>
      <c r="K43" s="48">
        <f>+'ep mads'!Y31</f>
        <v>28085628259</v>
      </c>
      <c r="L43" s="48">
        <f>+'ep mads'!Z31</f>
        <v>28085628259</v>
      </c>
    </row>
    <row r="44" spans="1:12" s="45" customFormat="1" ht="51" x14ac:dyDescent="0.2">
      <c r="A44" s="58" t="str">
        <f>+'ep mads'!C32</f>
        <v>C-3202-0900-16</v>
      </c>
      <c r="B44" s="37" t="str">
        <f>+'ep mads'!M32</f>
        <v>Nación</v>
      </c>
      <c r="C44" s="37" t="str">
        <f>+'ep mads'!N32</f>
        <v>10</v>
      </c>
      <c r="D44" s="37" t="str">
        <f>+'ep mads'!O32</f>
        <v>CSF</v>
      </c>
      <c r="E44" s="59" t="str">
        <f>+'ep mads'!P32</f>
        <v>CONTRIBUCIÓN A LA GESTIÓN INTEGRAL DEL BOSQUE EN EL NÚCLEO YAGUARÁ II EN LOS MUNICIPIOS DE CALAMAR, SAN VICENTE DEL CAGUÁN, LA MACARENA</v>
      </c>
      <c r="F44" s="48">
        <f>+'ep mads'!T32</f>
        <v>12042338476</v>
      </c>
      <c r="G44" s="48">
        <f>+'ep mads'!U32</f>
        <v>0</v>
      </c>
      <c r="H44" s="48">
        <f>+'ep mads'!V32</f>
        <v>12042338476</v>
      </c>
      <c r="I44" s="48">
        <f>+'ep mads'!W32</f>
        <v>12042338476</v>
      </c>
      <c r="J44" s="48">
        <f>+'ep mads'!X32</f>
        <v>12042338476</v>
      </c>
      <c r="K44" s="48">
        <f>+'ep mads'!Y32</f>
        <v>12042338476</v>
      </c>
      <c r="L44" s="48">
        <f>+'ep mads'!Z32</f>
        <v>12042338476</v>
      </c>
    </row>
    <row r="45" spans="1:12" s="45" customFormat="1" ht="51" x14ac:dyDescent="0.2">
      <c r="A45" s="58" t="str">
        <f>+'ep mads'!C33</f>
        <v>C-3202-0900-17</v>
      </c>
      <c r="B45" s="37" t="str">
        <f>+'ep mads'!M33</f>
        <v>Nación</v>
      </c>
      <c r="C45" s="37" t="str">
        <f>+'ep mads'!N33</f>
        <v>10</v>
      </c>
      <c r="D45" s="37" t="str">
        <f>+'ep mads'!O33</f>
        <v>CSF</v>
      </c>
      <c r="E45" s="59" t="str">
        <f>+'ep mads'!P33</f>
        <v>IMPLEMENTACIÓN DE UN NÚCLEO DE DESARROLLO FORESTAL PARA LA REDUCCIÓN DE LA DEFORESTACIÓN EN EL MUNICIPIO DE MAPIRIPÁN, META</v>
      </c>
      <c r="F45" s="48">
        <f>+'ep mads'!T33</f>
        <v>7587359675</v>
      </c>
      <c r="G45" s="48">
        <f>+'ep mads'!U33</f>
        <v>0</v>
      </c>
      <c r="H45" s="48">
        <f>+'ep mads'!V33</f>
        <v>7587359675</v>
      </c>
      <c r="I45" s="48">
        <f>+'ep mads'!W33</f>
        <v>7587359675</v>
      </c>
      <c r="J45" s="48">
        <f>+'ep mads'!X33</f>
        <v>7587359675</v>
      </c>
      <c r="K45" s="48">
        <f>+'ep mads'!Y33</f>
        <v>7587359675</v>
      </c>
      <c r="L45" s="48">
        <f>+'ep mads'!Z33</f>
        <v>7587359675</v>
      </c>
    </row>
    <row r="46" spans="1:12" s="45" customFormat="1" ht="51" x14ac:dyDescent="0.2">
      <c r="A46" s="58" t="str">
        <f>+'ep mads'!C34</f>
        <v>C-3202-0900-18</v>
      </c>
      <c r="B46" s="37" t="str">
        <f>+'ep mads'!M34</f>
        <v>Nación</v>
      </c>
      <c r="C46" s="37" t="str">
        <f>+'ep mads'!N34</f>
        <v>10</v>
      </c>
      <c r="D46" s="37" t="str">
        <f>+'ep mads'!O34</f>
        <v>CSF</v>
      </c>
      <c r="E46" s="59" t="str">
        <f>+'ep mads'!P34</f>
        <v>IMPLEMENTACIÓN DE UN NÚCLEO DE DESARROLLO FORESTAL PARA LA REDUCCIÓN DE LA DEFORESTACIÓN EN EL MUNICIPIO DE CARTAGENA DEL CHAIRÁ, CAQUETÁ</v>
      </c>
      <c r="F46" s="48">
        <f>+'ep mads'!T34</f>
        <v>18820183200</v>
      </c>
      <c r="G46" s="48">
        <f>+'ep mads'!U34</f>
        <v>0</v>
      </c>
      <c r="H46" s="48">
        <f>+'ep mads'!V34</f>
        <v>18820183200</v>
      </c>
      <c r="I46" s="48">
        <f>+'ep mads'!W34</f>
        <v>18820183200</v>
      </c>
      <c r="J46" s="48">
        <f>+'ep mads'!X34</f>
        <v>18820183200</v>
      </c>
      <c r="K46" s="48">
        <f>+'ep mads'!Y34</f>
        <v>9674386614</v>
      </c>
      <c r="L46" s="48">
        <f>+'ep mads'!Z34</f>
        <v>9674386614</v>
      </c>
    </row>
    <row r="47" spans="1:12" s="45" customFormat="1" ht="51" x14ac:dyDescent="0.2">
      <c r="A47" s="58" t="str">
        <f>+'ep mads'!C35</f>
        <v>C-3203-0900-2</v>
      </c>
      <c r="B47" s="37" t="str">
        <f>+'ep mads'!M35</f>
        <v>Nación</v>
      </c>
      <c r="C47" s="37" t="str">
        <f>+'ep mads'!N35</f>
        <v>11</v>
      </c>
      <c r="D47" s="37" t="str">
        <f>+'ep mads'!O35</f>
        <v>CSF</v>
      </c>
      <c r="E47" s="59" t="str">
        <f>+'ep mads'!P35</f>
        <v>FORTALECIMIENTO INSTITUCIONAL PARA LA IMPLEMENTACIÓN DE LA POLÍTICA NACIONAL PARA LA GESTIÓN INTEGRAL DEL RECURSO HÍDRICO  NACIONAL</v>
      </c>
      <c r="F47" s="48">
        <f>+'ep mads'!T35</f>
        <v>7000000000</v>
      </c>
      <c r="G47" s="48">
        <f>+'ep mads'!U35</f>
        <v>0</v>
      </c>
      <c r="H47" s="48">
        <f>+'ep mads'!V35</f>
        <v>7000000000</v>
      </c>
      <c r="I47" s="48">
        <f>+'ep mads'!W35</f>
        <v>6898632078</v>
      </c>
      <c r="J47" s="48">
        <f>+'ep mads'!X35</f>
        <v>6468454811</v>
      </c>
      <c r="K47" s="48">
        <f>+'ep mads'!Y35</f>
        <v>4010653906</v>
      </c>
      <c r="L47" s="48">
        <f>+'ep mads'!Z35</f>
        <v>4010653906</v>
      </c>
    </row>
    <row r="48" spans="1:12" s="45" customFormat="1" ht="76.5" x14ac:dyDescent="0.2">
      <c r="A48" s="58" t="str">
        <f>+'ep mads'!C36</f>
        <v>C-3204-0900-6</v>
      </c>
      <c r="B48" s="37" t="str">
        <f>+'ep mads'!M36</f>
        <v>Nación</v>
      </c>
      <c r="C48" s="37" t="str">
        <f>+'ep mads'!N36</f>
        <v>11</v>
      </c>
      <c r="D48" s="37" t="str">
        <f>+'ep mads'!O36</f>
        <v>CSF</v>
      </c>
      <c r="E48" s="59" t="str">
        <f>+'ep mads'!P36</f>
        <v>INVESTIGACIÓN GENERACIÓN  Y DIFUSIÓN DE CONOCIMIENTO CIENTÍFICO SOBRE LA REALIDAD AMBIENTAL, SOCIO PRODUCTIVA Y CULTURAL DEL CHOCÓ BIOGEOGRÁFICO  ANTIOQUIA, CAUCA, CHOCÓ, NARIÑO, VALLE DEL CAUCA, RISARALDA, CÓRDOBA</v>
      </c>
      <c r="F48" s="48">
        <f>+'ep mads'!T36</f>
        <v>5000000000</v>
      </c>
      <c r="G48" s="48">
        <f>+'ep mads'!U36</f>
        <v>0</v>
      </c>
      <c r="H48" s="48">
        <f>+'ep mads'!V36</f>
        <v>5000000000</v>
      </c>
      <c r="I48" s="48">
        <f>+'ep mads'!W36</f>
        <v>5000000000</v>
      </c>
      <c r="J48" s="48">
        <f>+'ep mads'!X36</f>
        <v>5000000000</v>
      </c>
      <c r="K48" s="48">
        <f>+'ep mads'!Y36</f>
        <v>5000000000</v>
      </c>
      <c r="L48" s="48">
        <f>+'ep mads'!Z36</f>
        <v>5000000000</v>
      </c>
    </row>
    <row r="49" spans="1:12" x14ac:dyDescent="0.25">
      <c r="A49" s="57" t="s">
        <v>7</v>
      </c>
      <c r="B49" s="57" t="s">
        <v>17</v>
      </c>
      <c r="C49" s="57" t="s">
        <v>18</v>
      </c>
      <c r="D49" s="57" t="s">
        <v>19</v>
      </c>
      <c r="E49" s="57" t="s">
        <v>20</v>
      </c>
      <c r="F49" s="36" t="s">
        <v>24</v>
      </c>
      <c r="G49" s="36" t="s">
        <v>25</v>
      </c>
      <c r="H49" s="36" t="s">
        <v>129</v>
      </c>
      <c r="I49" s="36" t="s">
        <v>26</v>
      </c>
      <c r="J49" s="36" t="s">
        <v>28</v>
      </c>
      <c r="K49" s="36" t="s">
        <v>29</v>
      </c>
      <c r="L49" s="36" t="s">
        <v>31</v>
      </c>
    </row>
    <row r="50" spans="1:12" s="45" customFormat="1" ht="63.75" x14ac:dyDescent="0.2">
      <c r="A50" s="58" t="str">
        <f>+'ep mads'!C37</f>
        <v>C-3204-0900-7</v>
      </c>
      <c r="B50" s="37" t="str">
        <f>+'ep mads'!M37</f>
        <v>Nación</v>
      </c>
      <c r="C50" s="37" t="str">
        <f>+'ep mads'!N37</f>
        <v>11</v>
      </c>
      <c r="D50" s="37" t="str">
        <f>+'ep mads'!O37</f>
        <v>CSF</v>
      </c>
      <c r="E50" s="59" t="str">
        <f>+'ep mads'!P37</f>
        <v>INVESTIGACIÓN CONSERVACIÓN Y APROVECHAMIENTO SOSTENIBLE DE LA DIVERSIDAD BIOLÓGICA, SOCIOECONOMICA Y CULTURAL DE LA AMAZONIA COLOMBIANA  AMAZONAS, CAQUETÁ, PUTUMAYO, GUAVIARE, VAUPÉS, GUAINÍA</v>
      </c>
      <c r="F50" s="48">
        <f>+'ep mads'!T37</f>
        <v>8200000000</v>
      </c>
      <c r="G50" s="48">
        <f>+'ep mads'!U37</f>
        <v>0</v>
      </c>
      <c r="H50" s="48">
        <f>+'ep mads'!V37</f>
        <v>8200000000</v>
      </c>
      <c r="I50" s="48">
        <f>+'ep mads'!W37</f>
        <v>8200000000</v>
      </c>
      <c r="J50" s="48">
        <f>+'ep mads'!X37</f>
        <v>8200000000</v>
      </c>
      <c r="K50" s="48">
        <f>+'ep mads'!Y37</f>
        <v>7548069095.6599998</v>
      </c>
      <c r="L50" s="48">
        <f>+'ep mads'!Z37</f>
        <v>7548069095.6599998</v>
      </c>
    </row>
    <row r="51" spans="1:12" s="45" customFormat="1" ht="38.25" x14ac:dyDescent="0.2">
      <c r="A51" s="58" t="str">
        <f>+'ep mads'!C38</f>
        <v>C-3204-0900-8</v>
      </c>
      <c r="B51" s="37" t="str">
        <f>+'ep mads'!M38</f>
        <v>Nación</v>
      </c>
      <c r="C51" s="37" t="str">
        <f>+'ep mads'!N38</f>
        <v>11</v>
      </c>
      <c r="D51" s="37" t="str">
        <f>+'ep mads'!O38</f>
        <v>CSF</v>
      </c>
      <c r="E51" s="59" t="str">
        <f>+'ep mads'!P38</f>
        <v>INVESTIGACIÓN CIENTÍFICA HACIA LA GENERACIÓN DE INFORMACIÓN Y CONOCIMIENTO DE  LAS  ZONAS MARINAS Y COSTERAS DE INTERES DE LA NACIÓN  NACIONAL</v>
      </c>
      <c r="F51" s="48">
        <f>+'ep mads'!T38</f>
        <v>7400000000</v>
      </c>
      <c r="G51" s="48">
        <f>+'ep mads'!U38</f>
        <v>0</v>
      </c>
      <c r="H51" s="48">
        <f>+'ep mads'!V38</f>
        <v>7400000000</v>
      </c>
      <c r="I51" s="48">
        <f>+'ep mads'!W38</f>
        <v>7400000000</v>
      </c>
      <c r="J51" s="48">
        <f>+'ep mads'!X38</f>
        <v>7400000000</v>
      </c>
      <c r="K51" s="48">
        <f>+'ep mads'!Y38</f>
        <v>7400000000</v>
      </c>
      <c r="L51" s="48">
        <f>+'ep mads'!Z38</f>
        <v>7400000000</v>
      </c>
    </row>
    <row r="52" spans="1:12" s="45" customFormat="1" ht="75.75" customHeight="1" x14ac:dyDescent="0.2">
      <c r="A52" s="58" t="str">
        <f>+'ep mads'!C39</f>
        <v>C-3204-0900-10</v>
      </c>
      <c r="B52" s="37" t="str">
        <f>+'ep mads'!M39</f>
        <v>Nación</v>
      </c>
      <c r="C52" s="37" t="str">
        <f>+'ep mads'!N39</f>
        <v>11</v>
      </c>
      <c r="D52" s="37" t="str">
        <f>+'ep mads'!O39</f>
        <v>CSF</v>
      </c>
      <c r="E52" s="59" t="str">
        <f>+'ep mads'!P39</f>
        <v>CONSOLIDACIÓN SISTEMA DE INFORMACIÓN AMBIENTAL SIAC COMO EJE CENTRAL DE INFORMACIÓN AMBIENTAL OFICIAL Y SOPORTE PARA LA TOMA DE DECISIONES A NIVEL REGIONAL Y NACIONAL Y CONOCIMIENTO EN MATERIA AMBIENTAL A NIVEL NACIONAL Y REGIONAL  BOGOTÁ</v>
      </c>
      <c r="F52" s="48">
        <f>+'ep mads'!T39</f>
        <v>3840503984</v>
      </c>
      <c r="G52" s="48">
        <f>+'ep mads'!U39</f>
        <v>0</v>
      </c>
      <c r="H52" s="48">
        <f>+'ep mads'!V39</f>
        <v>3840503984</v>
      </c>
      <c r="I52" s="48">
        <f>+'ep mads'!W39</f>
        <v>3115050105</v>
      </c>
      <c r="J52" s="48">
        <f>+'ep mads'!X39</f>
        <v>3113455937.6700001</v>
      </c>
      <c r="K52" s="48">
        <f>+'ep mads'!Y39</f>
        <v>2343035659</v>
      </c>
      <c r="L52" s="48">
        <f>+'ep mads'!Z39</f>
        <v>2340968992</v>
      </c>
    </row>
    <row r="53" spans="1:12" s="45" customFormat="1" ht="51" x14ac:dyDescent="0.2">
      <c r="A53" s="58" t="str">
        <f>+'ep mads'!C40</f>
        <v>C-3204-0900-11</v>
      </c>
      <c r="B53" s="37" t="str">
        <f>+'ep mads'!M40</f>
        <v>Nación</v>
      </c>
      <c r="C53" s="37" t="str">
        <f>+'ep mads'!N40</f>
        <v>11</v>
      </c>
      <c r="D53" s="37" t="str">
        <f>+'ep mads'!O40</f>
        <v>CSF</v>
      </c>
      <c r="E53" s="59" t="str">
        <f>+'ep mads'!P40</f>
        <v>FORTALECIMIENTO DEL SISTEMA DE OPERACIONES ESTADÍSTICAS AMBIENTALES DEL INSTITUTO DE INVESTIGACIONES MARINAS Y COSTERAS - INVEMAR-  NACIONAL</v>
      </c>
      <c r="F53" s="48">
        <f>+'ep mads'!T40</f>
        <v>1300000000</v>
      </c>
      <c r="G53" s="48">
        <f>+'ep mads'!U40</f>
        <v>0</v>
      </c>
      <c r="H53" s="48">
        <f>+'ep mads'!V40</f>
        <v>1300000000</v>
      </c>
      <c r="I53" s="48">
        <f>+'ep mads'!W40</f>
        <v>1300000000</v>
      </c>
      <c r="J53" s="48">
        <f>+'ep mads'!X40</f>
        <v>1300000000</v>
      </c>
      <c r="K53" s="48">
        <f>+'ep mads'!Y40</f>
        <v>1300000000</v>
      </c>
      <c r="L53" s="48">
        <f>+'ep mads'!Z40</f>
        <v>1300000000</v>
      </c>
    </row>
    <row r="54" spans="1:12" s="45" customFormat="1" ht="38.25" x14ac:dyDescent="0.2">
      <c r="A54" s="58" t="str">
        <f>+'ep mads'!C41</f>
        <v>C-3204-0900-12</v>
      </c>
      <c r="B54" s="37" t="str">
        <f>+'ep mads'!M41</f>
        <v>Nación</v>
      </c>
      <c r="C54" s="37" t="str">
        <f>+'ep mads'!N41</f>
        <v>11</v>
      </c>
      <c r="D54" s="37" t="str">
        <f>+'ep mads'!O41</f>
        <v>CSF</v>
      </c>
      <c r="E54" s="59" t="str">
        <f>+'ep mads'!P41</f>
        <v>INVESTIGACION CIENTIFICA Y GESTION DEL CONOCIMIENTO SOBRE LA BIODIVERSIDAD Y SUS CONTRIBUCIONES A LA SOCIEDAD A NIVEL  NACIONAL</v>
      </c>
      <c r="F54" s="48">
        <f>+'ep mads'!T41</f>
        <v>10606292170</v>
      </c>
      <c r="G54" s="48">
        <f>+'ep mads'!U41</f>
        <v>0</v>
      </c>
      <c r="H54" s="48">
        <f>+'ep mads'!V41</f>
        <v>10606292170</v>
      </c>
      <c r="I54" s="48">
        <f>+'ep mads'!W41</f>
        <v>10606292170</v>
      </c>
      <c r="J54" s="48">
        <f>+'ep mads'!X41</f>
        <v>10606292170</v>
      </c>
      <c r="K54" s="48">
        <f>+'ep mads'!Y41</f>
        <v>9439625502.6599998</v>
      </c>
      <c r="L54" s="48">
        <f>+'ep mads'!Z41</f>
        <v>9439625502.6599998</v>
      </c>
    </row>
    <row r="55" spans="1:12" s="45" customFormat="1" ht="38.25" x14ac:dyDescent="0.2">
      <c r="A55" s="58" t="str">
        <f>+'ep mads'!C42</f>
        <v>C-3205-0900-2</v>
      </c>
      <c r="B55" s="37" t="str">
        <f>+'ep mads'!M42</f>
        <v>Nación</v>
      </c>
      <c r="C55" s="37" t="str">
        <f>+'ep mads'!N42</f>
        <v>11</v>
      </c>
      <c r="D55" s="37" t="str">
        <f>+'ep mads'!O42</f>
        <v>CSF</v>
      </c>
      <c r="E55" s="59" t="str">
        <f>+'ep mads'!P42</f>
        <v>GENERACIÓN CAPACIDADES PARA EL ADECUADO DESEMPEÑO AMBIENTAL DEL SINA EN EL TERRITORIO  NACIONAL</v>
      </c>
      <c r="F55" s="48">
        <f>+'ep mads'!T42</f>
        <v>7600000000</v>
      </c>
      <c r="G55" s="48">
        <f>+'ep mads'!U42</f>
        <v>0</v>
      </c>
      <c r="H55" s="48">
        <f>+'ep mads'!V42</f>
        <v>7600000000</v>
      </c>
      <c r="I55" s="48">
        <f>+'ep mads'!W42</f>
        <v>6616787127</v>
      </c>
      <c r="J55" s="48">
        <f>+'ep mads'!X42</f>
        <v>6347023648</v>
      </c>
      <c r="K55" s="48">
        <f>+'ep mads'!Y42</f>
        <v>3145740355</v>
      </c>
      <c r="L55" s="48">
        <f>+'ep mads'!Z42</f>
        <v>3145740355</v>
      </c>
    </row>
    <row r="56" spans="1:12" s="45" customFormat="1" ht="51" x14ac:dyDescent="0.2">
      <c r="A56" s="58" t="str">
        <f>+'ep mads'!C43</f>
        <v>C-3205-0900-4</v>
      </c>
      <c r="B56" s="37" t="str">
        <f>+'ep mads'!M43</f>
        <v>Nación</v>
      </c>
      <c r="C56" s="37" t="str">
        <f>+'ep mads'!N43</f>
        <v>10</v>
      </c>
      <c r="D56" s="37" t="str">
        <f>+'ep mads'!O43</f>
        <v>CSF</v>
      </c>
      <c r="E56" s="59" t="str">
        <f>+'ep mads'!P43</f>
        <v>ORDENAMIENTO AMBIENTAL DE USO DEL TERRITORIO EN EL MARCO DEL PLAN DE ZONIFICACIÓN AMBIENTAL EN SUBREGIONES PDET DE LOS DEPARTAMENTOS DE ANTIOQUIA, BOLÍVAR, CHOCÓ, CÓRDOBA</v>
      </c>
      <c r="F56" s="48">
        <f>+'ep mads'!T43</f>
        <v>5604981120</v>
      </c>
      <c r="G56" s="48">
        <f>+'ep mads'!U43</f>
        <v>0</v>
      </c>
      <c r="H56" s="48">
        <f>+'ep mads'!V43</f>
        <v>5604981120</v>
      </c>
      <c r="I56" s="48">
        <f>+'ep mads'!W43</f>
        <v>5604981120</v>
      </c>
      <c r="J56" s="48">
        <f>+'ep mads'!X43</f>
        <v>0</v>
      </c>
      <c r="K56" s="48">
        <f>+'ep mads'!Y43</f>
        <v>0</v>
      </c>
      <c r="L56" s="48">
        <f>+'ep mads'!Z43</f>
        <v>0</v>
      </c>
    </row>
    <row r="57" spans="1:12" s="45" customFormat="1" ht="39.75" customHeight="1" x14ac:dyDescent="0.2">
      <c r="A57" s="58" t="str">
        <f>+'ep mads'!C44</f>
        <v>C-3206-0900-3</v>
      </c>
      <c r="B57" s="37" t="str">
        <f>+'ep mads'!M44</f>
        <v>Nación</v>
      </c>
      <c r="C57" s="37" t="str">
        <f>+'ep mads'!N44</f>
        <v>11</v>
      </c>
      <c r="D57" s="37" t="str">
        <f>+'ep mads'!O44</f>
        <v>CSF</v>
      </c>
      <c r="E57" s="59" t="str">
        <f>+'ep mads'!P44</f>
        <v>FORTALECIMIENTO DE LA GESTIÓN DE CAMBIO CLIMÁTICO EN LA PLANEACIÓN SECTORIAL Y TERRITORIAL  NACIONAL</v>
      </c>
      <c r="F57" s="48">
        <f>+'ep mads'!T44</f>
        <v>6000000000</v>
      </c>
      <c r="G57" s="48">
        <f>+'ep mads'!U44</f>
        <v>0</v>
      </c>
      <c r="H57" s="48">
        <f>+'ep mads'!V44</f>
        <v>6000000000</v>
      </c>
      <c r="I57" s="48">
        <f>+'ep mads'!W44</f>
        <v>5712147666</v>
      </c>
      <c r="J57" s="48">
        <f>+'ep mads'!X44</f>
        <v>5611125333</v>
      </c>
      <c r="K57" s="48">
        <f>+'ep mads'!Y44</f>
        <v>3284670999</v>
      </c>
      <c r="L57" s="48">
        <f>+'ep mads'!Z44</f>
        <v>3284670999</v>
      </c>
    </row>
    <row r="58" spans="1:12" s="45" customFormat="1" ht="37.5" customHeight="1" x14ac:dyDescent="0.2">
      <c r="A58" s="58" t="str">
        <f>+'ep mads'!C45</f>
        <v>C-3206-0900-3</v>
      </c>
      <c r="B58" s="37" t="str">
        <f>+'ep mads'!M45</f>
        <v>Nación</v>
      </c>
      <c r="C58" s="37" t="str">
        <f>+'ep mads'!N45</f>
        <v>13</v>
      </c>
      <c r="D58" s="37" t="str">
        <f>+'ep mads'!O45</f>
        <v>CSF</v>
      </c>
      <c r="E58" s="59" t="str">
        <f>+'ep mads'!P45</f>
        <v>FORTALECIMIENTO DE LA GESTIÓN DE CAMBIO CLIMÁTICO EN LA PLANEACIÓN SECTORIAL Y TERRITORIAL  NACIONAL</v>
      </c>
      <c r="F58" s="48">
        <f>+'ep mads'!T45</f>
        <v>5000000000</v>
      </c>
      <c r="G58" s="48">
        <f>+'ep mads'!U45</f>
        <v>0</v>
      </c>
      <c r="H58" s="48">
        <f>+'ep mads'!V45</f>
        <v>5000000000</v>
      </c>
      <c r="I58" s="48">
        <f>+'ep mads'!W45</f>
        <v>3000000000</v>
      </c>
      <c r="J58" s="48">
        <f>+'ep mads'!X45</f>
        <v>1917381141</v>
      </c>
      <c r="K58" s="48">
        <f>+'ep mads'!Y45</f>
        <v>1041299754.65</v>
      </c>
      <c r="L58" s="48">
        <f>+'ep mads'!Z45</f>
        <v>1007949754.65</v>
      </c>
    </row>
    <row r="59" spans="1:12" s="45" customFormat="1" ht="51" x14ac:dyDescent="0.2">
      <c r="A59" s="58" t="str">
        <f>+'ep mads'!C46</f>
        <v>C-3206-0900-6</v>
      </c>
      <c r="B59" s="37" t="str">
        <f>+'ep mads'!M46</f>
        <v>Nación</v>
      </c>
      <c r="C59" s="37" t="str">
        <f>+'ep mads'!N46</f>
        <v>10</v>
      </c>
      <c r="D59" s="37" t="str">
        <f>+'ep mads'!O46</f>
        <v>CSF</v>
      </c>
      <c r="E59" s="59" t="str">
        <f>+'ep mads'!P46</f>
        <v>IMPLEMENTACIÓN DE LA RED DE BRIGADAS FORESTALES COMUNITARIAS PARA LA PREVENCIÓN DE INCENDIOS FORESTALES EN ZONAS RURALES PRIORIZADAS A NIVEL NACIONAL</v>
      </c>
      <c r="F59" s="48">
        <f>+'ep mads'!T46</f>
        <v>9990735554</v>
      </c>
      <c r="G59" s="48">
        <f>+'ep mads'!U46</f>
        <v>0</v>
      </c>
      <c r="H59" s="48">
        <f>+'ep mads'!V46</f>
        <v>9990735554</v>
      </c>
      <c r="I59" s="48">
        <f>+'ep mads'!W46</f>
        <v>9990735554</v>
      </c>
      <c r="J59" s="48">
        <f>+'ep mads'!X46</f>
        <v>9990735554</v>
      </c>
      <c r="K59" s="48">
        <f>+'ep mads'!Y46</f>
        <v>0</v>
      </c>
      <c r="L59" s="48">
        <f>+'ep mads'!Z46</f>
        <v>0</v>
      </c>
    </row>
    <row r="60" spans="1:12" s="45" customFormat="1" ht="38.25" x14ac:dyDescent="0.2">
      <c r="A60" s="58" t="str">
        <f>+'ep mads'!C47</f>
        <v>C-3207-0900-2</v>
      </c>
      <c r="B60" s="37" t="str">
        <f>+'ep mads'!M47</f>
        <v>Nación</v>
      </c>
      <c r="C60" s="37" t="str">
        <f>+'ep mads'!N47</f>
        <v>11</v>
      </c>
      <c r="D60" s="37" t="str">
        <f>+'ep mads'!O47</f>
        <v>CSF</v>
      </c>
      <c r="E60" s="59" t="str">
        <f>+'ep mads'!P47</f>
        <v>FORTALECIMIENTO FORTALECER LA GESTIÓN AMBIENTAL DEL ESTADO COLOMBIANO SOBRE LAS ZONAS MARINAS Y COSTERAS Y RECURSOS ACUÁTICOS  NACIONAL</v>
      </c>
      <c r="F60" s="48">
        <f>+'ep mads'!T47</f>
        <v>3113000000</v>
      </c>
      <c r="G60" s="48">
        <f>+'ep mads'!U47</f>
        <v>0</v>
      </c>
      <c r="H60" s="48">
        <f>+'ep mads'!V47</f>
        <v>3113000000</v>
      </c>
      <c r="I60" s="48">
        <f>+'ep mads'!W47</f>
        <v>2103856986</v>
      </c>
      <c r="J60" s="48">
        <f>+'ep mads'!X47</f>
        <v>2064071334</v>
      </c>
      <c r="K60" s="48">
        <f>+'ep mads'!Y47</f>
        <v>1314724533</v>
      </c>
      <c r="L60" s="48">
        <f>+'ep mads'!Z47</f>
        <v>1314724533</v>
      </c>
    </row>
    <row r="61" spans="1:12" s="45" customFormat="1" ht="38.25" x14ac:dyDescent="0.2">
      <c r="A61" s="58" t="str">
        <f>+'ep mads'!C48</f>
        <v>C-3207-0900-2</v>
      </c>
      <c r="B61" s="37" t="str">
        <f>+'ep mads'!M48</f>
        <v>Nación</v>
      </c>
      <c r="C61" s="37" t="str">
        <f>+'ep mads'!N48</f>
        <v>13</v>
      </c>
      <c r="D61" s="37" t="str">
        <f>+'ep mads'!O48</f>
        <v>CSF</v>
      </c>
      <c r="E61" s="59" t="str">
        <f>+'ep mads'!P48</f>
        <v>FORTALECIMIENTO FORTALECER LA GESTIÓN AMBIENTAL DEL ESTADO COLOMBIANO SOBRE LAS ZONAS MARINAS Y COSTERAS Y RECURSOS ACUÁTICOS  NACIONAL</v>
      </c>
      <c r="F61" s="48">
        <f>+'ep mads'!T48</f>
        <v>3887000000</v>
      </c>
      <c r="G61" s="48">
        <f>+'ep mads'!U48</f>
        <v>0</v>
      </c>
      <c r="H61" s="48">
        <f>+'ep mads'!V48</f>
        <v>3887000000</v>
      </c>
      <c r="I61" s="48">
        <f>+'ep mads'!W48</f>
        <v>3887000000</v>
      </c>
      <c r="J61" s="48">
        <f>+'ep mads'!X48</f>
        <v>3887000000</v>
      </c>
      <c r="K61" s="48">
        <f>+'ep mads'!Y48</f>
        <v>777400000</v>
      </c>
      <c r="L61" s="48">
        <f>+'ep mads'!Z48</f>
        <v>777400000</v>
      </c>
    </row>
    <row r="62" spans="1:12" s="45" customFormat="1" ht="38.25" x14ac:dyDescent="0.2">
      <c r="A62" s="58" t="str">
        <f>+'ep mads'!C49</f>
        <v>C-3207-0900-2</v>
      </c>
      <c r="B62" s="37" t="str">
        <f>+'ep mads'!M49</f>
        <v>Nación</v>
      </c>
      <c r="C62" s="37" t="str">
        <f>+'ep mads'!N49</f>
        <v>15</v>
      </c>
      <c r="D62" s="37" t="str">
        <f>+'ep mads'!O49</f>
        <v>CSF</v>
      </c>
      <c r="E62" s="59" t="str">
        <f>+'ep mads'!P49</f>
        <v>FORTALECIMIENTO FORTALECER LA GESTIÓN AMBIENTAL DEL ESTADO COLOMBIANO SOBRE LAS ZONAS MARINAS Y COSTERAS Y RECURSOS ACUÁTICOS  NACIONAL</v>
      </c>
      <c r="F62" s="48">
        <f>+'ep mads'!T49</f>
        <v>2500000000</v>
      </c>
      <c r="G62" s="48">
        <f>+'ep mads'!U49</f>
        <v>0</v>
      </c>
      <c r="H62" s="48">
        <f>+'ep mads'!V49</f>
        <v>2500000000</v>
      </c>
      <c r="I62" s="48">
        <f>+'ep mads'!W49</f>
        <v>1800000000</v>
      </c>
      <c r="J62" s="48">
        <f>+'ep mads'!X49</f>
        <v>0</v>
      </c>
      <c r="K62" s="48">
        <f>+'ep mads'!Y49</f>
        <v>0</v>
      </c>
      <c r="L62" s="48">
        <f>+'ep mads'!Z49</f>
        <v>0</v>
      </c>
    </row>
    <row r="63" spans="1:12" s="45" customFormat="1" ht="38.25" x14ac:dyDescent="0.2">
      <c r="A63" s="58" t="str">
        <f>+'ep mads'!C50</f>
        <v>C-3208-0900-3</v>
      </c>
      <c r="B63" s="37" t="str">
        <f>+'ep mads'!M50</f>
        <v>Nación</v>
      </c>
      <c r="C63" s="37" t="str">
        <f>+'ep mads'!N50</f>
        <v>11</v>
      </c>
      <c r="D63" s="37" t="str">
        <f>+'ep mads'!O50</f>
        <v>CSF</v>
      </c>
      <c r="E63" s="59" t="str">
        <f>+'ep mads'!P50</f>
        <v>IMPLEMENTACION DE ESTRATEGIAS DE EDUCACION, PARTICIPACION Y CULTURA PARA EL FORTALECIMIENTO DE LA GOBERNANZA AMBIENTAL A NIVEL  NACIONAL</v>
      </c>
      <c r="F63" s="48">
        <f>+'ep mads'!T50</f>
        <v>19000000000</v>
      </c>
      <c r="G63" s="48">
        <f>+'ep mads'!U50</f>
        <v>0</v>
      </c>
      <c r="H63" s="48">
        <f>+'ep mads'!V50</f>
        <v>19000000000</v>
      </c>
      <c r="I63" s="48">
        <f>+'ep mads'!W50</f>
        <v>18592412566</v>
      </c>
      <c r="J63" s="48">
        <f>+'ep mads'!X50</f>
        <v>12042679321</v>
      </c>
      <c r="K63" s="48">
        <f>+'ep mads'!Y50</f>
        <v>6472651053</v>
      </c>
      <c r="L63" s="48">
        <f>+'ep mads'!Z50</f>
        <v>6446846986</v>
      </c>
    </row>
    <row r="64" spans="1:12" s="45" customFormat="1" ht="38.25" x14ac:dyDescent="0.2">
      <c r="A64" s="58" t="str">
        <f>+'ep mads'!C51</f>
        <v>C-3208-0900-3</v>
      </c>
      <c r="B64" s="37" t="str">
        <f>+'ep mads'!M51</f>
        <v>Nación</v>
      </c>
      <c r="C64" s="37" t="str">
        <f>+'ep mads'!N51</f>
        <v>15</v>
      </c>
      <c r="D64" s="37" t="str">
        <f>+'ep mads'!O51</f>
        <v>CSF</v>
      </c>
      <c r="E64" s="59" t="str">
        <f>+'ep mads'!P51</f>
        <v>IMPLEMENTACION DE ESTRATEGIAS DE EDUCACION, PARTICIPACION Y CULTURA PARA EL FORTALECIMIENTO DE LA GOBERNANZA AMBIENTAL A NIVEL  NACIONAL</v>
      </c>
      <c r="F64" s="48">
        <f>+'ep mads'!T51</f>
        <v>1500000000</v>
      </c>
      <c r="G64" s="48">
        <f>+'ep mads'!U51</f>
        <v>0</v>
      </c>
      <c r="H64" s="48">
        <f>+'ep mads'!V51</f>
        <v>1500000000</v>
      </c>
      <c r="I64" s="48">
        <f>+'ep mads'!W51</f>
        <v>1261839080</v>
      </c>
      <c r="J64" s="48">
        <f>+'ep mads'!X51</f>
        <v>2758110</v>
      </c>
      <c r="K64" s="48">
        <f>+'ep mads'!Y51</f>
        <v>495685</v>
      </c>
      <c r="L64" s="48">
        <f>+'ep mads'!Z51</f>
        <v>495685</v>
      </c>
    </row>
    <row r="65" spans="1:12" s="45" customFormat="1" ht="38.25" x14ac:dyDescent="0.2">
      <c r="A65" s="58" t="str">
        <f>+'ep mads'!C52</f>
        <v>C-3299-0900-9</v>
      </c>
      <c r="B65" s="37" t="str">
        <f>+'ep mads'!M52</f>
        <v>Nación</v>
      </c>
      <c r="C65" s="37" t="str">
        <f>+'ep mads'!N52</f>
        <v>11</v>
      </c>
      <c r="D65" s="37" t="str">
        <f>+'ep mads'!O52</f>
        <v>CSF</v>
      </c>
      <c r="E65" s="59" t="str">
        <f>+'ep mads'!P52</f>
        <v>IMPLEMENTACIÓN DE LA ESTRATEGIA DE DIVULGACIÓN Y COMUNICACIÓN DE LA INFORMACIÓN AMBIENTAL A NIVEL  NACIONAL</v>
      </c>
      <c r="F65" s="48">
        <f>+'ep mads'!T52</f>
        <v>2000000000</v>
      </c>
      <c r="G65" s="48">
        <f>+'ep mads'!U52</f>
        <v>0</v>
      </c>
      <c r="H65" s="48">
        <f>+'ep mads'!V52</f>
        <v>2000000000</v>
      </c>
      <c r="I65" s="48">
        <f>+'ep mads'!W52</f>
        <v>2000000000</v>
      </c>
      <c r="J65" s="48">
        <f>+'ep mads'!X52</f>
        <v>1998755899</v>
      </c>
      <c r="K65" s="48">
        <f>+'ep mads'!Y52</f>
        <v>1519645116</v>
      </c>
      <c r="L65" s="48">
        <f>+'ep mads'!Z52</f>
        <v>1519645116</v>
      </c>
    </row>
    <row r="66" spans="1:12" x14ac:dyDescent="0.25">
      <c r="A66" s="92" t="s">
        <v>7</v>
      </c>
      <c r="B66" s="92" t="s">
        <v>17</v>
      </c>
      <c r="C66" s="92" t="s">
        <v>18</v>
      </c>
      <c r="D66" s="92" t="s">
        <v>19</v>
      </c>
      <c r="E66" s="92" t="s">
        <v>20</v>
      </c>
      <c r="F66" s="36" t="s">
        <v>24</v>
      </c>
      <c r="G66" s="36" t="s">
        <v>25</v>
      </c>
      <c r="H66" s="36" t="s">
        <v>129</v>
      </c>
      <c r="I66" s="36" t="s">
        <v>26</v>
      </c>
      <c r="J66" s="36" t="s">
        <v>28</v>
      </c>
      <c r="K66" s="36" t="s">
        <v>29</v>
      </c>
      <c r="L66" s="36" t="s">
        <v>31</v>
      </c>
    </row>
    <row r="67" spans="1:12" s="45" customFormat="1" ht="38.25" x14ac:dyDescent="0.2">
      <c r="A67" s="58" t="str">
        <f>+'ep mads'!C53</f>
        <v>C-3299-0900-9</v>
      </c>
      <c r="B67" s="37" t="str">
        <f>+'ep mads'!M53</f>
        <v>Nación</v>
      </c>
      <c r="C67" s="37" t="str">
        <f>+'ep mads'!N53</f>
        <v>15</v>
      </c>
      <c r="D67" s="37" t="str">
        <f>+'ep mads'!O53</f>
        <v>CSF</v>
      </c>
      <c r="E67" s="59" t="str">
        <f>+'ep mads'!P53</f>
        <v>IMPLEMENTACIÓN DE LA ESTRATEGIA DE DIVULGACIÓN Y COMUNICACIÓN DE LA INFORMACIÓN AMBIENTAL A NIVEL  NACIONAL</v>
      </c>
      <c r="F67" s="48">
        <f>+'ep mads'!T53</f>
        <v>3000000000</v>
      </c>
      <c r="G67" s="48">
        <f>+'ep mads'!U53</f>
        <v>0</v>
      </c>
      <c r="H67" s="48">
        <f>+'ep mads'!V53</f>
        <v>3000000000</v>
      </c>
      <c r="I67" s="48">
        <f>+'ep mads'!W53</f>
        <v>3000000000</v>
      </c>
      <c r="J67" s="48">
        <f>+'ep mads'!X53</f>
        <v>2922777246</v>
      </c>
      <c r="K67" s="48">
        <f>+'ep mads'!Y53</f>
        <v>0</v>
      </c>
      <c r="L67" s="48">
        <f>+'ep mads'!Z53</f>
        <v>0</v>
      </c>
    </row>
    <row r="68" spans="1:12" s="45" customFormat="1" ht="38.25" x14ac:dyDescent="0.2">
      <c r="A68" s="58" t="str">
        <f>+'ep mads'!C54</f>
        <v>C-3299-0900-10</v>
      </c>
      <c r="B68" s="37" t="str">
        <f>+'ep mads'!M54</f>
        <v>Nación</v>
      </c>
      <c r="C68" s="37" t="str">
        <f>+'ep mads'!N54</f>
        <v>11</v>
      </c>
      <c r="D68" s="37" t="str">
        <f>+'ep mads'!O54</f>
        <v>CSF</v>
      </c>
      <c r="E68" s="59" t="str">
        <f>+'ep mads'!P54</f>
        <v>FORTALECIMIENTO DE LA INFRAESTRUCTURA FÍSICA, TECNOLÓGICA Y DE LA GESTIÓN ADMINISTRATIVA DEL INVEMAR  NACIONAL</v>
      </c>
      <c r="F68" s="48">
        <f>+'ep mads'!T54</f>
        <v>2400000000</v>
      </c>
      <c r="G68" s="48">
        <f>+'ep mads'!U54</f>
        <v>0</v>
      </c>
      <c r="H68" s="48">
        <f>+'ep mads'!V54</f>
        <v>2400000000</v>
      </c>
      <c r="I68" s="48">
        <f>+'ep mads'!W54</f>
        <v>2400000000</v>
      </c>
      <c r="J68" s="48">
        <f>+'ep mads'!X54</f>
        <v>2400000000</v>
      </c>
      <c r="K68" s="48">
        <f>+'ep mads'!Y54</f>
        <v>2400000000</v>
      </c>
      <c r="L68" s="48">
        <f>+'ep mads'!Z54</f>
        <v>2400000000</v>
      </c>
    </row>
    <row r="69" spans="1:12" s="45" customFormat="1" ht="63.75" x14ac:dyDescent="0.2">
      <c r="A69" s="58" t="str">
        <f>+'ep mads'!C55</f>
        <v>C-3299-0900-11</v>
      </c>
      <c r="B69" s="37" t="str">
        <f>+'ep mads'!M55</f>
        <v>Nación</v>
      </c>
      <c r="C69" s="37" t="str">
        <f>+'ep mads'!N55</f>
        <v>11</v>
      </c>
      <c r="D69" s="37" t="str">
        <f>+'ep mads'!O55</f>
        <v>CSF</v>
      </c>
      <c r="E69" s="59" t="str">
        <f>+'ep mads'!P55</f>
        <v>FORTALECIMIENTO DE LA CAPACIDAD DEL ENTORNO FISCO Y LOGÍSTICO REQUERIDO PARA EL LEVANTAMIENTO Y GESTIÓN DE LA INFORMACIÓN AMBIENTAL DE LA AMAZONIA COLOMBIANA.  AMAZONAS, CAQUETÁ, VAUPÉS, GUAVIARE, GUAINÍA</v>
      </c>
      <c r="F69" s="48">
        <f>+'ep mads'!T55</f>
        <v>1200000000</v>
      </c>
      <c r="G69" s="48">
        <f>+'ep mads'!U55</f>
        <v>0</v>
      </c>
      <c r="H69" s="48">
        <f>+'ep mads'!V55</f>
        <v>1200000000</v>
      </c>
      <c r="I69" s="48">
        <f>+'ep mads'!W55</f>
        <v>1200000000</v>
      </c>
      <c r="J69" s="48">
        <f>+'ep mads'!X55</f>
        <v>1200000000</v>
      </c>
      <c r="K69" s="48">
        <f>+'ep mads'!Y55</f>
        <v>1200000000</v>
      </c>
      <c r="L69" s="48">
        <f>+'ep mads'!Z55</f>
        <v>1200000000</v>
      </c>
    </row>
    <row r="70" spans="1:12" s="45" customFormat="1" ht="75" customHeight="1" x14ac:dyDescent="0.2">
      <c r="A70" s="58" t="str">
        <f>+'ep mads'!C56</f>
        <v>C-3299-0900-13</v>
      </c>
      <c r="B70" s="37" t="str">
        <f>+'ep mads'!M56</f>
        <v>Nación</v>
      </c>
      <c r="C70" s="37" t="str">
        <f>+'ep mads'!N56</f>
        <v>11</v>
      </c>
      <c r="D70" s="37" t="str">
        <f>+'ep mads'!O56</f>
        <v>CSF</v>
      </c>
      <c r="E70" s="59" t="str">
        <f>+'ep mads'!P56</f>
        <v>FORTALECIMIENTO AMPLIACIÓN DE LA CAPACIDAD INSTALADA DE INFRAESTRUCTURA FÍSICA, TECNOLÓGICA Y ADMINISTRATIVA DEL INSTITUTO DE INVESTIGACIONES AMBIENTALES DEL PACÍFICO  ANTIOQUIA, CAUCA, CHOCÓ, NARIÑO, RISARALDA, VALLE DEL CAUCA, CÓRDOBA</v>
      </c>
      <c r="F70" s="48">
        <f>+'ep mads'!T56</f>
        <v>1500000000</v>
      </c>
      <c r="G70" s="48">
        <f>+'ep mads'!U56</f>
        <v>0</v>
      </c>
      <c r="H70" s="48">
        <f>+'ep mads'!V56</f>
        <v>1500000000</v>
      </c>
      <c r="I70" s="48">
        <f>+'ep mads'!W56</f>
        <v>1500000000</v>
      </c>
      <c r="J70" s="48">
        <f>+'ep mads'!X56</f>
        <v>1500000000</v>
      </c>
      <c r="K70" s="48">
        <f>+'ep mads'!Y56</f>
        <v>1500000000</v>
      </c>
      <c r="L70" s="48">
        <f>+'ep mads'!Z56</f>
        <v>1500000000</v>
      </c>
    </row>
    <row r="71" spans="1:12" s="45" customFormat="1" ht="38.25" x14ac:dyDescent="0.2">
      <c r="A71" s="58" t="str">
        <f>+'ep mads'!C57</f>
        <v>C-3299-0900-14</v>
      </c>
      <c r="B71" s="37" t="str">
        <f>+'ep mads'!M57</f>
        <v>Nación</v>
      </c>
      <c r="C71" s="37" t="str">
        <f>+'ep mads'!N57</f>
        <v>11</v>
      </c>
      <c r="D71" s="37" t="str">
        <f>+'ep mads'!O57</f>
        <v>CSF</v>
      </c>
      <c r="E71" s="59" t="str">
        <f>+'ep mads'!P57</f>
        <v>FORTALECIMIENTO DE LA GESTIÓN INSTITUCIONAL  DE LA SECRETARÍA GENERAL DEL MINISTERIO DE AMBIENTE Y DESARROLLO SOSTENIBLE.  BOGOTÁ</v>
      </c>
      <c r="F71" s="48">
        <f>+'ep mads'!T57</f>
        <v>11170000000</v>
      </c>
      <c r="G71" s="48">
        <f>+'ep mads'!U57</f>
        <v>0</v>
      </c>
      <c r="H71" s="48">
        <f>+'ep mads'!V57</f>
        <v>11170000000</v>
      </c>
      <c r="I71" s="48">
        <f>+'ep mads'!W57</f>
        <v>11125395404</v>
      </c>
      <c r="J71" s="48">
        <f>+'ep mads'!X57</f>
        <v>10439655699</v>
      </c>
      <c r="K71" s="48">
        <f>+'ep mads'!Y57</f>
        <v>7556039093</v>
      </c>
      <c r="L71" s="48">
        <f>+'ep mads'!Z57</f>
        <v>7556039093</v>
      </c>
    </row>
    <row r="72" spans="1:12" s="45" customFormat="1" ht="38.25" x14ac:dyDescent="0.2">
      <c r="A72" s="58" t="str">
        <f>+'ep mads'!C58</f>
        <v>C-3299-0900-14</v>
      </c>
      <c r="B72" s="37" t="str">
        <f>+'ep mads'!M58</f>
        <v>Nación</v>
      </c>
      <c r="C72" s="37" t="str">
        <f>+'ep mads'!N58</f>
        <v>15</v>
      </c>
      <c r="D72" s="37" t="str">
        <f>+'ep mads'!O58</f>
        <v>CSF</v>
      </c>
      <c r="E72" s="59" t="str">
        <f>+'ep mads'!P58</f>
        <v>FORTALECIMIENTO DE LA GESTIÓN INSTITUCIONAL  DE LA SECRETARÍA GENERAL DEL MINISTERIO DE AMBIENTE Y DESARROLLO SOSTENIBLE.  BOGOTÁ</v>
      </c>
      <c r="F72" s="48">
        <f>+'ep mads'!T58</f>
        <v>3550000000</v>
      </c>
      <c r="G72" s="48">
        <f>+'ep mads'!U58</f>
        <v>0</v>
      </c>
      <c r="H72" s="48">
        <f>+'ep mads'!V58</f>
        <v>3550000000</v>
      </c>
      <c r="I72" s="48">
        <f>+'ep mads'!W58</f>
        <v>3354000000</v>
      </c>
      <c r="J72" s="48">
        <f>+'ep mads'!X58</f>
        <v>1445412798</v>
      </c>
      <c r="K72" s="48">
        <f>+'ep mads'!Y58</f>
        <v>28421800</v>
      </c>
      <c r="L72" s="48">
        <f>+'ep mads'!Z58</f>
        <v>28421800</v>
      </c>
    </row>
    <row r="73" spans="1:12" s="45" customFormat="1" ht="38.25" x14ac:dyDescent="0.2">
      <c r="A73" s="58" t="str">
        <f>+'ep mads'!C59</f>
        <v>C-3299-0900-15</v>
      </c>
      <c r="B73" s="37" t="str">
        <f>+'ep mads'!M59</f>
        <v>Nación</v>
      </c>
      <c r="C73" s="37" t="str">
        <f>+'ep mads'!N59</f>
        <v>11</v>
      </c>
      <c r="D73" s="37" t="str">
        <f>+'ep mads'!O59</f>
        <v>CSF</v>
      </c>
      <c r="E73" s="59" t="str">
        <f>+'ep mads'!P59</f>
        <v>FORTALECIMIENTO DE LA ESTRATEGIA DE TI Y TRANSFORMACIÓN DIGITAL EN EL MINISTERIO DE AMBIENTE Y DESARROLLO SOSTENIBLE  NACIONAL</v>
      </c>
      <c r="F73" s="48">
        <f>+'ep mads'!T59</f>
        <v>5500000000</v>
      </c>
      <c r="G73" s="48">
        <f>+'ep mads'!U59</f>
        <v>0</v>
      </c>
      <c r="H73" s="48">
        <f>+'ep mads'!V59</f>
        <v>5500000000</v>
      </c>
      <c r="I73" s="48">
        <f>+'ep mads'!W59</f>
        <v>4035819658</v>
      </c>
      <c r="J73" s="48">
        <f>+'ep mads'!X59</f>
        <v>3418106830</v>
      </c>
      <c r="K73" s="48">
        <f>+'ep mads'!Y59</f>
        <v>2266926594</v>
      </c>
      <c r="L73" s="48">
        <f>+'ep mads'!Z59</f>
        <v>2266926594</v>
      </c>
    </row>
    <row r="74" spans="1:12" s="45" customFormat="1" ht="38.25" x14ac:dyDescent="0.2">
      <c r="A74" s="58" t="str">
        <f>+'ep mads'!C60</f>
        <v>C-3299-0900-15</v>
      </c>
      <c r="B74" s="37" t="str">
        <f>+'ep mads'!M60</f>
        <v>Nación</v>
      </c>
      <c r="C74" s="37" t="str">
        <f>+'ep mads'!N60</f>
        <v>15</v>
      </c>
      <c r="D74" s="37" t="str">
        <f>+'ep mads'!O60</f>
        <v>CSF</v>
      </c>
      <c r="E74" s="59" t="str">
        <f>+'ep mads'!P60</f>
        <v>FORTALECIMIENTO DE LA ESTRATEGIA DE TI Y TRANSFORMACIÓN DIGITAL EN EL MINISTERIO DE AMBIENTE Y DESARROLLO SOSTENIBLE  NACIONAL</v>
      </c>
      <c r="F74" s="48">
        <f>+'ep mads'!T60</f>
        <v>2500000000</v>
      </c>
      <c r="G74" s="48">
        <f>+'ep mads'!U60</f>
        <v>0</v>
      </c>
      <c r="H74" s="48">
        <f>+'ep mads'!V60</f>
        <v>2500000000</v>
      </c>
      <c r="I74" s="48">
        <f>+'ep mads'!W60</f>
        <v>2500000000</v>
      </c>
      <c r="J74" s="48">
        <f>+'ep mads'!X60</f>
        <v>0</v>
      </c>
      <c r="K74" s="48">
        <f>+'ep mads'!Y60</f>
        <v>0</v>
      </c>
      <c r="L74" s="48">
        <f>+'ep mads'!Z60</f>
        <v>0</v>
      </c>
    </row>
    <row r="75" spans="1:12" s="45" customFormat="1" ht="38.25" x14ac:dyDescent="0.2">
      <c r="A75" s="58" t="str">
        <f>+'ep mads'!C61</f>
        <v>C-3299-0900-16</v>
      </c>
      <c r="B75" s="37" t="str">
        <f>+'ep mads'!M61</f>
        <v>Nación</v>
      </c>
      <c r="C75" s="37" t="str">
        <f>+'ep mads'!N61</f>
        <v>11</v>
      </c>
      <c r="D75" s="37" t="str">
        <f>+'ep mads'!O61</f>
        <v>CSF</v>
      </c>
      <c r="E75" s="59" t="str">
        <f>+'ep mads'!P61</f>
        <v>FORTALECIMIENTO DE LOS PROCESOS DE PLANEACION, EVALUACION Y SEGUIMIENTO A LA GESTION ADELANTADA POR EL SECTOR AMBIENTAL  NACIONAL</v>
      </c>
      <c r="F75" s="48">
        <f>+'ep mads'!T61</f>
        <v>9000000000</v>
      </c>
      <c r="G75" s="48">
        <f>+'ep mads'!U61</f>
        <v>0</v>
      </c>
      <c r="H75" s="48">
        <f>+'ep mads'!V61</f>
        <v>9000000000</v>
      </c>
      <c r="I75" s="48">
        <f>+'ep mads'!W61</f>
        <v>8204973260</v>
      </c>
      <c r="J75" s="48">
        <f>+'ep mads'!X61</f>
        <v>7892521279.8299999</v>
      </c>
      <c r="K75" s="48">
        <f>+'ep mads'!Y61</f>
        <v>3639895703.3899999</v>
      </c>
      <c r="L75" s="48">
        <f>+'ep mads'!Z61</f>
        <v>3635973463.3899999</v>
      </c>
    </row>
    <row r="76" spans="1:12" s="45" customFormat="1" ht="38.25" x14ac:dyDescent="0.2">
      <c r="A76" s="58" t="str">
        <f>+'ep mads'!C62</f>
        <v>C-3299-0900-16</v>
      </c>
      <c r="B76" s="37" t="str">
        <f>+'ep mads'!M62</f>
        <v>Nación</v>
      </c>
      <c r="C76" s="37" t="str">
        <f>+'ep mads'!N62</f>
        <v>15</v>
      </c>
      <c r="D76" s="37" t="str">
        <f>+'ep mads'!O62</f>
        <v>CSF</v>
      </c>
      <c r="E76" s="59" t="str">
        <f>+'ep mads'!P62</f>
        <v>FORTALECIMIENTO DE LOS PROCESOS DE PLANEACION, EVALUACION Y SEGUIMIENTO A LA GESTION ADELANTADA POR EL SECTOR AMBIENTAL  NACIONAL</v>
      </c>
      <c r="F76" s="48">
        <f>+'ep mads'!T62</f>
        <v>400000000</v>
      </c>
      <c r="G76" s="48">
        <f>+'ep mads'!U62</f>
        <v>0</v>
      </c>
      <c r="H76" s="48">
        <f>+'ep mads'!V62</f>
        <v>400000000</v>
      </c>
      <c r="I76" s="48">
        <f>+'ep mads'!W62</f>
        <v>0</v>
      </c>
      <c r="J76" s="48">
        <f>+'ep mads'!X62</f>
        <v>0</v>
      </c>
      <c r="K76" s="48">
        <f>+'ep mads'!Y62</f>
        <v>0</v>
      </c>
      <c r="L76" s="48">
        <f>+'ep mads'!Z62</f>
        <v>0</v>
      </c>
    </row>
    <row r="77" spans="1:12" s="45" customFormat="1" ht="48.75" customHeight="1" x14ac:dyDescent="0.2">
      <c r="A77" s="58" t="str">
        <f>+'ep mads'!C63</f>
        <v>C-3299-0900-17</v>
      </c>
      <c r="B77" s="37" t="str">
        <f>+'ep mads'!M63</f>
        <v>Nación</v>
      </c>
      <c r="C77" s="37" t="str">
        <f>+'ep mads'!N63</f>
        <v>11</v>
      </c>
      <c r="D77" s="37" t="str">
        <f>+'ep mads'!O63</f>
        <v>CSF</v>
      </c>
      <c r="E77" s="59" t="str">
        <f>+'ep mads'!P63</f>
        <v>FORTALECIMIENTO EN EL CONTROL Y SEGUIMIENTO A LOS COMPROMISOS ADQUIRIDOS EN ESCENARIOS INTERNACIONALES DE LA GESTIÓN AMBIENTAL.  NACIONAL</v>
      </c>
      <c r="F77" s="48">
        <f>+'ep mads'!T63</f>
        <v>3000000000</v>
      </c>
      <c r="G77" s="48">
        <f>+'ep mads'!U63</f>
        <v>0</v>
      </c>
      <c r="H77" s="48">
        <f>+'ep mads'!V63</f>
        <v>3000000000</v>
      </c>
      <c r="I77" s="48">
        <f>+'ep mads'!W63</f>
        <v>3000000000</v>
      </c>
      <c r="J77" s="48">
        <f>+'ep mads'!X63</f>
        <v>2552877614</v>
      </c>
      <c r="K77" s="48">
        <f>+'ep mads'!Y63</f>
        <v>1915578420.7</v>
      </c>
      <c r="L77" s="48">
        <f>+'ep mads'!Z63</f>
        <v>1915578420.7</v>
      </c>
    </row>
    <row r="78" spans="1:12" s="45" customFormat="1" ht="38.25" x14ac:dyDescent="0.2">
      <c r="A78" s="58" t="str">
        <f>+'ep mads'!C64</f>
        <v>C-3299-0900-17</v>
      </c>
      <c r="B78" s="37" t="str">
        <f>+'ep mads'!M64</f>
        <v>Nación</v>
      </c>
      <c r="C78" s="37" t="str">
        <f>+'ep mads'!N64</f>
        <v>15</v>
      </c>
      <c r="D78" s="37" t="str">
        <f>+'ep mads'!O64</f>
        <v>CSF</v>
      </c>
      <c r="E78" s="59" t="str">
        <f>+'ep mads'!P64</f>
        <v>FORTALECIMIENTO EN EL CONTROL Y SEGUIMIENTO A LOS COMPROMISOS ADQUIRIDOS EN ESCENARIOS INTERNACIONALES DE LA GESTIÓN AMBIENTAL.  NACIONAL</v>
      </c>
      <c r="F78" s="48">
        <f>+'ep mads'!T64</f>
        <v>2200000000</v>
      </c>
      <c r="G78" s="48">
        <f>+'ep mads'!U64</f>
        <v>0</v>
      </c>
      <c r="H78" s="48">
        <f>+'ep mads'!V64</f>
        <v>2200000000</v>
      </c>
      <c r="I78" s="48">
        <f>+'ep mads'!W64</f>
        <v>2200000000</v>
      </c>
      <c r="J78" s="48">
        <f>+'ep mads'!X64</f>
        <v>2200000000</v>
      </c>
      <c r="K78" s="48">
        <f>+'ep mads'!Y64</f>
        <v>2200000000</v>
      </c>
      <c r="L78" s="48">
        <f>+'ep mads'!Z64</f>
        <v>2200000000</v>
      </c>
    </row>
    <row r="79" spans="1:12" s="45" customFormat="1" ht="51" x14ac:dyDescent="0.2">
      <c r="A79" s="58" t="str">
        <f>+'ep mads'!C65</f>
        <v>C-3299-0900-18</v>
      </c>
      <c r="B79" s="37" t="str">
        <f>+'ep mads'!M65</f>
        <v>Nación</v>
      </c>
      <c r="C79" s="37" t="str">
        <f>+'ep mads'!N65</f>
        <v>11</v>
      </c>
      <c r="D79" s="37" t="str">
        <f>+'ep mads'!O65</f>
        <v>CSF</v>
      </c>
      <c r="E79" s="59" t="str">
        <f>+'ep mads'!P65</f>
        <v>FORTALECIMIENTO INSTITUCIONAL PARA LA GENERACION DE CONOCIMIENTO EN BIODIVERSIDAD Y LAS CONTRIBUCIONES DE LA NATURALEZA A LA SOCIEDAD  NACIONAL</v>
      </c>
      <c r="F79" s="48">
        <f>+'ep mads'!T65</f>
        <v>2393707830</v>
      </c>
      <c r="G79" s="48">
        <f>+'ep mads'!U65</f>
        <v>0</v>
      </c>
      <c r="H79" s="48">
        <f>+'ep mads'!V65</f>
        <v>2393707830</v>
      </c>
      <c r="I79" s="48">
        <f>+'ep mads'!W65</f>
        <v>2393707830</v>
      </c>
      <c r="J79" s="48">
        <f>+'ep mads'!X65</f>
        <v>2393707830</v>
      </c>
      <c r="K79" s="48">
        <f>+'ep mads'!Y65</f>
        <v>2393707830</v>
      </c>
      <c r="L79" s="48">
        <f>+'ep mads'!Z65</f>
        <v>2393707830</v>
      </c>
    </row>
    <row r="80" spans="1:12" s="45" customFormat="1" ht="38.25" x14ac:dyDescent="0.2">
      <c r="A80" s="58" t="str">
        <f>+'ep mads'!C66</f>
        <v>C-3299-0900-21</v>
      </c>
      <c r="B80" s="37" t="str">
        <f>+'ep mads'!M66</f>
        <v>Nación</v>
      </c>
      <c r="C80" s="37" t="str">
        <f>+'ep mads'!N66</f>
        <v>11</v>
      </c>
      <c r="D80" s="37" t="str">
        <f>+'ep mads'!O66</f>
        <v>CSF</v>
      </c>
      <c r="E80" s="59" t="str">
        <f>+'ep mads'!P66</f>
        <v>MODERNIZACIÓN INSTITUCIONAL PARA AUMENTAR LA EFICACIA DE LA GESTIÓN DEL MINISTERIO DE AMBIENTE Y DESARROLLO SOSTENIBLE  NACIONAL</v>
      </c>
      <c r="F80" s="48">
        <f>+'ep mads'!T66</f>
        <v>830000000</v>
      </c>
      <c r="G80" s="48">
        <f>+'ep mads'!U66</f>
        <v>0</v>
      </c>
      <c r="H80" s="48">
        <f>+'ep mads'!V66</f>
        <v>830000000</v>
      </c>
      <c r="I80" s="48">
        <f>+'ep mads'!W66</f>
        <v>830000000</v>
      </c>
      <c r="J80" s="48">
        <f>+'ep mads'!X66</f>
        <v>0</v>
      </c>
      <c r="K80" s="48">
        <f>+'ep mads'!Y66</f>
        <v>0</v>
      </c>
      <c r="L80" s="48">
        <f>+'ep mads'!Z66</f>
        <v>0</v>
      </c>
    </row>
    <row r="81" spans="1:13" x14ac:dyDescent="0.25">
      <c r="A81" s="132" t="s">
        <v>135</v>
      </c>
      <c r="B81" s="133"/>
      <c r="C81" s="133"/>
      <c r="D81" s="133"/>
      <c r="E81" s="134"/>
      <c r="F81" s="46">
        <f>SUM(F33:F48,F50:F67,F68:F80)</f>
        <v>643931100289</v>
      </c>
      <c r="G81" s="46">
        <f>SUM(G33:G48,G50:G67,G68:G80)</f>
        <v>3488741762</v>
      </c>
      <c r="H81" s="46">
        <f>SUM(H33:H48,H50:H67,H68:H80)</f>
        <v>640442358527</v>
      </c>
      <c r="I81" s="46">
        <f>SUM(I33:I48,I50:I67,I68:I80)</f>
        <v>630926501926.57007</v>
      </c>
      <c r="J81" s="46">
        <f>SUM(J33:J48,J50:J67,J68:J80)</f>
        <v>266513027724.5</v>
      </c>
      <c r="K81" s="46">
        <f>SUM(K33:K48,K50:K67,K68:K80)</f>
        <v>159060508809.29004</v>
      </c>
      <c r="L81" s="46">
        <f>SUM(L33:L48,L50:L67,L68:L80)</f>
        <v>158920167495.29004</v>
      </c>
      <c r="M81" s="42"/>
    </row>
    <row r="82" spans="1:13" x14ac:dyDescent="0.25">
      <c r="A82" s="135" t="s">
        <v>155</v>
      </c>
      <c r="B82" s="136"/>
      <c r="C82" s="136"/>
      <c r="D82" s="136"/>
      <c r="E82" s="137"/>
      <c r="F82" s="49">
        <f>+F25+F27+F81</f>
        <v>771949847669</v>
      </c>
      <c r="G82" s="49">
        <f>+G25+G27+G81</f>
        <v>3488741762</v>
      </c>
      <c r="H82" s="49">
        <f>+H25+H27+H81</f>
        <v>768461105907</v>
      </c>
      <c r="I82" s="49">
        <f>+I25+I27+I81</f>
        <v>758684579853.89014</v>
      </c>
      <c r="J82" s="49">
        <f>+J25+J27+J81</f>
        <v>377936985428.47998</v>
      </c>
      <c r="K82" s="49">
        <f>+K25+K27+K81</f>
        <v>258596641531.97003</v>
      </c>
      <c r="L82" s="49">
        <f>+L25+L27+L81</f>
        <v>258376546164.97003</v>
      </c>
    </row>
    <row r="83" spans="1:13" x14ac:dyDescent="0.25">
      <c r="F83" s="50"/>
      <c r="G83" s="50"/>
      <c r="H83" s="50"/>
      <c r="I83" s="50"/>
      <c r="J83" s="50"/>
      <c r="K83" s="50"/>
      <c r="L83" s="50"/>
    </row>
    <row r="84" spans="1:13" x14ac:dyDescent="0.25">
      <c r="M84" s="47"/>
    </row>
  </sheetData>
  <mergeCells count="12">
    <mergeCell ref="A81:E81"/>
    <mergeCell ref="A82:E82"/>
    <mergeCell ref="A4:L4"/>
    <mergeCell ref="A25:E25"/>
    <mergeCell ref="A28:L30"/>
    <mergeCell ref="A31:L31"/>
    <mergeCell ref="A27:E27"/>
    <mergeCell ref="A1:L3"/>
    <mergeCell ref="A9:E9"/>
    <mergeCell ref="A11:E11"/>
    <mergeCell ref="A24:E24"/>
    <mergeCell ref="A20:E20"/>
  </mergeCells>
  <printOptions horizontalCentered="1" verticalCentered="1"/>
  <pageMargins left="0.23622047244094491" right="0.23622047244094491" top="0.35433070866141736" bottom="0.74803149606299213" header="0.11811023622047245" footer="0.31496062992125984"/>
  <pageSetup paperSize="5" scale="46" orientation="landscape" horizontalDpi="300" verticalDpi="300" r:id="rId1"/>
  <headerFooter alignWithMargins="0"/>
  <rowBreaks count="3" manualBreakCount="3">
    <brk id="27" max="16383" man="1"/>
    <brk id="48" max="16383" man="1"/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FFC000"/>
  </sheetPr>
  <dimension ref="A1:AB20"/>
  <sheetViews>
    <sheetView showGridLines="0" topLeftCell="K1" workbookViewId="0">
      <selection activeCell="Q5" sqref="Q5:AB18"/>
    </sheetView>
  </sheetViews>
  <sheetFormatPr baseColWidth="10" defaultRowHeight="15" x14ac:dyDescent="0.25"/>
  <cols>
    <col min="1" max="1" width="13.42578125" style="2" customWidth="1"/>
    <col min="2" max="2" width="27" style="2" customWidth="1"/>
    <col min="3" max="3" width="21.5703125" style="2" customWidth="1"/>
    <col min="4" max="12" width="2.85546875" style="2" customWidth="1"/>
    <col min="13" max="13" width="9.5703125" style="2" customWidth="1"/>
    <col min="14" max="14" width="8" style="2" customWidth="1"/>
    <col min="15" max="15" width="9.5703125" style="2" customWidth="1"/>
    <col min="16" max="16" width="42.85546875" style="2" customWidth="1"/>
    <col min="17" max="25" width="18.85546875" style="52" customWidth="1"/>
    <col min="26" max="27" width="20.42578125" style="52" customWidth="1"/>
    <col min="28" max="28" width="18.85546875" style="52" customWidth="1"/>
    <col min="29" max="16384" width="11.42578125" style="2"/>
  </cols>
  <sheetData>
    <row r="1" spans="1:28" x14ac:dyDescent="0.25">
      <c r="A1" s="7" t="s">
        <v>0</v>
      </c>
      <c r="B1" s="7">
        <v>2023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  <c r="I1" s="8" t="s">
        <v>1</v>
      </c>
      <c r="J1" s="8" t="s">
        <v>1</v>
      </c>
      <c r="K1" s="8" t="s">
        <v>1</v>
      </c>
      <c r="L1" s="8" t="s">
        <v>1</v>
      </c>
      <c r="M1" s="8" t="s">
        <v>1</v>
      </c>
      <c r="N1" s="8" t="s">
        <v>1</v>
      </c>
      <c r="O1" s="8" t="s">
        <v>1</v>
      </c>
      <c r="P1" s="8" t="s">
        <v>1</v>
      </c>
      <c r="Q1" s="53" t="s">
        <v>1</v>
      </c>
      <c r="R1" s="53" t="s">
        <v>1</v>
      </c>
      <c r="S1" s="53" t="s">
        <v>1</v>
      </c>
      <c r="T1" s="53" t="s">
        <v>1</v>
      </c>
      <c r="U1" s="53" t="s">
        <v>1</v>
      </c>
      <c r="V1" s="53"/>
      <c r="W1" s="53" t="s">
        <v>1</v>
      </c>
      <c r="X1" s="53" t="s">
        <v>1</v>
      </c>
      <c r="Y1" s="53" t="s">
        <v>1</v>
      </c>
      <c r="Z1" s="53" t="s">
        <v>1</v>
      </c>
      <c r="AA1" s="53" t="s">
        <v>1</v>
      </c>
      <c r="AB1" s="53" t="s">
        <v>1</v>
      </c>
    </row>
    <row r="2" spans="1:28" x14ac:dyDescent="0.25">
      <c r="A2" s="7" t="s">
        <v>2</v>
      </c>
      <c r="B2" s="7" t="s">
        <v>3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8" t="s">
        <v>1</v>
      </c>
      <c r="I2" s="8" t="s">
        <v>1</v>
      </c>
      <c r="J2" s="8" t="s">
        <v>1</v>
      </c>
      <c r="K2" s="8" t="s">
        <v>1</v>
      </c>
      <c r="L2" s="8" t="s">
        <v>1</v>
      </c>
      <c r="M2" s="8" t="s">
        <v>1</v>
      </c>
      <c r="N2" s="8" t="s">
        <v>1</v>
      </c>
      <c r="O2" s="8" t="s">
        <v>1</v>
      </c>
      <c r="P2" s="8" t="s">
        <v>1</v>
      </c>
      <c r="Q2" s="53" t="s">
        <v>1</v>
      </c>
      <c r="R2" s="53" t="s">
        <v>1</v>
      </c>
      <c r="S2" s="53" t="s">
        <v>1</v>
      </c>
      <c r="T2" s="53" t="s">
        <v>1</v>
      </c>
      <c r="U2" s="53" t="s">
        <v>1</v>
      </c>
      <c r="V2" s="53"/>
      <c r="W2" s="53" t="s">
        <v>1</v>
      </c>
      <c r="X2" s="53" t="s">
        <v>1</v>
      </c>
      <c r="Y2" s="53" t="s">
        <v>1</v>
      </c>
      <c r="Z2" s="53" t="s">
        <v>1</v>
      </c>
      <c r="AA2" s="53" t="s">
        <v>1</v>
      </c>
      <c r="AB2" s="53" t="s">
        <v>1</v>
      </c>
    </row>
    <row r="3" spans="1:28" x14ac:dyDescent="0.25">
      <c r="A3" s="7" t="s">
        <v>4</v>
      </c>
      <c r="B3" s="7" t="s">
        <v>223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1</v>
      </c>
      <c r="N3" s="8" t="s">
        <v>1</v>
      </c>
      <c r="O3" s="8" t="s">
        <v>1</v>
      </c>
      <c r="P3" s="8" t="s">
        <v>1</v>
      </c>
      <c r="Q3" s="53" t="s">
        <v>1</v>
      </c>
      <c r="R3" s="53" t="s">
        <v>1</v>
      </c>
      <c r="S3" s="53" t="s">
        <v>1</v>
      </c>
      <c r="T3" s="53" t="s">
        <v>1</v>
      </c>
      <c r="U3" s="53" t="s">
        <v>1</v>
      </c>
      <c r="V3" s="53"/>
      <c r="W3" s="53" t="s">
        <v>1</v>
      </c>
      <c r="X3" s="53" t="s">
        <v>1</v>
      </c>
      <c r="Y3" s="53" t="s">
        <v>1</v>
      </c>
      <c r="Z3" s="53" t="s">
        <v>1</v>
      </c>
      <c r="AA3" s="53" t="s">
        <v>1</v>
      </c>
      <c r="AB3" s="53" t="s">
        <v>1</v>
      </c>
    </row>
    <row r="4" spans="1:28" x14ac:dyDescent="0.25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54" t="s">
        <v>21</v>
      </c>
      <c r="R4" s="54" t="s">
        <v>22</v>
      </c>
      <c r="S4" s="54" t="s">
        <v>23</v>
      </c>
      <c r="T4" s="54" t="s">
        <v>24</v>
      </c>
      <c r="U4" s="54" t="s">
        <v>25</v>
      </c>
      <c r="V4" s="54" t="s">
        <v>129</v>
      </c>
      <c r="W4" s="54" t="s">
        <v>26</v>
      </c>
      <c r="X4" s="54" t="s">
        <v>28</v>
      </c>
      <c r="Y4" s="54" t="s">
        <v>29</v>
      </c>
      <c r="Z4" s="54" t="s">
        <v>31</v>
      </c>
      <c r="AA4" s="54" t="s">
        <v>27</v>
      </c>
      <c r="AB4" s="54" t="s">
        <v>30</v>
      </c>
    </row>
    <row r="5" spans="1:28" x14ac:dyDescent="0.25">
      <c r="A5" s="4" t="s">
        <v>32</v>
      </c>
      <c r="B5" s="3" t="s">
        <v>158</v>
      </c>
      <c r="C5" s="5" t="s">
        <v>33</v>
      </c>
      <c r="D5" s="4" t="s">
        <v>34</v>
      </c>
      <c r="E5" s="4" t="s">
        <v>35</v>
      </c>
      <c r="F5" s="4" t="s">
        <v>35</v>
      </c>
      <c r="G5" s="4" t="s">
        <v>36</v>
      </c>
      <c r="H5" s="4" t="s">
        <v>37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3" t="s">
        <v>163</v>
      </c>
      <c r="Q5" s="55">
        <v>80619565000</v>
      </c>
      <c r="R5" s="55">
        <v>3465000000</v>
      </c>
      <c r="S5" s="55">
        <v>0</v>
      </c>
      <c r="T5" s="55">
        <v>84084565000</v>
      </c>
      <c r="U5" s="55">
        <v>0</v>
      </c>
      <c r="V5" s="55">
        <v>84084565000</v>
      </c>
      <c r="W5" s="55">
        <v>80619565000</v>
      </c>
      <c r="X5" s="55">
        <v>80619565000</v>
      </c>
      <c r="Y5" s="55">
        <v>80619565000</v>
      </c>
      <c r="Z5" s="55">
        <v>80619565000</v>
      </c>
      <c r="AA5" s="55">
        <v>3465000000</v>
      </c>
      <c r="AB5" s="55">
        <v>80619565000</v>
      </c>
    </row>
    <row r="6" spans="1:28" x14ac:dyDescent="0.25">
      <c r="A6" s="4" t="s">
        <v>32</v>
      </c>
      <c r="B6" s="3" t="s">
        <v>158</v>
      </c>
      <c r="C6" s="5" t="s">
        <v>141</v>
      </c>
      <c r="D6" s="4" t="s">
        <v>34</v>
      </c>
      <c r="E6" s="4" t="s">
        <v>35</v>
      </c>
      <c r="F6" s="4" t="s">
        <v>42</v>
      </c>
      <c r="G6" s="4"/>
      <c r="H6" s="4"/>
      <c r="I6" s="4"/>
      <c r="J6" s="4"/>
      <c r="K6" s="4"/>
      <c r="L6" s="4"/>
      <c r="M6" s="4" t="s">
        <v>38</v>
      </c>
      <c r="N6" s="4" t="s">
        <v>41</v>
      </c>
      <c r="O6" s="4" t="s">
        <v>40</v>
      </c>
      <c r="P6" s="3" t="s">
        <v>142</v>
      </c>
      <c r="Q6" s="55">
        <v>500000000</v>
      </c>
      <c r="R6" s="55">
        <v>0</v>
      </c>
      <c r="S6" s="55">
        <v>0</v>
      </c>
      <c r="T6" s="55">
        <v>500000000</v>
      </c>
      <c r="U6" s="55">
        <v>0</v>
      </c>
      <c r="V6" s="55">
        <v>500000000</v>
      </c>
      <c r="W6" s="55">
        <v>0</v>
      </c>
      <c r="X6" s="55">
        <v>0</v>
      </c>
      <c r="Y6" s="55">
        <v>0</v>
      </c>
      <c r="Z6" s="55">
        <v>0</v>
      </c>
      <c r="AA6" s="55">
        <v>500000000</v>
      </c>
      <c r="AB6" s="55">
        <v>0</v>
      </c>
    </row>
    <row r="7" spans="1:28" x14ac:dyDescent="0.25">
      <c r="A7" s="4" t="s">
        <v>32</v>
      </c>
      <c r="B7" s="3" t="s">
        <v>158</v>
      </c>
      <c r="C7" s="5" t="s">
        <v>44</v>
      </c>
      <c r="D7" s="4" t="s">
        <v>34</v>
      </c>
      <c r="E7" s="4" t="s">
        <v>45</v>
      </c>
      <c r="F7" s="4" t="s">
        <v>46</v>
      </c>
      <c r="G7" s="4" t="s">
        <v>36</v>
      </c>
      <c r="H7" s="4"/>
      <c r="I7" s="4"/>
      <c r="J7" s="4"/>
      <c r="K7" s="4"/>
      <c r="L7" s="4"/>
      <c r="M7" s="4" t="s">
        <v>38</v>
      </c>
      <c r="N7" s="4" t="s">
        <v>41</v>
      </c>
      <c r="O7" s="4" t="s">
        <v>40</v>
      </c>
      <c r="P7" s="3" t="s">
        <v>47</v>
      </c>
      <c r="Q7" s="55">
        <v>1392000000</v>
      </c>
      <c r="R7" s="55">
        <v>0</v>
      </c>
      <c r="S7" s="55">
        <v>0</v>
      </c>
      <c r="T7" s="55">
        <v>1392000000</v>
      </c>
      <c r="U7" s="55">
        <v>0</v>
      </c>
      <c r="V7" s="55">
        <v>1392000000</v>
      </c>
      <c r="W7" s="55">
        <v>481009084</v>
      </c>
      <c r="X7" s="55">
        <v>481009084</v>
      </c>
      <c r="Y7" s="55">
        <v>481009084</v>
      </c>
      <c r="Z7" s="55">
        <v>481009084</v>
      </c>
      <c r="AA7" s="55">
        <v>910990916</v>
      </c>
      <c r="AB7" s="55">
        <v>481009084</v>
      </c>
    </row>
    <row r="8" spans="1:28" x14ac:dyDescent="0.25">
      <c r="A8" s="4" t="s">
        <v>32</v>
      </c>
      <c r="B8" s="3" t="s">
        <v>158</v>
      </c>
      <c r="C8" s="5" t="s">
        <v>51</v>
      </c>
      <c r="D8" s="4" t="s">
        <v>48</v>
      </c>
      <c r="E8" s="4" t="s">
        <v>49</v>
      </c>
      <c r="F8" s="4" t="s">
        <v>50</v>
      </c>
      <c r="G8" s="4" t="s">
        <v>52</v>
      </c>
      <c r="H8" s="4"/>
      <c r="I8" s="4"/>
      <c r="J8" s="4"/>
      <c r="K8" s="4"/>
      <c r="L8" s="4"/>
      <c r="M8" s="4" t="s">
        <v>53</v>
      </c>
      <c r="N8" s="4" t="s">
        <v>42</v>
      </c>
      <c r="O8" s="4" t="s">
        <v>40</v>
      </c>
      <c r="P8" s="3" t="s">
        <v>55</v>
      </c>
      <c r="Q8" s="55">
        <v>369679862938</v>
      </c>
      <c r="R8" s="55">
        <v>508535000000</v>
      </c>
      <c r="S8" s="55">
        <v>570410352171</v>
      </c>
      <c r="T8" s="55">
        <v>307804510767</v>
      </c>
      <c r="U8" s="55">
        <v>124670463604</v>
      </c>
      <c r="V8" s="55">
        <v>183134047163</v>
      </c>
      <c r="W8" s="55">
        <v>8134047163</v>
      </c>
      <c r="X8" s="55">
        <v>0</v>
      </c>
      <c r="Y8" s="55">
        <v>0</v>
      </c>
      <c r="Z8" s="55">
        <v>0</v>
      </c>
      <c r="AA8" s="55">
        <v>175000000000</v>
      </c>
      <c r="AB8" s="55">
        <v>0</v>
      </c>
    </row>
    <row r="9" spans="1:28" x14ac:dyDescent="0.25">
      <c r="A9" s="4" t="s">
        <v>32</v>
      </c>
      <c r="B9" s="3" t="s">
        <v>158</v>
      </c>
      <c r="C9" s="5" t="s">
        <v>69</v>
      </c>
      <c r="D9" s="4" t="s">
        <v>48</v>
      </c>
      <c r="E9" s="4" t="s">
        <v>49</v>
      </c>
      <c r="F9" s="4" t="s">
        <v>50</v>
      </c>
      <c r="G9" s="4" t="s">
        <v>67</v>
      </c>
      <c r="H9" s="4" t="s">
        <v>1</v>
      </c>
      <c r="I9" s="4" t="s">
        <v>1</v>
      </c>
      <c r="J9" s="4" t="s">
        <v>1</v>
      </c>
      <c r="K9" s="4" t="s">
        <v>1</v>
      </c>
      <c r="L9" s="4" t="s">
        <v>1</v>
      </c>
      <c r="M9" s="4" t="s">
        <v>38</v>
      </c>
      <c r="N9" s="4" t="s">
        <v>39</v>
      </c>
      <c r="O9" s="4" t="s">
        <v>40</v>
      </c>
      <c r="P9" s="3" t="s">
        <v>162</v>
      </c>
      <c r="Q9" s="55">
        <v>29445464006</v>
      </c>
      <c r="R9" s="55">
        <v>0</v>
      </c>
      <c r="S9" s="55">
        <v>0</v>
      </c>
      <c r="T9" s="55">
        <v>29445464006</v>
      </c>
      <c r="U9" s="55">
        <v>0</v>
      </c>
      <c r="V9" s="55">
        <v>29445464006</v>
      </c>
      <c r="W9" s="55">
        <v>28225072198</v>
      </c>
      <c r="X9" s="55">
        <v>27486339995</v>
      </c>
      <c r="Y9" s="55">
        <v>20093440038.290001</v>
      </c>
      <c r="Z9" s="55">
        <v>19978785151.290001</v>
      </c>
      <c r="AA9" s="55">
        <v>1220391808</v>
      </c>
      <c r="AB9" s="55">
        <v>19993898013.290001</v>
      </c>
    </row>
    <row r="10" spans="1:28" x14ac:dyDescent="0.25">
      <c r="A10" s="4" t="s">
        <v>32</v>
      </c>
      <c r="B10" s="3" t="s">
        <v>158</v>
      </c>
      <c r="C10" s="5" t="s">
        <v>69</v>
      </c>
      <c r="D10" s="4" t="s">
        <v>48</v>
      </c>
      <c r="E10" s="4" t="s">
        <v>49</v>
      </c>
      <c r="F10" s="4" t="s">
        <v>50</v>
      </c>
      <c r="G10" s="4" t="s">
        <v>67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38</v>
      </c>
      <c r="N10" s="4" t="s">
        <v>41</v>
      </c>
      <c r="O10" s="4" t="s">
        <v>40</v>
      </c>
      <c r="P10" s="3" t="s">
        <v>162</v>
      </c>
      <c r="Q10" s="55">
        <v>43072307409</v>
      </c>
      <c r="R10" s="55">
        <v>0</v>
      </c>
      <c r="S10" s="55">
        <v>0</v>
      </c>
      <c r="T10" s="55">
        <v>43072307409</v>
      </c>
      <c r="U10" s="55">
        <v>0</v>
      </c>
      <c r="V10" s="55">
        <v>43072307409</v>
      </c>
      <c r="W10" s="55">
        <v>42743538826</v>
      </c>
      <c r="X10" s="55">
        <v>41918615043</v>
      </c>
      <c r="Y10" s="55">
        <v>32499137478</v>
      </c>
      <c r="Z10" s="55">
        <v>32366881122</v>
      </c>
      <c r="AA10" s="55">
        <v>328768583</v>
      </c>
      <c r="AB10" s="55">
        <v>32371491493</v>
      </c>
    </row>
    <row r="11" spans="1:28" x14ac:dyDescent="0.25">
      <c r="A11" s="4" t="s">
        <v>32</v>
      </c>
      <c r="B11" s="3" t="s">
        <v>158</v>
      </c>
      <c r="C11" s="5" t="s">
        <v>56</v>
      </c>
      <c r="D11" s="4" t="s">
        <v>48</v>
      </c>
      <c r="E11" s="4" t="s">
        <v>57</v>
      </c>
      <c r="F11" s="4" t="s">
        <v>50</v>
      </c>
      <c r="G11" s="4" t="s">
        <v>58</v>
      </c>
      <c r="H11" s="4"/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3" t="s">
        <v>59</v>
      </c>
      <c r="Q11" s="55">
        <v>31502889003</v>
      </c>
      <c r="R11" s="55">
        <v>0</v>
      </c>
      <c r="S11" s="55">
        <v>0</v>
      </c>
      <c r="T11" s="55">
        <v>31502889003</v>
      </c>
      <c r="U11" s="55">
        <v>0</v>
      </c>
      <c r="V11" s="55">
        <v>31502889003</v>
      </c>
      <c r="W11" s="55">
        <v>22517552164.68</v>
      </c>
      <c r="X11" s="55">
        <v>14389448994.01</v>
      </c>
      <c r="Y11" s="55">
        <v>3280894116.9099998</v>
      </c>
      <c r="Z11" s="55">
        <v>3280894116.9099998</v>
      </c>
      <c r="AA11" s="55">
        <v>8985336838.3199997</v>
      </c>
      <c r="AB11" s="55">
        <v>3280894116.9099998</v>
      </c>
    </row>
    <row r="12" spans="1:28" x14ac:dyDescent="0.25">
      <c r="A12" s="4" t="s">
        <v>32</v>
      </c>
      <c r="B12" s="3" t="s">
        <v>158</v>
      </c>
      <c r="C12" s="5" t="s">
        <v>56</v>
      </c>
      <c r="D12" s="4" t="s">
        <v>48</v>
      </c>
      <c r="E12" s="4" t="s">
        <v>57</v>
      </c>
      <c r="F12" s="4" t="s">
        <v>50</v>
      </c>
      <c r="G12" s="4" t="s">
        <v>58</v>
      </c>
      <c r="H12" s="4"/>
      <c r="I12" s="4"/>
      <c r="J12" s="4"/>
      <c r="K12" s="4"/>
      <c r="L12" s="4"/>
      <c r="M12" s="4" t="s">
        <v>38</v>
      </c>
      <c r="N12" s="4" t="s">
        <v>41</v>
      </c>
      <c r="O12" s="4" t="s">
        <v>40</v>
      </c>
      <c r="P12" s="3" t="s">
        <v>59</v>
      </c>
      <c r="Q12" s="55">
        <v>13626616515</v>
      </c>
      <c r="R12" s="55">
        <v>0</v>
      </c>
      <c r="S12" s="55">
        <v>0</v>
      </c>
      <c r="T12" s="55">
        <v>13626616515</v>
      </c>
      <c r="U12" s="55">
        <v>0</v>
      </c>
      <c r="V12" s="55">
        <v>13626616515</v>
      </c>
      <c r="W12" s="55">
        <v>11669189257.809999</v>
      </c>
      <c r="X12" s="55">
        <v>9928314905.8099995</v>
      </c>
      <c r="Y12" s="55">
        <v>4585594699.5900002</v>
      </c>
      <c r="Z12" s="55">
        <v>4585594699.5900002</v>
      </c>
      <c r="AA12" s="55">
        <v>1957427257.1900001</v>
      </c>
      <c r="AB12" s="55">
        <v>4585594699.5900002</v>
      </c>
    </row>
    <row r="13" spans="1:28" x14ac:dyDescent="0.25">
      <c r="A13" s="4" t="s">
        <v>32</v>
      </c>
      <c r="B13" s="3" t="s">
        <v>158</v>
      </c>
      <c r="C13" s="5" t="s">
        <v>60</v>
      </c>
      <c r="D13" s="4" t="s">
        <v>48</v>
      </c>
      <c r="E13" s="4" t="s">
        <v>57</v>
      </c>
      <c r="F13" s="4" t="s">
        <v>50</v>
      </c>
      <c r="G13" s="4" t="s">
        <v>61</v>
      </c>
      <c r="H13" s="4"/>
      <c r="I13" s="4"/>
      <c r="J13" s="4"/>
      <c r="K13" s="4"/>
      <c r="L13" s="4"/>
      <c r="M13" s="4" t="s">
        <v>38</v>
      </c>
      <c r="N13" s="4" t="s">
        <v>41</v>
      </c>
      <c r="O13" s="4" t="s">
        <v>40</v>
      </c>
      <c r="P13" s="3" t="s">
        <v>62</v>
      </c>
      <c r="Q13" s="55">
        <v>1369300000</v>
      </c>
      <c r="R13" s="55">
        <v>0</v>
      </c>
      <c r="S13" s="55">
        <v>0</v>
      </c>
      <c r="T13" s="55">
        <v>1369300000</v>
      </c>
      <c r="U13" s="55">
        <v>0</v>
      </c>
      <c r="V13" s="55">
        <v>1369300000</v>
      </c>
      <c r="W13" s="55">
        <v>918770031</v>
      </c>
      <c r="X13" s="55">
        <v>785893400</v>
      </c>
      <c r="Y13" s="55">
        <v>0</v>
      </c>
      <c r="Z13" s="55">
        <v>0</v>
      </c>
      <c r="AA13" s="55">
        <v>450529969</v>
      </c>
      <c r="AB13" s="55">
        <v>0</v>
      </c>
    </row>
    <row r="14" spans="1:28" x14ac:dyDescent="0.25">
      <c r="A14" s="4" t="s">
        <v>32</v>
      </c>
      <c r="B14" s="3" t="s">
        <v>158</v>
      </c>
      <c r="C14" s="5" t="s">
        <v>63</v>
      </c>
      <c r="D14" s="4" t="s">
        <v>48</v>
      </c>
      <c r="E14" s="4" t="s">
        <v>57</v>
      </c>
      <c r="F14" s="4" t="s">
        <v>50</v>
      </c>
      <c r="G14" s="4" t="s">
        <v>64</v>
      </c>
      <c r="H14" s="4"/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3" t="s">
        <v>65</v>
      </c>
      <c r="Q14" s="55">
        <v>8093188300</v>
      </c>
      <c r="R14" s="55">
        <v>0</v>
      </c>
      <c r="S14" s="55">
        <v>0</v>
      </c>
      <c r="T14" s="55">
        <v>8093188300</v>
      </c>
      <c r="U14" s="55">
        <v>0</v>
      </c>
      <c r="V14" s="55">
        <v>8093188300</v>
      </c>
      <c r="W14" s="55">
        <v>4065477726.48</v>
      </c>
      <c r="X14" s="55">
        <v>2732992076.48</v>
      </c>
      <c r="Y14" s="55">
        <v>413027579.64999998</v>
      </c>
      <c r="Z14" s="55">
        <v>413027579.64999998</v>
      </c>
      <c r="AA14" s="55">
        <v>4027710573.52</v>
      </c>
      <c r="AB14" s="55">
        <v>413027579.64999998</v>
      </c>
    </row>
    <row r="15" spans="1:28" x14ac:dyDescent="0.25">
      <c r="A15" s="4" t="s">
        <v>32</v>
      </c>
      <c r="B15" s="3" t="s">
        <v>158</v>
      </c>
      <c r="C15" s="5" t="s">
        <v>63</v>
      </c>
      <c r="D15" s="4" t="s">
        <v>48</v>
      </c>
      <c r="E15" s="4" t="s">
        <v>57</v>
      </c>
      <c r="F15" s="4" t="s">
        <v>50</v>
      </c>
      <c r="G15" s="4" t="s">
        <v>64</v>
      </c>
      <c r="H15" s="4"/>
      <c r="I15" s="4"/>
      <c r="J15" s="4"/>
      <c r="K15" s="4"/>
      <c r="L15" s="4"/>
      <c r="M15" s="4" t="s">
        <v>38</v>
      </c>
      <c r="N15" s="4" t="s">
        <v>41</v>
      </c>
      <c r="O15" s="4" t="s">
        <v>40</v>
      </c>
      <c r="P15" s="3" t="s">
        <v>65</v>
      </c>
      <c r="Q15" s="55">
        <v>7687106182</v>
      </c>
      <c r="R15" s="55">
        <v>0</v>
      </c>
      <c r="S15" s="55">
        <v>0</v>
      </c>
      <c r="T15" s="55">
        <v>7687106182</v>
      </c>
      <c r="U15" s="55">
        <v>0</v>
      </c>
      <c r="V15" s="55">
        <v>7687106182</v>
      </c>
      <c r="W15" s="55">
        <v>7263314343.5699997</v>
      </c>
      <c r="X15" s="55">
        <v>7041716366.0699997</v>
      </c>
      <c r="Y15" s="55">
        <v>3804914987.6500001</v>
      </c>
      <c r="Z15" s="55">
        <v>3804914987.6500001</v>
      </c>
      <c r="AA15" s="55">
        <v>423791838.43000001</v>
      </c>
      <c r="AB15" s="55">
        <v>3804914987.6500001</v>
      </c>
    </row>
    <row r="16" spans="1:28" x14ac:dyDescent="0.25">
      <c r="A16" s="4" t="s">
        <v>32</v>
      </c>
      <c r="B16" s="3" t="s">
        <v>158</v>
      </c>
      <c r="C16" s="5" t="s">
        <v>161</v>
      </c>
      <c r="D16" s="4" t="s">
        <v>48</v>
      </c>
      <c r="E16" s="4" t="s">
        <v>57</v>
      </c>
      <c r="F16" s="4" t="s">
        <v>50</v>
      </c>
      <c r="G16" s="4" t="s">
        <v>160</v>
      </c>
      <c r="H16" s="4"/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3" t="s">
        <v>159</v>
      </c>
      <c r="Q16" s="55">
        <v>150000000</v>
      </c>
      <c r="R16" s="55">
        <v>0</v>
      </c>
      <c r="S16" s="55">
        <v>0</v>
      </c>
      <c r="T16" s="55">
        <v>150000000</v>
      </c>
      <c r="U16" s="55">
        <v>0</v>
      </c>
      <c r="V16" s="55">
        <v>150000000</v>
      </c>
      <c r="W16" s="55">
        <v>140000000</v>
      </c>
      <c r="X16" s="55">
        <v>101453899</v>
      </c>
      <c r="Y16" s="55">
        <v>31133334</v>
      </c>
      <c r="Z16" s="55">
        <v>27400001</v>
      </c>
      <c r="AA16" s="55">
        <v>10000000</v>
      </c>
      <c r="AB16" s="55">
        <v>27400001</v>
      </c>
    </row>
    <row r="17" spans="1:28" x14ac:dyDescent="0.25">
      <c r="A17" s="4" t="s">
        <v>32</v>
      </c>
      <c r="B17" s="3" t="s">
        <v>158</v>
      </c>
      <c r="C17" s="5" t="s">
        <v>157</v>
      </c>
      <c r="D17" s="4" t="s">
        <v>48</v>
      </c>
      <c r="E17" s="4" t="s">
        <v>66</v>
      </c>
      <c r="F17" s="4" t="s">
        <v>50</v>
      </c>
      <c r="G17" s="4" t="s">
        <v>58</v>
      </c>
      <c r="H17" s="4" t="s">
        <v>1</v>
      </c>
      <c r="I17" s="4" t="s">
        <v>1</v>
      </c>
      <c r="J17" s="4" t="s">
        <v>1</v>
      </c>
      <c r="K17" s="4" t="s">
        <v>1</v>
      </c>
      <c r="L17" s="4" t="s">
        <v>1</v>
      </c>
      <c r="M17" s="4" t="s">
        <v>38</v>
      </c>
      <c r="N17" s="4" t="s">
        <v>39</v>
      </c>
      <c r="O17" s="4" t="s">
        <v>40</v>
      </c>
      <c r="P17" s="3" t="s">
        <v>156</v>
      </c>
      <c r="Q17" s="55">
        <v>27579330098</v>
      </c>
      <c r="R17" s="55">
        <v>0</v>
      </c>
      <c r="S17" s="55">
        <v>0</v>
      </c>
      <c r="T17" s="55">
        <v>27579330098</v>
      </c>
      <c r="U17" s="55">
        <v>0</v>
      </c>
      <c r="V17" s="55">
        <v>27579330098</v>
      </c>
      <c r="W17" s="55">
        <v>23142738850.759998</v>
      </c>
      <c r="X17" s="55">
        <v>20227707957.66</v>
      </c>
      <c r="Y17" s="55">
        <v>14879018113.98</v>
      </c>
      <c r="Z17" s="55">
        <v>14879018113.98</v>
      </c>
      <c r="AA17" s="55">
        <v>4436591247.2399998</v>
      </c>
      <c r="AB17" s="55">
        <v>14879018113.98</v>
      </c>
    </row>
    <row r="18" spans="1:28" x14ac:dyDescent="0.25">
      <c r="A18" s="4" t="s">
        <v>1</v>
      </c>
      <c r="B18" s="3" t="s">
        <v>1</v>
      </c>
      <c r="C18" s="5" t="s">
        <v>1</v>
      </c>
      <c r="D18" s="4" t="s">
        <v>1</v>
      </c>
      <c r="E18" s="4" t="s">
        <v>1</v>
      </c>
      <c r="F18" s="4" t="s">
        <v>1</v>
      </c>
      <c r="G18" s="4" t="s">
        <v>1</v>
      </c>
      <c r="H18" s="4" t="s">
        <v>1</v>
      </c>
      <c r="I18" s="4" t="s">
        <v>1</v>
      </c>
      <c r="J18" s="4" t="s">
        <v>1</v>
      </c>
      <c r="K18" s="4" t="s">
        <v>1</v>
      </c>
      <c r="L18" s="4" t="s">
        <v>1</v>
      </c>
      <c r="M18" s="4" t="s">
        <v>1</v>
      </c>
      <c r="N18" s="4" t="s">
        <v>1</v>
      </c>
      <c r="O18" s="4" t="s">
        <v>1</v>
      </c>
      <c r="P18" s="3" t="s">
        <v>1</v>
      </c>
      <c r="Q18" s="55">
        <v>614717629451</v>
      </c>
      <c r="R18" s="55">
        <v>512000000000</v>
      </c>
      <c r="S18" s="55">
        <v>570410352171</v>
      </c>
      <c r="T18" s="55">
        <v>556307277280</v>
      </c>
      <c r="U18" s="55">
        <v>124670463604</v>
      </c>
      <c r="V18" s="55">
        <v>431636813676</v>
      </c>
      <c r="W18" s="55">
        <v>229920274645.29999</v>
      </c>
      <c r="X18" s="55">
        <v>205713056721.03</v>
      </c>
      <c r="Y18" s="55">
        <v>160687734432.07001</v>
      </c>
      <c r="Z18" s="55">
        <v>160437089856.07001</v>
      </c>
      <c r="AA18" s="55">
        <v>201716539030.70001</v>
      </c>
      <c r="AB18" s="55">
        <v>160456813089.07001</v>
      </c>
    </row>
    <row r="19" spans="1:28" x14ac:dyDescent="0.25">
      <c r="A19" s="4" t="s">
        <v>1</v>
      </c>
      <c r="B19" s="6" t="s">
        <v>1</v>
      </c>
      <c r="C19" s="5" t="s">
        <v>1</v>
      </c>
      <c r="D19" s="4" t="s">
        <v>1</v>
      </c>
      <c r="E19" s="4" t="s">
        <v>1</v>
      </c>
      <c r="F19" s="4" t="s">
        <v>1</v>
      </c>
      <c r="G19" s="4" t="s">
        <v>1</v>
      </c>
      <c r="H19" s="4" t="s">
        <v>1</v>
      </c>
      <c r="I19" s="4" t="s">
        <v>1</v>
      </c>
      <c r="J19" s="4" t="s">
        <v>1</v>
      </c>
      <c r="K19" s="4" t="s">
        <v>1</v>
      </c>
      <c r="L19" s="4" t="s">
        <v>1</v>
      </c>
      <c r="M19" s="4" t="s">
        <v>1</v>
      </c>
      <c r="N19" s="4" t="s">
        <v>1</v>
      </c>
      <c r="O19" s="4" t="s">
        <v>1</v>
      </c>
      <c r="P19" s="3" t="s">
        <v>1</v>
      </c>
      <c r="Q19" s="56" t="s">
        <v>1</v>
      </c>
      <c r="R19" s="56" t="s">
        <v>1</v>
      </c>
      <c r="S19" s="56" t="s">
        <v>1</v>
      </c>
      <c r="T19" s="56" t="s">
        <v>1</v>
      </c>
      <c r="U19" s="56" t="s">
        <v>1</v>
      </c>
      <c r="V19" s="55"/>
      <c r="W19" s="56" t="s">
        <v>1</v>
      </c>
      <c r="X19" s="56" t="s">
        <v>1</v>
      </c>
      <c r="Y19" s="56" t="s">
        <v>1</v>
      </c>
      <c r="Z19" s="56" t="s">
        <v>1</v>
      </c>
      <c r="AA19" s="56" t="s">
        <v>1</v>
      </c>
      <c r="AB19" s="56" t="s">
        <v>1</v>
      </c>
    </row>
    <row r="20" spans="1:28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D73"/>
  <sheetViews>
    <sheetView showGridLines="0" workbookViewId="0">
      <pane xSplit="16" ySplit="4" topLeftCell="Q8" activePane="bottomRight" state="frozen"/>
      <selection pane="topRight" activeCell="Q1" sqref="Q1"/>
      <selection pane="bottomLeft" activeCell="A5" sqref="A5"/>
      <selection pane="bottomRight" activeCell="Q21" sqref="Q21"/>
    </sheetView>
  </sheetViews>
  <sheetFormatPr baseColWidth="10" defaultRowHeight="15" x14ac:dyDescent="0.25"/>
  <cols>
    <col min="1" max="1" width="13.42578125" style="2" customWidth="1"/>
    <col min="2" max="2" width="27" style="2" customWidth="1"/>
    <col min="3" max="3" width="19.28515625" style="2" customWidth="1"/>
    <col min="4" max="12" width="8.42578125" style="2" hidden="1" customWidth="1"/>
    <col min="13" max="16" width="8.42578125" style="2" customWidth="1"/>
    <col min="17" max="25" width="18.85546875" style="52" customWidth="1"/>
    <col min="26" max="27" width="18.85546875" style="52" bestFit="1" customWidth="1"/>
    <col min="28" max="28" width="18.85546875" style="52" customWidth="1"/>
    <col min="29" max="29" width="11.42578125" style="52"/>
    <col min="30" max="16384" width="11.42578125" style="2"/>
  </cols>
  <sheetData>
    <row r="1" spans="1:28" x14ac:dyDescent="0.25">
      <c r="A1" s="7" t="s">
        <v>0</v>
      </c>
      <c r="B1" s="7">
        <v>2023</v>
      </c>
      <c r="C1" s="8" t="s">
        <v>1</v>
      </c>
      <c r="D1" s="8" t="s">
        <v>1</v>
      </c>
      <c r="E1" s="8" t="s">
        <v>1</v>
      </c>
      <c r="F1" s="8" t="s">
        <v>1</v>
      </c>
      <c r="G1" s="8" t="s">
        <v>1</v>
      </c>
      <c r="H1" s="8" t="s">
        <v>1</v>
      </c>
      <c r="I1" s="8" t="s">
        <v>1</v>
      </c>
      <c r="J1" s="8" t="s">
        <v>1</v>
      </c>
      <c r="K1" s="8" t="s">
        <v>1</v>
      </c>
      <c r="L1" s="8" t="s">
        <v>1</v>
      </c>
      <c r="M1" s="8" t="s">
        <v>1</v>
      </c>
      <c r="N1" s="8" t="s">
        <v>1</v>
      </c>
      <c r="O1" s="8" t="s">
        <v>1</v>
      </c>
      <c r="P1" s="8" t="s">
        <v>1</v>
      </c>
      <c r="Q1" s="53" t="s">
        <v>1</v>
      </c>
      <c r="R1" s="53" t="s">
        <v>1</v>
      </c>
      <c r="S1" s="53" t="s">
        <v>1</v>
      </c>
      <c r="T1" s="53" t="s">
        <v>1</v>
      </c>
      <c r="U1" s="53" t="s">
        <v>1</v>
      </c>
      <c r="V1" s="53"/>
      <c r="W1" s="53" t="s">
        <v>1</v>
      </c>
      <c r="X1" s="53" t="s">
        <v>1</v>
      </c>
      <c r="Y1" s="53" t="s">
        <v>1</v>
      </c>
      <c r="Z1" s="53" t="s">
        <v>1</v>
      </c>
      <c r="AA1" s="53" t="s">
        <v>1</v>
      </c>
      <c r="AB1" s="53" t="s">
        <v>1</v>
      </c>
    </row>
    <row r="2" spans="1:28" x14ac:dyDescent="0.25">
      <c r="A2" s="7" t="s">
        <v>2</v>
      </c>
      <c r="B2" s="7" t="s">
        <v>3</v>
      </c>
      <c r="C2" s="8" t="s">
        <v>1</v>
      </c>
      <c r="D2" s="8" t="s">
        <v>1</v>
      </c>
      <c r="E2" s="8" t="s">
        <v>1</v>
      </c>
      <c r="F2" s="8" t="s">
        <v>1</v>
      </c>
      <c r="G2" s="8" t="s">
        <v>1</v>
      </c>
      <c r="H2" s="8" t="s">
        <v>1</v>
      </c>
      <c r="I2" s="8" t="s">
        <v>1</v>
      </c>
      <c r="J2" s="8" t="s">
        <v>1</v>
      </c>
      <c r="K2" s="8" t="s">
        <v>1</v>
      </c>
      <c r="L2" s="8" t="s">
        <v>1</v>
      </c>
      <c r="M2" s="8" t="s">
        <v>1</v>
      </c>
      <c r="N2" s="8" t="s">
        <v>1</v>
      </c>
      <c r="O2" s="8" t="s">
        <v>1</v>
      </c>
      <c r="P2" s="8" t="s">
        <v>1</v>
      </c>
      <c r="Q2" s="53" t="s">
        <v>1</v>
      </c>
      <c r="R2" s="53" t="s">
        <v>1</v>
      </c>
      <c r="S2" s="53" t="s">
        <v>1</v>
      </c>
      <c r="T2" s="53" t="s">
        <v>1</v>
      </c>
      <c r="U2" s="53" t="s">
        <v>1</v>
      </c>
      <c r="V2" s="53"/>
      <c r="W2" s="53" t="s">
        <v>1</v>
      </c>
      <c r="X2" s="53" t="s">
        <v>1</v>
      </c>
      <c r="Y2" s="53" t="s">
        <v>1</v>
      </c>
      <c r="Z2" s="53" t="s">
        <v>1</v>
      </c>
      <c r="AA2" s="53" t="s">
        <v>1</v>
      </c>
      <c r="AB2" s="53" t="s">
        <v>1</v>
      </c>
    </row>
    <row r="3" spans="1:28" x14ac:dyDescent="0.25">
      <c r="A3" s="7" t="s">
        <v>4</v>
      </c>
      <c r="B3" s="7" t="s">
        <v>230</v>
      </c>
      <c r="C3" s="8" t="s">
        <v>1</v>
      </c>
      <c r="D3" s="8" t="s">
        <v>1</v>
      </c>
      <c r="E3" s="8" t="s">
        <v>1</v>
      </c>
      <c r="F3" s="8" t="s">
        <v>1</v>
      </c>
      <c r="G3" s="8" t="s">
        <v>1</v>
      </c>
      <c r="H3" s="8" t="s">
        <v>1</v>
      </c>
      <c r="I3" s="8" t="s">
        <v>1</v>
      </c>
      <c r="J3" s="8" t="s">
        <v>1</v>
      </c>
      <c r="K3" s="8" t="s">
        <v>1</v>
      </c>
      <c r="L3" s="8" t="s">
        <v>1</v>
      </c>
      <c r="M3" s="8" t="s">
        <v>1</v>
      </c>
      <c r="N3" s="8" t="s">
        <v>1</v>
      </c>
      <c r="O3" s="8" t="s">
        <v>1</v>
      </c>
      <c r="P3" s="8" t="s">
        <v>1</v>
      </c>
      <c r="Q3" s="53" t="s">
        <v>1</v>
      </c>
      <c r="R3" s="53" t="s">
        <v>1</v>
      </c>
      <c r="S3" s="53" t="s">
        <v>1</v>
      </c>
      <c r="T3" s="53" t="s">
        <v>1</v>
      </c>
      <c r="U3" s="53" t="s">
        <v>1</v>
      </c>
      <c r="V3" s="53"/>
      <c r="W3" s="53" t="s">
        <v>1</v>
      </c>
      <c r="X3" s="53" t="s">
        <v>1</v>
      </c>
      <c r="Y3" s="53" t="s">
        <v>1</v>
      </c>
      <c r="Z3" s="53" t="s">
        <v>1</v>
      </c>
      <c r="AA3" s="53" t="s">
        <v>1</v>
      </c>
      <c r="AB3" s="53" t="s">
        <v>1</v>
      </c>
    </row>
    <row r="4" spans="1:28" x14ac:dyDescent="0.25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  <c r="L4" s="7" t="s">
        <v>16</v>
      </c>
      <c r="M4" s="7" t="s">
        <v>17</v>
      </c>
      <c r="N4" s="7" t="s">
        <v>18</v>
      </c>
      <c r="O4" s="7" t="s">
        <v>19</v>
      </c>
      <c r="P4" s="7" t="s">
        <v>20</v>
      </c>
      <c r="Q4" s="54" t="s">
        <v>21</v>
      </c>
      <c r="R4" s="54" t="s">
        <v>22</v>
      </c>
      <c r="S4" s="54" t="s">
        <v>23</v>
      </c>
      <c r="T4" s="54" t="s">
        <v>24</v>
      </c>
      <c r="U4" s="54" t="s">
        <v>25</v>
      </c>
      <c r="V4" s="54" t="s">
        <v>129</v>
      </c>
      <c r="W4" s="54" t="s">
        <v>26</v>
      </c>
      <c r="X4" s="54" t="s">
        <v>28</v>
      </c>
      <c r="Y4" s="54" t="s">
        <v>29</v>
      </c>
      <c r="Z4" s="54" t="s">
        <v>31</v>
      </c>
      <c r="AA4" s="54" t="s">
        <v>27</v>
      </c>
      <c r="AB4" s="54" t="s">
        <v>30</v>
      </c>
    </row>
    <row r="5" spans="1:28" x14ac:dyDescent="0.25">
      <c r="A5" s="4" t="s">
        <v>165</v>
      </c>
      <c r="B5" s="3" t="s">
        <v>224</v>
      </c>
      <c r="C5" s="5" t="s">
        <v>128</v>
      </c>
      <c r="D5" s="4" t="s">
        <v>34</v>
      </c>
      <c r="E5" s="4" t="s">
        <v>36</v>
      </c>
      <c r="F5" s="4" t="s">
        <v>36</v>
      </c>
      <c r="G5" s="4" t="s">
        <v>36</v>
      </c>
      <c r="H5" s="4"/>
      <c r="I5" s="4"/>
      <c r="J5" s="4"/>
      <c r="K5" s="4"/>
      <c r="L5" s="4"/>
      <c r="M5" s="4" t="s">
        <v>53</v>
      </c>
      <c r="N5" s="4" t="s">
        <v>42</v>
      </c>
      <c r="O5" s="4" t="s">
        <v>40</v>
      </c>
      <c r="P5" s="3" t="s">
        <v>127</v>
      </c>
      <c r="Q5" s="55">
        <v>33034154224</v>
      </c>
      <c r="R5" s="55">
        <v>0</v>
      </c>
      <c r="S5" s="55">
        <v>0</v>
      </c>
      <c r="T5" s="55">
        <v>33034154224</v>
      </c>
      <c r="U5" s="55">
        <v>0</v>
      </c>
      <c r="V5" s="55">
        <v>33034154224</v>
      </c>
      <c r="W5" s="55">
        <v>33034154224</v>
      </c>
      <c r="X5" s="55">
        <v>23436165789</v>
      </c>
      <c r="Y5" s="55">
        <v>23435960789</v>
      </c>
      <c r="Z5" s="55">
        <v>23409026510</v>
      </c>
      <c r="AA5" s="55">
        <v>0</v>
      </c>
      <c r="AB5" s="55">
        <v>23410443842</v>
      </c>
    </row>
    <row r="6" spans="1:28" x14ac:dyDescent="0.25">
      <c r="A6" s="4" t="s">
        <v>165</v>
      </c>
      <c r="B6" s="3" t="s">
        <v>224</v>
      </c>
      <c r="C6" s="5" t="s">
        <v>126</v>
      </c>
      <c r="D6" s="4" t="s">
        <v>34</v>
      </c>
      <c r="E6" s="4" t="s">
        <v>36</v>
      </c>
      <c r="F6" s="4" t="s">
        <v>36</v>
      </c>
      <c r="G6" s="4" t="s">
        <v>177</v>
      </c>
      <c r="H6" s="4"/>
      <c r="I6" s="4"/>
      <c r="J6" s="4"/>
      <c r="K6" s="4"/>
      <c r="L6" s="4"/>
      <c r="M6" s="4" t="s">
        <v>53</v>
      </c>
      <c r="N6" s="4" t="s">
        <v>42</v>
      </c>
      <c r="O6" s="4" t="s">
        <v>40</v>
      </c>
      <c r="P6" s="3" t="s">
        <v>125</v>
      </c>
      <c r="Q6" s="55">
        <v>11410881705</v>
      </c>
      <c r="R6" s="55">
        <v>0</v>
      </c>
      <c r="S6" s="55">
        <v>0</v>
      </c>
      <c r="T6" s="55">
        <v>11410881705</v>
      </c>
      <c r="U6" s="55">
        <v>0</v>
      </c>
      <c r="V6" s="55">
        <v>11410881705</v>
      </c>
      <c r="W6" s="55">
        <v>11410881705</v>
      </c>
      <c r="X6" s="55">
        <v>7375438674</v>
      </c>
      <c r="Y6" s="55">
        <v>7375438674</v>
      </c>
      <c r="Z6" s="55">
        <v>7375438674</v>
      </c>
      <c r="AA6" s="55">
        <v>0</v>
      </c>
      <c r="AB6" s="55">
        <v>7375438674</v>
      </c>
    </row>
    <row r="7" spans="1:28" x14ac:dyDescent="0.25">
      <c r="A7" s="4" t="s">
        <v>165</v>
      </c>
      <c r="B7" s="3" t="s">
        <v>224</v>
      </c>
      <c r="C7" s="5" t="s">
        <v>124</v>
      </c>
      <c r="D7" s="4" t="s">
        <v>34</v>
      </c>
      <c r="E7" s="4" t="s">
        <v>36</v>
      </c>
      <c r="F7" s="4" t="s">
        <v>36</v>
      </c>
      <c r="G7" s="4" t="s">
        <v>35</v>
      </c>
      <c r="H7" s="4"/>
      <c r="I7" s="4"/>
      <c r="J7" s="4"/>
      <c r="K7" s="4"/>
      <c r="L7" s="4"/>
      <c r="M7" s="4" t="s">
        <v>53</v>
      </c>
      <c r="N7" s="4" t="s">
        <v>42</v>
      </c>
      <c r="O7" s="4" t="s">
        <v>40</v>
      </c>
      <c r="P7" s="3" t="s">
        <v>123</v>
      </c>
      <c r="Q7" s="55">
        <v>3068450133</v>
      </c>
      <c r="R7" s="55">
        <v>0</v>
      </c>
      <c r="S7" s="55">
        <v>0</v>
      </c>
      <c r="T7" s="55">
        <v>3068450133</v>
      </c>
      <c r="U7" s="55">
        <v>0</v>
      </c>
      <c r="V7" s="55">
        <v>3068450133</v>
      </c>
      <c r="W7" s="55">
        <v>3068450133</v>
      </c>
      <c r="X7" s="55">
        <v>2214686002</v>
      </c>
      <c r="Y7" s="55">
        <v>2214686002</v>
      </c>
      <c r="Z7" s="55">
        <v>2204063955</v>
      </c>
      <c r="AA7" s="55">
        <v>0</v>
      </c>
      <c r="AB7" s="55">
        <v>2204466679</v>
      </c>
    </row>
    <row r="8" spans="1:28" x14ac:dyDescent="0.25">
      <c r="A8" s="4" t="s">
        <v>165</v>
      </c>
      <c r="B8" s="3" t="s">
        <v>224</v>
      </c>
      <c r="C8" s="5" t="s">
        <v>139</v>
      </c>
      <c r="D8" s="4" t="s">
        <v>34</v>
      </c>
      <c r="E8" s="4" t="s">
        <v>177</v>
      </c>
      <c r="F8" s="4"/>
      <c r="G8" s="4"/>
      <c r="H8" s="4"/>
      <c r="I8" s="4"/>
      <c r="J8" s="4"/>
      <c r="K8" s="4"/>
      <c r="L8" s="4"/>
      <c r="M8" s="4" t="s">
        <v>53</v>
      </c>
      <c r="N8" s="4" t="s">
        <v>42</v>
      </c>
      <c r="O8" s="4" t="s">
        <v>40</v>
      </c>
      <c r="P8" s="3" t="s">
        <v>140</v>
      </c>
      <c r="Q8" s="55">
        <v>6599869299</v>
      </c>
      <c r="R8" s="55">
        <v>0</v>
      </c>
      <c r="S8" s="55">
        <v>32228398</v>
      </c>
      <c r="T8" s="55">
        <v>6567640901</v>
      </c>
      <c r="U8" s="55">
        <v>0</v>
      </c>
      <c r="V8" s="55">
        <v>6567640901</v>
      </c>
      <c r="W8" s="55">
        <v>6566865886.3199997</v>
      </c>
      <c r="X8" s="55">
        <v>5880744253.0900002</v>
      </c>
      <c r="Y8" s="55">
        <v>4205678749.9499998</v>
      </c>
      <c r="Z8" s="55">
        <v>4163481022.9499998</v>
      </c>
      <c r="AA8" s="55">
        <v>775014.68</v>
      </c>
      <c r="AB8" s="55">
        <v>4202872819.9499998</v>
      </c>
    </row>
    <row r="9" spans="1:28" x14ac:dyDescent="0.25">
      <c r="A9" s="4" t="s">
        <v>165</v>
      </c>
      <c r="B9" s="3" t="s">
        <v>224</v>
      </c>
      <c r="C9" s="5" t="s">
        <v>122</v>
      </c>
      <c r="D9" s="4" t="s">
        <v>34</v>
      </c>
      <c r="E9" s="4" t="s">
        <v>35</v>
      </c>
      <c r="F9" s="4" t="s">
        <v>35</v>
      </c>
      <c r="G9" s="4" t="s">
        <v>36</v>
      </c>
      <c r="H9" s="4" t="s">
        <v>182</v>
      </c>
      <c r="I9" s="4"/>
      <c r="J9" s="4"/>
      <c r="K9" s="4"/>
      <c r="L9" s="4"/>
      <c r="M9" s="4" t="s">
        <v>53</v>
      </c>
      <c r="N9" s="4" t="s">
        <v>73</v>
      </c>
      <c r="O9" s="4" t="s">
        <v>101</v>
      </c>
      <c r="P9" s="3" t="s">
        <v>138</v>
      </c>
      <c r="Q9" s="55">
        <v>11064778861</v>
      </c>
      <c r="R9" s="55">
        <v>0</v>
      </c>
      <c r="S9" s="55">
        <v>11064778861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  <c r="AB9" s="55">
        <v>0</v>
      </c>
    </row>
    <row r="10" spans="1:28" x14ac:dyDescent="0.25">
      <c r="A10" s="4" t="s">
        <v>165</v>
      </c>
      <c r="B10" s="3" t="s">
        <v>224</v>
      </c>
      <c r="C10" s="5" t="s">
        <v>121</v>
      </c>
      <c r="D10" s="4" t="s">
        <v>34</v>
      </c>
      <c r="E10" s="4" t="s">
        <v>35</v>
      </c>
      <c r="F10" s="4" t="s">
        <v>35</v>
      </c>
      <c r="G10" s="4" t="s">
        <v>36</v>
      </c>
      <c r="H10" s="4" t="s">
        <v>181</v>
      </c>
      <c r="I10" s="4"/>
      <c r="J10" s="4"/>
      <c r="K10" s="4"/>
      <c r="L10" s="4"/>
      <c r="M10" s="4" t="s">
        <v>53</v>
      </c>
      <c r="N10" s="4" t="s">
        <v>42</v>
      </c>
      <c r="O10" s="4" t="s">
        <v>40</v>
      </c>
      <c r="P10" s="3" t="s">
        <v>120</v>
      </c>
      <c r="Q10" s="55">
        <v>1056000000</v>
      </c>
      <c r="R10" s="55">
        <v>0</v>
      </c>
      <c r="S10" s="55">
        <v>0</v>
      </c>
      <c r="T10" s="55">
        <v>1056000000</v>
      </c>
      <c r="U10" s="55">
        <v>0</v>
      </c>
      <c r="V10" s="55">
        <v>1056000000</v>
      </c>
      <c r="W10" s="55">
        <v>1056000000</v>
      </c>
      <c r="X10" s="55">
        <v>1056000000</v>
      </c>
      <c r="Y10" s="55">
        <v>0</v>
      </c>
      <c r="Z10" s="55">
        <v>0</v>
      </c>
      <c r="AA10" s="55">
        <v>0</v>
      </c>
      <c r="AB10" s="55">
        <v>0</v>
      </c>
    </row>
    <row r="11" spans="1:28" x14ac:dyDescent="0.25">
      <c r="A11" s="4" t="s">
        <v>165</v>
      </c>
      <c r="B11" s="3" t="s">
        <v>224</v>
      </c>
      <c r="C11" s="5" t="s">
        <v>119</v>
      </c>
      <c r="D11" s="4" t="s">
        <v>34</v>
      </c>
      <c r="E11" s="4" t="s">
        <v>35</v>
      </c>
      <c r="F11" s="4" t="s">
        <v>35</v>
      </c>
      <c r="G11" s="4" t="s">
        <v>46</v>
      </c>
      <c r="H11" s="4" t="s">
        <v>180</v>
      </c>
      <c r="I11" s="4"/>
      <c r="J11" s="4"/>
      <c r="K11" s="4"/>
      <c r="L11" s="4"/>
      <c r="M11" s="4" t="s">
        <v>53</v>
      </c>
      <c r="N11" s="4" t="s">
        <v>42</v>
      </c>
      <c r="O11" s="4" t="s">
        <v>40</v>
      </c>
      <c r="P11" s="3" t="s">
        <v>118</v>
      </c>
      <c r="Q11" s="55">
        <v>36287817921</v>
      </c>
      <c r="R11" s="55">
        <v>23000000000</v>
      </c>
      <c r="S11" s="55">
        <v>0</v>
      </c>
      <c r="T11" s="55">
        <v>59287817921</v>
      </c>
      <c r="U11" s="55">
        <v>0</v>
      </c>
      <c r="V11" s="55">
        <v>59287817921</v>
      </c>
      <c r="W11" s="55">
        <v>59287817921</v>
      </c>
      <c r="X11" s="55">
        <v>59287817921</v>
      </c>
      <c r="Y11" s="55">
        <v>50131263442.839996</v>
      </c>
      <c r="Z11" s="55">
        <v>50131263442.839996</v>
      </c>
      <c r="AA11" s="55">
        <v>0</v>
      </c>
      <c r="AB11" s="55">
        <v>50131263442.839996</v>
      </c>
    </row>
    <row r="12" spans="1:28" x14ac:dyDescent="0.25">
      <c r="A12" s="4" t="s">
        <v>165</v>
      </c>
      <c r="B12" s="3" t="s">
        <v>224</v>
      </c>
      <c r="C12" s="5" t="s">
        <v>117</v>
      </c>
      <c r="D12" s="4" t="s">
        <v>34</v>
      </c>
      <c r="E12" s="4" t="s">
        <v>35</v>
      </c>
      <c r="F12" s="4" t="s">
        <v>46</v>
      </c>
      <c r="G12" s="4" t="s">
        <v>177</v>
      </c>
      <c r="H12" s="4" t="s">
        <v>43</v>
      </c>
      <c r="I12" s="4"/>
      <c r="J12" s="4"/>
      <c r="K12" s="4"/>
      <c r="L12" s="4"/>
      <c r="M12" s="4" t="s">
        <v>53</v>
      </c>
      <c r="N12" s="4" t="s">
        <v>42</v>
      </c>
      <c r="O12" s="4" t="s">
        <v>40</v>
      </c>
      <c r="P12" s="3" t="s">
        <v>116</v>
      </c>
      <c r="Q12" s="55">
        <v>32000000</v>
      </c>
      <c r="R12" s="55">
        <v>0</v>
      </c>
      <c r="S12" s="55">
        <v>0</v>
      </c>
      <c r="T12" s="55">
        <v>32000000</v>
      </c>
      <c r="U12" s="55">
        <v>0</v>
      </c>
      <c r="V12" s="55">
        <v>32000000</v>
      </c>
      <c r="W12" s="55">
        <v>21471492</v>
      </c>
      <c r="X12" s="55">
        <v>16870458</v>
      </c>
      <c r="Y12" s="55">
        <v>16870458</v>
      </c>
      <c r="Z12" s="55">
        <v>16870458</v>
      </c>
      <c r="AA12" s="55">
        <v>10528508</v>
      </c>
      <c r="AB12" s="55">
        <v>16870458</v>
      </c>
    </row>
    <row r="13" spans="1:28" x14ac:dyDescent="0.25">
      <c r="A13" s="4" t="s">
        <v>165</v>
      </c>
      <c r="B13" s="3" t="s">
        <v>224</v>
      </c>
      <c r="C13" s="5" t="s">
        <v>115</v>
      </c>
      <c r="D13" s="4" t="s">
        <v>34</v>
      </c>
      <c r="E13" s="4" t="s">
        <v>35</v>
      </c>
      <c r="F13" s="4" t="s">
        <v>46</v>
      </c>
      <c r="G13" s="4" t="s">
        <v>177</v>
      </c>
      <c r="H13" s="4" t="s">
        <v>179</v>
      </c>
      <c r="I13" s="4"/>
      <c r="J13" s="4"/>
      <c r="K13" s="4"/>
      <c r="L13" s="4"/>
      <c r="M13" s="4" t="s">
        <v>53</v>
      </c>
      <c r="N13" s="4" t="s">
        <v>42</v>
      </c>
      <c r="O13" s="4" t="s">
        <v>40</v>
      </c>
      <c r="P13" s="3" t="s">
        <v>114</v>
      </c>
      <c r="Q13" s="55">
        <v>548000000</v>
      </c>
      <c r="R13" s="55">
        <v>0</v>
      </c>
      <c r="S13" s="55">
        <v>0</v>
      </c>
      <c r="T13" s="55">
        <v>548000000</v>
      </c>
      <c r="U13" s="55">
        <v>0</v>
      </c>
      <c r="V13" s="55">
        <v>548000000</v>
      </c>
      <c r="W13" s="55">
        <v>306429123</v>
      </c>
      <c r="X13" s="55">
        <v>244059342</v>
      </c>
      <c r="Y13" s="55">
        <v>244059342</v>
      </c>
      <c r="Z13" s="55">
        <v>244059342</v>
      </c>
      <c r="AA13" s="55">
        <v>241570877</v>
      </c>
      <c r="AB13" s="55">
        <v>244059342</v>
      </c>
    </row>
    <row r="14" spans="1:28" x14ac:dyDescent="0.25">
      <c r="A14" s="4" t="s">
        <v>165</v>
      </c>
      <c r="B14" s="3" t="s">
        <v>224</v>
      </c>
      <c r="C14" s="5" t="s">
        <v>113</v>
      </c>
      <c r="D14" s="4" t="s">
        <v>34</v>
      </c>
      <c r="E14" s="4" t="s">
        <v>35</v>
      </c>
      <c r="F14" s="4" t="s">
        <v>46</v>
      </c>
      <c r="G14" s="4" t="s">
        <v>177</v>
      </c>
      <c r="H14" s="4" t="s">
        <v>178</v>
      </c>
      <c r="I14" s="4"/>
      <c r="J14" s="4"/>
      <c r="K14" s="4"/>
      <c r="L14" s="4"/>
      <c r="M14" s="4" t="s">
        <v>53</v>
      </c>
      <c r="N14" s="4" t="s">
        <v>42</v>
      </c>
      <c r="O14" s="4" t="s">
        <v>40</v>
      </c>
      <c r="P14" s="3" t="s">
        <v>112</v>
      </c>
      <c r="Q14" s="55">
        <v>7000000000</v>
      </c>
      <c r="R14" s="55">
        <v>0</v>
      </c>
      <c r="S14" s="55">
        <v>0</v>
      </c>
      <c r="T14" s="55">
        <v>7000000000</v>
      </c>
      <c r="U14" s="55">
        <v>0</v>
      </c>
      <c r="V14" s="55">
        <v>7000000000</v>
      </c>
      <c r="W14" s="55">
        <v>7000000000</v>
      </c>
      <c r="X14" s="55">
        <v>6992912800</v>
      </c>
      <c r="Y14" s="55">
        <v>6992912800</v>
      </c>
      <c r="Z14" s="55">
        <v>6992912800</v>
      </c>
      <c r="AA14" s="55">
        <v>0</v>
      </c>
      <c r="AB14" s="55">
        <v>6992912800</v>
      </c>
    </row>
    <row r="15" spans="1:28" x14ac:dyDescent="0.25">
      <c r="A15" s="4" t="s">
        <v>165</v>
      </c>
      <c r="B15" s="3" t="s">
        <v>224</v>
      </c>
      <c r="C15" s="5" t="s">
        <v>111</v>
      </c>
      <c r="D15" s="4" t="s">
        <v>34</v>
      </c>
      <c r="E15" s="4" t="s">
        <v>35</v>
      </c>
      <c r="F15" s="4" t="s">
        <v>46</v>
      </c>
      <c r="G15" s="4" t="s">
        <v>177</v>
      </c>
      <c r="H15" s="4" t="s">
        <v>176</v>
      </c>
      <c r="I15" s="4"/>
      <c r="J15" s="4"/>
      <c r="K15" s="4"/>
      <c r="L15" s="4"/>
      <c r="M15" s="4" t="s">
        <v>53</v>
      </c>
      <c r="N15" s="4" t="s">
        <v>42</v>
      </c>
      <c r="O15" s="4" t="s">
        <v>40</v>
      </c>
      <c r="P15" s="3" t="s">
        <v>110</v>
      </c>
      <c r="Q15" s="55">
        <v>108500000</v>
      </c>
      <c r="R15" s="55">
        <v>0</v>
      </c>
      <c r="S15" s="55">
        <v>0</v>
      </c>
      <c r="T15" s="55">
        <v>108500000</v>
      </c>
      <c r="U15" s="55">
        <v>0</v>
      </c>
      <c r="V15" s="55">
        <v>108500000</v>
      </c>
      <c r="W15" s="55">
        <v>108500000</v>
      </c>
      <c r="X15" s="55">
        <v>104542249</v>
      </c>
      <c r="Y15" s="55">
        <v>104542249</v>
      </c>
      <c r="Z15" s="55">
        <v>104542249</v>
      </c>
      <c r="AA15" s="55">
        <v>0</v>
      </c>
      <c r="AB15" s="55">
        <v>104542249</v>
      </c>
    </row>
    <row r="16" spans="1:28" x14ac:dyDescent="0.25">
      <c r="A16" s="4" t="s">
        <v>165</v>
      </c>
      <c r="B16" s="3" t="s">
        <v>224</v>
      </c>
      <c r="C16" s="5" t="s">
        <v>141</v>
      </c>
      <c r="D16" s="4" t="s">
        <v>34</v>
      </c>
      <c r="E16" s="4" t="s">
        <v>35</v>
      </c>
      <c r="F16" s="4" t="s">
        <v>42</v>
      </c>
      <c r="G16" s="4"/>
      <c r="H16" s="4"/>
      <c r="I16" s="4"/>
      <c r="J16" s="4"/>
      <c r="K16" s="4"/>
      <c r="L16" s="4"/>
      <c r="M16" s="4" t="s">
        <v>53</v>
      </c>
      <c r="N16" s="4" t="s">
        <v>42</v>
      </c>
      <c r="O16" s="4" t="s">
        <v>40</v>
      </c>
      <c r="P16" s="3" t="s">
        <v>142</v>
      </c>
      <c r="Q16" s="55">
        <v>636105677</v>
      </c>
      <c r="R16" s="55">
        <v>0</v>
      </c>
      <c r="S16" s="55">
        <v>0</v>
      </c>
      <c r="T16" s="55">
        <v>636105677</v>
      </c>
      <c r="U16" s="55">
        <v>0</v>
      </c>
      <c r="V16" s="55">
        <v>636105677</v>
      </c>
      <c r="W16" s="55">
        <v>636105677</v>
      </c>
      <c r="X16" s="55">
        <v>531041275.95999998</v>
      </c>
      <c r="Y16" s="55">
        <v>531041275.95999998</v>
      </c>
      <c r="Z16" s="55">
        <v>531041275.95999998</v>
      </c>
      <c r="AA16" s="55">
        <v>0</v>
      </c>
      <c r="AB16" s="55">
        <v>531041275.95999998</v>
      </c>
    </row>
    <row r="17" spans="1:30" x14ac:dyDescent="0.25">
      <c r="A17" s="4" t="s">
        <v>165</v>
      </c>
      <c r="B17" s="3" t="s">
        <v>224</v>
      </c>
      <c r="C17" s="5" t="s">
        <v>109</v>
      </c>
      <c r="D17" s="4" t="s">
        <v>34</v>
      </c>
      <c r="E17" s="4" t="s">
        <v>45</v>
      </c>
      <c r="F17" s="4" t="s">
        <v>36</v>
      </c>
      <c r="G17" s="4"/>
      <c r="H17" s="4"/>
      <c r="I17" s="4"/>
      <c r="J17" s="4"/>
      <c r="K17" s="4"/>
      <c r="L17" s="4"/>
      <c r="M17" s="4" t="s">
        <v>53</v>
      </c>
      <c r="N17" s="4" t="s">
        <v>42</v>
      </c>
      <c r="O17" s="4" t="s">
        <v>40</v>
      </c>
      <c r="P17" s="3" t="s">
        <v>108</v>
      </c>
      <c r="Q17" s="55">
        <v>171270680</v>
      </c>
      <c r="R17" s="55">
        <v>0</v>
      </c>
      <c r="S17" s="55">
        <v>0</v>
      </c>
      <c r="T17" s="55">
        <v>171270680</v>
      </c>
      <c r="U17" s="55">
        <v>0</v>
      </c>
      <c r="V17" s="55">
        <v>171270680</v>
      </c>
      <c r="W17" s="55">
        <v>171270680</v>
      </c>
      <c r="X17" s="55">
        <v>141399100</v>
      </c>
      <c r="Y17" s="55">
        <v>141399100</v>
      </c>
      <c r="Z17" s="55">
        <v>141399100</v>
      </c>
      <c r="AA17" s="55">
        <v>0</v>
      </c>
      <c r="AB17" s="55">
        <v>141399100</v>
      </c>
    </row>
    <row r="18" spans="1:30" x14ac:dyDescent="0.25">
      <c r="A18" s="4" t="s">
        <v>165</v>
      </c>
      <c r="B18" s="3" t="s">
        <v>224</v>
      </c>
      <c r="C18" s="5" t="s">
        <v>44</v>
      </c>
      <c r="D18" s="4" t="s">
        <v>34</v>
      </c>
      <c r="E18" s="4" t="s">
        <v>45</v>
      </c>
      <c r="F18" s="4" t="s">
        <v>46</v>
      </c>
      <c r="G18" s="4" t="s">
        <v>36</v>
      </c>
      <c r="H18" s="4"/>
      <c r="I18" s="4"/>
      <c r="J18" s="4"/>
      <c r="K18" s="4"/>
      <c r="L18" s="4"/>
      <c r="M18" s="4" t="s">
        <v>53</v>
      </c>
      <c r="N18" s="4" t="s">
        <v>54</v>
      </c>
      <c r="O18" s="4" t="s">
        <v>101</v>
      </c>
      <c r="P18" s="3" t="s">
        <v>47</v>
      </c>
      <c r="Q18" s="55">
        <v>947851246</v>
      </c>
      <c r="R18" s="55">
        <v>0</v>
      </c>
      <c r="S18" s="55">
        <v>0</v>
      </c>
      <c r="T18" s="55">
        <v>947851246</v>
      </c>
      <c r="U18" s="55">
        <v>0</v>
      </c>
      <c r="V18" s="55">
        <v>947851246</v>
      </c>
      <c r="W18" s="55">
        <v>947851246</v>
      </c>
      <c r="X18" s="55">
        <v>0</v>
      </c>
      <c r="Y18" s="55">
        <v>0</v>
      </c>
      <c r="Z18" s="55">
        <v>0</v>
      </c>
      <c r="AA18" s="55">
        <v>0</v>
      </c>
      <c r="AB18" s="55">
        <v>0</v>
      </c>
    </row>
    <row r="19" spans="1:30" x14ac:dyDescent="0.25">
      <c r="A19" s="4" t="s">
        <v>165</v>
      </c>
      <c r="B19" s="3" t="s">
        <v>224</v>
      </c>
      <c r="C19" s="5" t="s">
        <v>220</v>
      </c>
      <c r="D19" s="4" t="s">
        <v>34</v>
      </c>
      <c r="E19" s="4" t="s">
        <v>45</v>
      </c>
      <c r="F19" s="4" t="s">
        <v>221</v>
      </c>
      <c r="G19" s="4"/>
      <c r="H19" s="4"/>
      <c r="I19" s="4"/>
      <c r="J19" s="4"/>
      <c r="K19" s="4"/>
      <c r="L19" s="4"/>
      <c r="M19" s="4" t="s">
        <v>53</v>
      </c>
      <c r="N19" s="4" t="s">
        <v>42</v>
      </c>
      <c r="O19" s="4" t="s">
        <v>40</v>
      </c>
      <c r="P19" s="3" t="s">
        <v>222</v>
      </c>
      <c r="Q19" s="55">
        <v>0</v>
      </c>
      <c r="R19" s="55">
        <v>32228398</v>
      </c>
      <c r="S19" s="55">
        <v>0</v>
      </c>
      <c r="T19" s="55">
        <v>32228398</v>
      </c>
      <c r="U19" s="55">
        <v>0</v>
      </c>
      <c r="V19" s="55">
        <v>32228398</v>
      </c>
      <c r="W19" s="55">
        <v>24433345</v>
      </c>
      <c r="X19" s="55">
        <v>24433345</v>
      </c>
      <c r="Y19" s="55">
        <v>24433345</v>
      </c>
      <c r="Z19" s="55">
        <v>24433345</v>
      </c>
      <c r="AA19" s="55">
        <v>7795053</v>
      </c>
      <c r="AB19" s="55">
        <v>24433345</v>
      </c>
    </row>
    <row r="20" spans="1:30" x14ac:dyDescent="0.25">
      <c r="A20" s="4" t="s">
        <v>165</v>
      </c>
      <c r="B20" s="3" t="s">
        <v>224</v>
      </c>
      <c r="C20" s="5" t="s">
        <v>143</v>
      </c>
      <c r="D20" s="4" t="s">
        <v>175</v>
      </c>
      <c r="E20" s="4" t="s">
        <v>42</v>
      </c>
      <c r="F20" s="4" t="s">
        <v>46</v>
      </c>
      <c r="G20" s="4" t="s">
        <v>36</v>
      </c>
      <c r="H20" s="4"/>
      <c r="I20" s="4"/>
      <c r="J20" s="4"/>
      <c r="K20" s="4"/>
      <c r="L20" s="4"/>
      <c r="M20" s="4" t="s">
        <v>53</v>
      </c>
      <c r="N20" s="4" t="s">
        <v>54</v>
      </c>
      <c r="O20" s="4" t="s">
        <v>40</v>
      </c>
      <c r="P20" s="3" t="s">
        <v>144</v>
      </c>
      <c r="Q20" s="55">
        <v>4117846495</v>
      </c>
      <c r="R20" s="55">
        <v>0</v>
      </c>
      <c r="S20" s="55">
        <v>0</v>
      </c>
      <c r="T20" s="55">
        <v>4117846495</v>
      </c>
      <c r="U20" s="55">
        <v>0</v>
      </c>
      <c r="V20" s="55">
        <v>4117846495</v>
      </c>
      <c r="W20" s="55">
        <v>4117846495</v>
      </c>
      <c r="X20" s="55">
        <v>4117846494.9299998</v>
      </c>
      <c r="Y20" s="55">
        <v>4117846494.9299998</v>
      </c>
      <c r="Z20" s="55">
        <v>4117846494.9299998</v>
      </c>
      <c r="AA20" s="55">
        <v>0</v>
      </c>
      <c r="AB20" s="55">
        <v>4117846494.9299998</v>
      </c>
    </row>
    <row r="21" spans="1:30" x14ac:dyDescent="0.25">
      <c r="A21" s="4" t="s">
        <v>165</v>
      </c>
      <c r="B21" s="3" t="s">
        <v>224</v>
      </c>
      <c r="C21" s="5" t="s">
        <v>69</v>
      </c>
      <c r="D21" s="4" t="s">
        <v>48</v>
      </c>
      <c r="E21" s="4" t="s">
        <v>49</v>
      </c>
      <c r="F21" s="4" t="s">
        <v>50</v>
      </c>
      <c r="G21" s="4" t="s">
        <v>67</v>
      </c>
      <c r="H21" s="4"/>
      <c r="I21" s="4"/>
      <c r="J21" s="4"/>
      <c r="K21" s="4"/>
      <c r="L21" s="4"/>
      <c r="M21" s="4" t="s">
        <v>53</v>
      </c>
      <c r="N21" s="4" t="s">
        <v>54</v>
      </c>
      <c r="O21" s="4" t="s">
        <v>40</v>
      </c>
      <c r="P21" s="3" t="s">
        <v>107</v>
      </c>
      <c r="Q21" s="55">
        <v>6500000000</v>
      </c>
      <c r="R21" s="55">
        <v>0</v>
      </c>
      <c r="S21" s="55">
        <v>0</v>
      </c>
      <c r="T21" s="55">
        <v>6500000000</v>
      </c>
      <c r="U21" s="55">
        <v>0</v>
      </c>
      <c r="V21" s="55">
        <v>6500000000</v>
      </c>
      <c r="W21" s="55">
        <v>6392733453.5699997</v>
      </c>
      <c r="X21" s="55">
        <v>4940545007</v>
      </c>
      <c r="Y21" s="55">
        <v>3172143145</v>
      </c>
      <c r="Z21" s="55">
        <v>3172143145</v>
      </c>
      <c r="AA21" s="55">
        <v>107266546.43000001</v>
      </c>
      <c r="AB21" s="55">
        <v>3172143145</v>
      </c>
    </row>
    <row r="22" spans="1:30" x14ac:dyDescent="0.25">
      <c r="A22" s="4" t="s">
        <v>165</v>
      </c>
      <c r="B22" s="3" t="s">
        <v>224</v>
      </c>
      <c r="C22" s="5" t="s">
        <v>106</v>
      </c>
      <c r="D22" s="4" t="s">
        <v>48</v>
      </c>
      <c r="E22" s="4" t="s">
        <v>49</v>
      </c>
      <c r="F22" s="4" t="s">
        <v>50</v>
      </c>
      <c r="G22" s="4" t="s">
        <v>174</v>
      </c>
      <c r="H22" s="4"/>
      <c r="I22" s="4"/>
      <c r="J22" s="4"/>
      <c r="K22" s="4"/>
      <c r="L22" s="4"/>
      <c r="M22" s="4" t="s">
        <v>53</v>
      </c>
      <c r="N22" s="4" t="s">
        <v>54</v>
      </c>
      <c r="O22" s="4" t="s">
        <v>40</v>
      </c>
      <c r="P22" s="3" t="s">
        <v>105</v>
      </c>
      <c r="Q22" s="55">
        <v>5000000000</v>
      </c>
      <c r="R22" s="55">
        <v>0</v>
      </c>
      <c r="S22" s="55">
        <v>0</v>
      </c>
      <c r="T22" s="55">
        <v>5000000000</v>
      </c>
      <c r="U22" s="55">
        <v>0</v>
      </c>
      <c r="V22" s="55">
        <v>5000000000</v>
      </c>
      <c r="W22" s="55">
        <v>5000000000</v>
      </c>
      <c r="X22" s="55">
        <v>4001247109</v>
      </c>
      <c r="Y22" s="55">
        <v>2882951143.8000002</v>
      </c>
      <c r="Z22" s="55">
        <v>2882951143.8000002</v>
      </c>
      <c r="AA22" s="55">
        <v>0</v>
      </c>
      <c r="AB22" s="55">
        <v>2882951143.8000002</v>
      </c>
    </row>
    <row r="23" spans="1:30" x14ac:dyDescent="0.25">
      <c r="A23" s="4" t="s">
        <v>165</v>
      </c>
      <c r="B23" s="3" t="s">
        <v>224</v>
      </c>
      <c r="C23" s="5" t="s">
        <v>106</v>
      </c>
      <c r="D23" s="4" t="s">
        <v>48</v>
      </c>
      <c r="E23" s="4" t="s">
        <v>49</v>
      </c>
      <c r="F23" s="4" t="s">
        <v>50</v>
      </c>
      <c r="G23" s="4" t="s">
        <v>174</v>
      </c>
      <c r="H23" s="4"/>
      <c r="I23" s="4"/>
      <c r="J23" s="4"/>
      <c r="K23" s="4"/>
      <c r="L23" s="4"/>
      <c r="M23" s="4" t="s">
        <v>53</v>
      </c>
      <c r="N23" s="4" t="s">
        <v>71</v>
      </c>
      <c r="O23" s="4" t="s">
        <v>40</v>
      </c>
      <c r="P23" s="3" t="s">
        <v>105</v>
      </c>
      <c r="Q23" s="55">
        <v>0</v>
      </c>
      <c r="R23" s="55">
        <v>1000000000</v>
      </c>
      <c r="S23" s="55">
        <v>0</v>
      </c>
      <c r="T23" s="55">
        <v>1000000000</v>
      </c>
      <c r="U23" s="55">
        <v>0</v>
      </c>
      <c r="V23" s="55">
        <v>1000000000</v>
      </c>
      <c r="W23" s="55">
        <v>1000000000</v>
      </c>
      <c r="X23" s="55">
        <v>0</v>
      </c>
      <c r="Y23" s="55">
        <v>0</v>
      </c>
      <c r="Z23" s="55">
        <v>0</v>
      </c>
      <c r="AA23" s="55">
        <v>0</v>
      </c>
      <c r="AB23" s="55">
        <v>0</v>
      </c>
    </row>
    <row r="24" spans="1:30" x14ac:dyDescent="0.25">
      <c r="A24" s="4" t="s">
        <v>165</v>
      </c>
      <c r="B24" s="3" t="s">
        <v>224</v>
      </c>
      <c r="C24" s="5" t="s">
        <v>104</v>
      </c>
      <c r="D24" s="4" t="s">
        <v>48</v>
      </c>
      <c r="E24" s="4" t="s">
        <v>49</v>
      </c>
      <c r="F24" s="4" t="s">
        <v>50</v>
      </c>
      <c r="G24" s="4" t="s">
        <v>68</v>
      </c>
      <c r="H24" s="4"/>
      <c r="I24" s="4"/>
      <c r="J24" s="4"/>
      <c r="K24" s="4"/>
      <c r="L24" s="4"/>
      <c r="M24" s="4" t="s">
        <v>53</v>
      </c>
      <c r="N24" s="4" t="s">
        <v>54</v>
      </c>
      <c r="O24" s="4" t="s">
        <v>40</v>
      </c>
      <c r="P24" s="3" t="s">
        <v>103</v>
      </c>
      <c r="Q24" s="55">
        <v>2800000000</v>
      </c>
      <c r="R24" s="55">
        <v>0</v>
      </c>
      <c r="S24" s="55">
        <v>0</v>
      </c>
      <c r="T24" s="55">
        <v>2800000000</v>
      </c>
      <c r="U24" s="55">
        <v>0</v>
      </c>
      <c r="V24" s="55">
        <v>2800000000</v>
      </c>
      <c r="W24" s="55">
        <v>2800000000</v>
      </c>
      <c r="X24" s="55">
        <v>2771311096</v>
      </c>
      <c r="Y24" s="55">
        <v>1888684748.4300001</v>
      </c>
      <c r="Z24" s="55">
        <v>1879613074.4300001</v>
      </c>
      <c r="AA24" s="55">
        <v>0</v>
      </c>
      <c r="AB24" s="55">
        <v>1879613074.4300001</v>
      </c>
    </row>
    <row r="25" spans="1:30" x14ac:dyDescent="0.25">
      <c r="A25" s="4" t="s">
        <v>165</v>
      </c>
      <c r="B25" s="3" t="s">
        <v>224</v>
      </c>
      <c r="C25" s="5" t="s">
        <v>102</v>
      </c>
      <c r="D25" s="4" t="s">
        <v>48</v>
      </c>
      <c r="E25" s="4" t="s">
        <v>49</v>
      </c>
      <c r="F25" s="4" t="s">
        <v>50</v>
      </c>
      <c r="G25" s="4" t="s">
        <v>58</v>
      </c>
      <c r="H25" s="4"/>
      <c r="I25" s="4"/>
      <c r="J25" s="4"/>
      <c r="K25" s="4"/>
      <c r="L25" s="4"/>
      <c r="M25" s="4" t="s">
        <v>53</v>
      </c>
      <c r="N25" s="4" t="s">
        <v>73</v>
      </c>
      <c r="O25" s="4" t="s">
        <v>101</v>
      </c>
      <c r="P25" s="3" t="s">
        <v>100</v>
      </c>
      <c r="Q25" s="55">
        <v>43593405897</v>
      </c>
      <c r="R25" s="55">
        <v>0</v>
      </c>
      <c r="S25" s="55">
        <v>40104664135</v>
      </c>
      <c r="T25" s="55">
        <v>3488741762</v>
      </c>
      <c r="U25" s="55">
        <v>3488741762</v>
      </c>
      <c r="V25" s="55">
        <v>0</v>
      </c>
      <c r="W25" s="55">
        <v>0</v>
      </c>
      <c r="X25" s="55">
        <v>0</v>
      </c>
      <c r="Y25" s="55">
        <v>0</v>
      </c>
      <c r="Z25" s="55">
        <v>0</v>
      </c>
      <c r="AA25" s="55">
        <v>0</v>
      </c>
      <c r="AB25" s="55">
        <v>0</v>
      </c>
    </row>
    <row r="26" spans="1:30" x14ac:dyDescent="0.25">
      <c r="A26" s="4" t="s">
        <v>165</v>
      </c>
      <c r="B26" s="3" t="s">
        <v>224</v>
      </c>
      <c r="C26" s="5" t="s">
        <v>243</v>
      </c>
      <c r="D26" s="4" t="s">
        <v>48</v>
      </c>
      <c r="E26" s="4" t="s">
        <v>49</v>
      </c>
      <c r="F26" s="4" t="s">
        <v>50</v>
      </c>
      <c r="G26" s="4" t="s">
        <v>42</v>
      </c>
      <c r="H26" s="4"/>
      <c r="I26" s="4"/>
      <c r="J26" s="4"/>
      <c r="K26" s="4"/>
      <c r="L26" s="4"/>
      <c r="M26" s="4" t="s">
        <v>53</v>
      </c>
      <c r="N26" s="4" t="s">
        <v>42</v>
      </c>
      <c r="O26" s="4" t="s">
        <v>40</v>
      </c>
      <c r="P26" s="3" t="s">
        <v>244</v>
      </c>
      <c r="Q26" s="55">
        <v>0</v>
      </c>
      <c r="R26" s="55">
        <v>333535000000</v>
      </c>
      <c r="S26" s="55">
        <v>0</v>
      </c>
      <c r="T26" s="55">
        <v>333535000000</v>
      </c>
      <c r="U26" s="55">
        <v>0</v>
      </c>
      <c r="V26" s="55">
        <v>333535000000</v>
      </c>
      <c r="W26" s="55">
        <v>333535000000</v>
      </c>
      <c r="X26" s="55">
        <v>0</v>
      </c>
      <c r="Y26" s="55">
        <v>0</v>
      </c>
      <c r="Z26" s="55">
        <v>0</v>
      </c>
      <c r="AA26" s="55">
        <v>0</v>
      </c>
      <c r="AB26" s="55">
        <v>0</v>
      </c>
    </row>
    <row r="27" spans="1:30" x14ac:dyDescent="0.25">
      <c r="A27" s="4" t="s">
        <v>165</v>
      </c>
      <c r="B27" s="3" t="s">
        <v>224</v>
      </c>
      <c r="C27" s="5" t="s">
        <v>56</v>
      </c>
      <c r="D27" s="4" t="s">
        <v>48</v>
      </c>
      <c r="E27" s="4" t="s">
        <v>57</v>
      </c>
      <c r="F27" s="4" t="s">
        <v>50</v>
      </c>
      <c r="G27" s="4" t="s">
        <v>58</v>
      </c>
      <c r="H27" s="4"/>
      <c r="I27" s="4"/>
      <c r="J27" s="4"/>
      <c r="K27" s="4"/>
      <c r="L27" s="4"/>
      <c r="M27" s="4" t="s">
        <v>53</v>
      </c>
      <c r="N27" s="4" t="s">
        <v>54</v>
      </c>
      <c r="O27" s="4" t="s">
        <v>40</v>
      </c>
      <c r="P27" s="3" t="s">
        <v>146</v>
      </c>
      <c r="Q27" s="55">
        <v>20500000000</v>
      </c>
      <c r="R27" s="55">
        <v>0</v>
      </c>
      <c r="S27" s="55">
        <v>0</v>
      </c>
      <c r="T27" s="55">
        <v>20500000000</v>
      </c>
      <c r="U27" s="55">
        <v>0</v>
      </c>
      <c r="V27" s="55">
        <v>20500000000</v>
      </c>
      <c r="W27" s="55">
        <v>20500000000</v>
      </c>
      <c r="X27" s="55">
        <v>18101494088</v>
      </c>
      <c r="Y27" s="55">
        <v>9097148599</v>
      </c>
      <c r="Z27" s="55">
        <v>9031021933</v>
      </c>
      <c r="AA27" s="55">
        <v>0</v>
      </c>
      <c r="AB27" s="55">
        <v>9097148599</v>
      </c>
    </row>
    <row r="28" spans="1:30" x14ac:dyDescent="0.25">
      <c r="A28" s="4" t="s">
        <v>165</v>
      </c>
      <c r="B28" s="3" t="s">
        <v>224</v>
      </c>
      <c r="C28" s="5" t="s">
        <v>56</v>
      </c>
      <c r="D28" s="4" t="s">
        <v>48</v>
      </c>
      <c r="E28" s="4" t="s">
        <v>57</v>
      </c>
      <c r="F28" s="4" t="s">
        <v>50</v>
      </c>
      <c r="G28" s="4" t="s">
        <v>58</v>
      </c>
      <c r="H28" s="4"/>
      <c r="I28" s="4"/>
      <c r="J28" s="4"/>
      <c r="K28" s="4"/>
      <c r="L28" s="4"/>
      <c r="M28" s="4" t="s">
        <v>53</v>
      </c>
      <c r="N28" s="4" t="s">
        <v>145</v>
      </c>
      <c r="O28" s="4" t="s">
        <v>40</v>
      </c>
      <c r="P28" s="3" t="s">
        <v>146</v>
      </c>
      <c r="Q28" s="55">
        <v>17500000000</v>
      </c>
      <c r="R28" s="55">
        <v>0</v>
      </c>
      <c r="S28" s="55">
        <v>0</v>
      </c>
      <c r="T28" s="55">
        <v>17500000000</v>
      </c>
      <c r="U28" s="55">
        <v>0</v>
      </c>
      <c r="V28" s="55">
        <v>17500000000</v>
      </c>
      <c r="W28" s="55">
        <v>17500000000</v>
      </c>
      <c r="X28" s="55">
        <v>17500000000</v>
      </c>
      <c r="Y28" s="55">
        <v>4877360383</v>
      </c>
      <c r="Z28" s="55">
        <v>4877360383</v>
      </c>
      <c r="AA28" s="55">
        <v>0</v>
      </c>
      <c r="AB28" s="55">
        <v>4877360383</v>
      </c>
      <c r="AD28" s="52"/>
    </row>
    <row r="29" spans="1:30" x14ac:dyDescent="0.25">
      <c r="A29" s="4" t="s">
        <v>165</v>
      </c>
      <c r="B29" s="3" t="s">
        <v>224</v>
      </c>
      <c r="C29" s="5" t="s">
        <v>56</v>
      </c>
      <c r="D29" s="4" t="s">
        <v>48</v>
      </c>
      <c r="E29" s="4" t="s">
        <v>57</v>
      </c>
      <c r="F29" s="4" t="s">
        <v>50</v>
      </c>
      <c r="G29" s="4" t="s">
        <v>58</v>
      </c>
      <c r="H29" s="4"/>
      <c r="I29" s="4"/>
      <c r="J29" s="4"/>
      <c r="K29" s="4"/>
      <c r="L29" s="4"/>
      <c r="M29" s="4" t="s">
        <v>53</v>
      </c>
      <c r="N29" s="4" t="s">
        <v>71</v>
      </c>
      <c r="O29" s="4" t="s">
        <v>40</v>
      </c>
      <c r="P29" s="3" t="s">
        <v>146</v>
      </c>
      <c r="Q29" s="55">
        <v>0</v>
      </c>
      <c r="R29" s="55">
        <v>400000000</v>
      </c>
      <c r="S29" s="55">
        <v>0</v>
      </c>
      <c r="T29" s="55">
        <v>400000000</v>
      </c>
      <c r="U29" s="55">
        <v>0</v>
      </c>
      <c r="V29" s="55">
        <v>400000000</v>
      </c>
      <c r="W29" s="55">
        <v>344000000</v>
      </c>
      <c r="X29" s="55">
        <v>186000000</v>
      </c>
      <c r="Y29" s="55">
        <v>3226666</v>
      </c>
      <c r="Z29" s="55">
        <v>3226666</v>
      </c>
      <c r="AA29" s="55">
        <v>56000000</v>
      </c>
      <c r="AB29" s="55">
        <v>3226666</v>
      </c>
    </row>
    <row r="30" spans="1:30" x14ac:dyDescent="0.25">
      <c r="A30" s="4" t="s">
        <v>165</v>
      </c>
      <c r="B30" s="3" t="s">
        <v>224</v>
      </c>
      <c r="C30" s="5" t="s">
        <v>60</v>
      </c>
      <c r="D30" s="4" t="s">
        <v>48</v>
      </c>
      <c r="E30" s="4" t="s">
        <v>57</v>
      </c>
      <c r="F30" s="4" t="s">
        <v>50</v>
      </c>
      <c r="G30" s="4" t="s">
        <v>61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53</v>
      </c>
      <c r="N30" s="4" t="s">
        <v>54</v>
      </c>
      <c r="O30" s="4" t="s">
        <v>40</v>
      </c>
      <c r="P30" s="3" t="s">
        <v>206</v>
      </c>
      <c r="Q30" s="55">
        <v>400000000</v>
      </c>
      <c r="R30" s="55">
        <v>0</v>
      </c>
      <c r="S30" s="55">
        <v>0</v>
      </c>
      <c r="T30" s="55">
        <v>400000000</v>
      </c>
      <c r="U30" s="55">
        <v>0</v>
      </c>
      <c r="V30" s="55">
        <v>400000000</v>
      </c>
      <c r="W30" s="55">
        <v>400000000</v>
      </c>
      <c r="X30" s="55">
        <v>76500000</v>
      </c>
      <c r="Y30" s="55">
        <v>50700000</v>
      </c>
      <c r="Z30" s="55">
        <v>50700000</v>
      </c>
      <c r="AA30" s="55">
        <v>0</v>
      </c>
      <c r="AB30" s="55">
        <v>50700000</v>
      </c>
    </row>
    <row r="31" spans="1:30" x14ac:dyDescent="0.25">
      <c r="A31" s="4" t="s">
        <v>165</v>
      </c>
      <c r="B31" s="3" t="s">
        <v>224</v>
      </c>
      <c r="C31" s="5" t="s">
        <v>225</v>
      </c>
      <c r="D31" s="4" t="s">
        <v>48</v>
      </c>
      <c r="E31" s="4" t="s">
        <v>57</v>
      </c>
      <c r="F31" s="4" t="s">
        <v>50</v>
      </c>
      <c r="G31" s="4" t="s">
        <v>71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53</v>
      </c>
      <c r="N31" s="4" t="s">
        <v>42</v>
      </c>
      <c r="O31" s="4" t="s">
        <v>40</v>
      </c>
      <c r="P31" s="3" t="s">
        <v>226</v>
      </c>
      <c r="Q31" s="55">
        <v>0</v>
      </c>
      <c r="R31" s="55">
        <v>56171256518</v>
      </c>
      <c r="S31" s="55">
        <v>0</v>
      </c>
      <c r="T31" s="55">
        <v>56171256518</v>
      </c>
      <c r="U31" s="55">
        <v>0</v>
      </c>
      <c r="V31" s="55">
        <v>56171256518</v>
      </c>
      <c r="W31" s="55">
        <v>56171256518</v>
      </c>
      <c r="X31" s="55">
        <v>56171256518</v>
      </c>
      <c r="Y31" s="55">
        <v>28085628259</v>
      </c>
      <c r="Z31" s="55">
        <v>28085628259</v>
      </c>
      <c r="AA31" s="55">
        <v>0</v>
      </c>
      <c r="AB31" s="55">
        <v>28085628259</v>
      </c>
    </row>
    <row r="32" spans="1:30" x14ac:dyDescent="0.25">
      <c r="A32" s="4" t="s">
        <v>165</v>
      </c>
      <c r="B32" s="3" t="s">
        <v>224</v>
      </c>
      <c r="C32" s="5" t="s">
        <v>231</v>
      </c>
      <c r="D32" s="4" t="s">
        <v>48</v>
      </c>
      <c r="E32" s="4" t="s">
        <v>57</v>
      </c>
      <c r="F32" s="4" t="s">
        <v>50</v>
      </c>
      <c r="G32" s="4" t="s">
        <v>73</v>
      </c>
      <c r="H32" s="4" t="s">
        <v>1</v>
      </c>
      <c r="I32" s="4" t="s">
        <v>1</v>
      </c>
      <c r="J32" s="4" t="s">
        <v>1</v>
      </c>
      <c r="K32" s="4" t="s">
        <v>1</v>
      </c>
      <c r="L32" s="4" t="s">
        <v>1</v>
      </c>
      <c r="M32" s="4" t="s">
        <v>53</v>
      </c>
      <c r="N32" s="4" t="s">
        <v>42</v>
      </c>
      <c r="O32" s="4" t="s">
        <v>40</v>
      </c>
      <c r="P32" s="3" t="s">
        <v>232</v>
      </c>
      <c r="Q32" s="55">
        <v>0</v>
      </c>
      <c r="R32" s="55">
        <v>12042338476</v>
      </c>
      <c r="S32" s="55">
        <v>0</v>
      </c>
      <c r="T32" s="55">
        <v>12042338476</v>
      </c>
      <c r="U32" s="55">
        <v>0</v>
      </c>
      <c r="V32" s="55">
        <v>12042338476</v>
      </c>
      <c r="W32" s="55">
        <v>12042338476</v>
      </c>
      <c r="X32" s="55">
        <v>12042338476</v>
      </c>
      <c r="Y32" s="55">
        <v>12042338476</v>
      </c>
      <c r="Z32" s="55">
        <v>12042338476</v>
      </c>
      <c r="AA32" s="55">
        <v>0</v>
      </c>
      <c r="AB32" s="55">
        <v>12042338476</v>
      </c>
    </row>
    <row r="33" spans="1:28" x14ac:dyDescent="0.25">
      <c r="A33" s="4" t="s">
        <v>165</v>
      </c>
      <c r="B33" s="3" t="s">
        <v>224</v>
      </c>
      <c r="C33" s="5" t="s">
        <v>233</v>
      </c>
      <c r="D33" s="4" t="s">
        <v>48</v>
      </c>
      <c r="E33" s="4" t="s">
        <v>57</v>
      </c>
      <c r="F33" s="4" t="s">
        <v>50</v>
      </c>
      <c r="G33" s="4" t="s">
        <v>164</v>
      </c>
      <c r="H33" s="4" t="s">
        <v>1</v>
      </c>
      <c r="I33" s="4" t="s">
        <v>1</v>
      </c>
      <c r="J33" s="4" t="s">
        <v>1</v>
      </c>
      <c r="K33" s="4" t="s">
        <v>1</v>
      </c>
      <c r="L33" s="4" t="s">
        <v>1</v>
      </c>
      <c r="M33" s="4" t="s">
        <v>53</v>
      </c>
      <c r="N33" s="4" t="s">
        <v>42</v>
      </c>
      <c r="O33" s="4" t="s">
        <v>40</v>
      </c>
      <c r="P33" s="3" t="s">
        <v>234</v>
      </c>
      <c r="Q33" s="55">
        <v>0</v>
      </c>
      <c r="R33" s="55">
        <v>7587359675</v>
      </c>
      <c r="S33" s="55">
        <v>0</v>
      </c>
      <c r="T33" s="55">
        <v>7587359675</v>
      </c>
      <c r="U33" s="55">
        <v>0</v>
      </c>
      <c r="V33" s="55">
        <v>7587359675</v>
      </c>
      <c r="W33" s="55">
        <v>7587359675</v>
      </c>
      <c r="X33" s="55">
        <v>7587359675</v>
      </c>
      <c r="Y33" s="55">
        <v>7587359675</v>
      </c>
      <c r="Z33" s="55">
        <v>7587359675</v>
      </c>
      <c r="AA33" s="55">
        <v>0</v>
      </c>
      <c r="AB33" s="55">
        <v>7587359675</v>
      </c>
    </row>
    <row r="34" spans="1:28" x14ac:dyDescent="0.25">
      <c r="A34" s="4" t="s">
        <v>165</v>
      </c>
      <c r="B34" s="3" t="s">
        <v>224</v>
      </c>
      <c r="C34" s="5" t="s">
        <v>235</v>
      </c>
      <c r="D34" s="4" t="s">
        <v>48</v>
      </c>
      <c r="E34" s="4" t="s">
        <v>57</v>
      </c>
      <c r="F34" s="4" t="s">
        <v>50</v>
      </c>
      <c r="G34" s="4" t="s">
        <v>210</v>
      </c>
      <c r="H34" s="4" t="s">
        <v>1</v>
      </c>
      <c r="I34" s="4" t="s">
        <v>1</v>
      </c>
      <c r="J34" s="4" t="s">
        <v>1</v>
      </c>
      <c r="K34" s="4" t="s">
        <v>1</v>
      </c>
      <c r="L34" s="4" t="s">
        <v>1</v>
      </c>
      <c r="M34" s="4" t="s">
        <v>53</v>
      </c>
      <c r="N34" s="4" t="s">
        <v>42</v>
      </c>
      <c r="O34" s="4" t="s">
        <v>40</v>
      </c>
      <c r="P34" s="3" t="s">
        <v>236</v>
      </c>
      <c r="Q34" s="55">
        <v>0</v>
      </c>
      <c r="R34" s="55">
        <v>18820183200</v>
      </c>
      <c r="S34" s="55">
        <v>0</v>
      </c>
      <c r="T34" s="55">
        <v>18820183200</v>
      </c>
      <c r="U34" s="55">
        <v>0</v>
      </c>
      <c r="V34" s="55">
        <v>18820183200</v>
      </c>
      <c r="W34" s="55">
        <v>18820183200</v>
      </c>
      <c r="X34" s="55">
        <v>18820183200</v>
      </c>
      <c r="Y34" s="55">
        <v>9674386614</v>
      </c>
      <c r="Z34" s="55">
        <v>9674386614</v>
      </c>
      <c r="AA34" s="55">
        <v>0</v>
      </c>
      <c r="AB34" s="55">
        <v>9674386614</v>
      </c>
    </row>
    <row r="35" spans="1:28" x14ac:dyDescent="0.25">
      <c r="A35" s="4" t="s">
        <v>165</v>
      </c>
      <c r="B35" s="3" t="s">
        <v>224</v>
      </c>
      <c r="C35" s="5" t="s">
        <v>99</v>
      </c>
      <c r="D35" s="4" t="s">
        <v>48</v>
      </c>
      <c r="E35" s="4" t="s">
        <v>173</v>
      </c>
      <c r="F35" s="4" t="s">
        <v>50</v>
      </c>
      <c r="G35" s="4" t="s">
        <v>52</v>
      </c>
      <c r="H35" s="4"/>
      <c r="I35" s="4"/>
      <c r="J35" s="4"/>
      <c r="K35" s="4"/>
      <c r="L35" s="4"/>
      <c r="M35" s="4" t="s">
        <v>53</v>
      </c>
      <c r="N35" s="4" t="s">
        <v>54</v>
      </c>
      <c r="O35" s="4" t="s">
        <v>40</v>
      </c>
      <c r="P35" s="3" t="s">
        <v>98</v>
      </c>
      <c r="Q35" s="55">
        <v>7000000000</v>
      </c>
      <c r="R35" s="55">
        <v>0</v>
      </c>
      <c r="S35" s="55">
        <v>0</v>
      </c>
      <c r="T35" s="55">
        <v>7000000000</v>
      </c>
      <c r="U35" s="55">
        <v>0</v>
      </c>
      <c r="V35" s="55">
        <v>7000000000</v>
      </c>
      <c r="W35" s="55">
        <v>6898632078</v>
      </c>
      <c r="X35" s="55">
        <v>6468454811</v>
      </c>
      <c r="Y35" s="55">
        <v>4010653906</v>
      </c>
      <c r="Z35" s="55">
        <v>4010653906</v>
      </c>
      <c r="AA35" s="55">
        <v>101367922</v>
      </c>
      <c r="AB35" s="55">
        <v>4010653906</v>
      </c>
    </row>
    <row r="36" spans="1:28" x14ac:dyDescent="0.25">
      <c r="A36" s="4" t="s">
        <v>165</v>
      </c>
      <c r="B36" s="3" t="s">
        <v>224</v>
      </c>
      <c r="C36" s="5" t="s">
        <v>97</v>
      </c>
      <c r="D36" s="4" t="s">
        <v>48</v>
      </c>
      <c r="E36" s="4" t="s">
        <v>172</v>
      </c>
      <c r="F36" s="4" t="s">
        <v>50</v>
      </c>
      <c r="G36" s="4" t="s">
        <v>58</v>
      </c>
      <c r="H36" s="4"/>
      <c r="I36" s="4"/>
      <c r="J36" s="4"/>
      <c r="K36" s="4"/>
      <c r="L36" s="4"/>
      <c r="M36" s="4" t="s">
        <v>53</v>
      </c>
      <c r="N36" s="4" t="s">
        <v>54</v>
      </c>
      <c r="O36" s="4" t="s">
        <v>40</v>
      </c>
      <c r="P36" s="3" t="s">
        <v>147</v>
      </c>
      <c r="Q36" s="55">
        <v>5000000000</v>
      </c>
      <c r="R36" s="55">
        <v>0</v>
      </c>
      <c r="S36" s="55">
        <v>0</v>
      </c>
      <c r="T36" s="55">
        <v>5000000000</v>
      </c>
      <c r="U36" s="55">
        <v>0</v>
      </c>
      <c r="V36" s="55">
        <v>5000000000</v>
      </c>
      <c r="W36" s="55">
        <v>5000000000</v>
      </c>
      <c r="X36" s="55">
        <v>5000000000</v>
      </c>
      <c r="Y36" s="55">
        <v>5000000000</v>
      </c>
      <c r="Z36" s="55">
        <v>5000000000</v>
      </c>
      <c r="AA36" s="55">
        <v>0</v>
      </c>
      <c r="AB36" s="55">
        <v>5000000000</v>
      </c>
    </row>
    <row r="37" spans="1:28" x14ac:dyDescent="0.25">
      <c r="A37" s="4" t="s">
        <v>165</v>
      </c>
      <c r="B37" s="3" t="s">
        <v>224</v>
      </c>
      <c r="C37" s="5" t="s">
        <v>96</v>
      </c>
      <c r="D37" s="4" t="s">
        <v>48</v>
      </c>
      <c r="E37" s="4" t="s">
        <v>172</v>
      </c>
      <c r="F37" s="4" t="s">
        <v>50</v>
      </c>
      <c r="G37" s="4" t="s">
        <v>61</v>
      </c>
      <c r="H37" s="4"/>
      <c r="I37" s="4"/>
      <c r="J37" s="4"/>
      <c r="K37" s="4"/>
      <c r="L37" s="4"/>
      <c r="M37" s="4" t="s">
        <v>53</v>
      </c>
      <c r="N37" s="4" t="s">
        <v>54</v>
      </c>
      <c r="O37" s="4" t="s">
        <v>40</v>
      </c>
      <c r="P37" s="3" t="s">
        <v>148</v>
      </c>
      <c r="Q37" s="55">
        <v>8200000000</v>
      </c>
      <c r="R37" s="55">
        <v>0</v>
      </c>
      <c r="S37" s="55">
        <v>0</v>
      </c>
      <c r="T37" s="55">
        <v>8200000000</v>
      </c>
      <c r="U37" s="55">
        <v>0</v>
      </c>
      <c r="V37" s="55">
        <v>8200000000</v>
      </c>
      <c r="W37" s="55">
        <v>8200000000</v>
      </c>
      <c r="X37" s="55">
        <v>8200000000</v>
      </c>
      <c r="Y37" s="55">
        <v>7548069095.6599998</v>
      </c>
      <c r="Z37" s="55">
        <v>7548069095.6599998</v>
      </c>
      <c r="AA37" s="55">
        <v>0</v>
      </c>
      <c r="AB37" s="55">
        <v>7548069095.6599998</v>
      </c>
    </row>
    <row r="38" spans="1:28" x14ac:dyDescent="0.25">
      <c r="A38" s="4" t="s">
        <v>165</v>
      </c>
      <c r="B38" s="3" t="s">
        <v>224</v>
      </c>
      <c r="C38" s="5" t="s">
        <v>95</v>
      </c>
      <c r="D38" s="4" t="s">
        <v>48</v>
      </c>
      <c r="E38" s="4" t="s">
        <v>172</v>
      </c>
      <c r="F38" s="4" t="s">
        <v>50</v>
      </c>
      <c r="G38" s="4" t="s">
        <v>64</v>
      </c>
      <c r="H38" s="4"/>
      <c r="I38" s="4"/>
      <c r="J38" s="4"/>
      <c r="K38" s="4"/>
      <c r="L38" s="4"/>
      <c r="M38" s="4" t="s">
        <v>53</v>
      </c>
      <c r="N38" s="4" t="s">
        <v>54</v>
      </c>
      <c r="O38" s="4" t="s">
        <v>40</v>
      </c>
      <c r="P38" s="3" t="s">
        <v>149</v>
      </c>
      <c r="Q38" s="55">
        <v>7400000000</v>
      </c>
      <c r="R38" s="55">
        <v>0</v>
      </c>
      <c r="S38" s="55">
        <v>0</v>
      </c>
      <c r="T38" s="55">
        <v>7400000000</v>
      </c>
      <c r="U38" s="55">
        <v>0</v>
      </c>
      <c r="V38" s="55">
        <v>7400000000</v>
      </c>
      <c r="W38" s="55">
        <v>7400000000</v>
      </c>
      <c r="X38" s="55">
        <v>7400000000</v>
      </c>
      <c r="Y38" s="55">
        <v>7400000000</v>
      </c>
      <c r="Z38" s="55">
        <v>7400000000</v>
      </c>
      <c r="AA38" s="55">
        <v>0</v>
      </c>
      <c r="AB38" s="55">
        <v>7400000000</v>
      </c>
    </row>
    <row r="39" spans="1:28" x14ac:dyDescent="0.25">
      <c r="A39" s="4" t="s">
        <v>165</v>
      </c>
      <c r="B39" s="3" t="s">
        <v>224</v>
      </c>
      <c r="C39" s="5" t="s">
        <v>94</v>
      </c>
      <c r="D39" s="4" t="s">
        <v>48</v>
      </c>
      <c r="E39" s="4" t="s">
        <v>172</v>
      </c>
      <c r="F39" s="4" t="s">
        <v>50</v>
      </c>
      <c r="G39" s="4" t="s">
        <v>42</v>
      </c>
      <c r="H39" s="4"/>
      <c r="I39" s="4"/>
      <c r="J39" s="4"/>
      <c r="K39" s="4"/>
      <c r="L39" s="4"/>
      <c r="M39" s="4" t="s">
        <v>53</v>
      </c>
      <c r="N39" s="4" t="s">
        <v>54</v>
      </c>
      <c r="O39" s="4" t="s">
        <v>40</v>
      </c>
      <c r="P39" s="3" t="s">
        <v>150</v>
      </c>
      <c r="Q39" s="55">
        <v>3840503984</v>
      </c>
      <c r="R39" s="55">
        <v>0</v>
      </c>
      <c r="S39" s="55">
        <v>0</v>
      </c>
      <c r="T39" s="55">
        <v>3840503984</v>
      </c>
      <c r="U39" s="55">
        <v>0</v>
      </c>
      <c r="V39" s="55">
        <v>3840503984</v>
      </c>
      <c r="W39" s="55">
        <v>3115050105</v>
      </c>
      <c r="X39" s="55">
        <v>3113455937.6700001</v>
      </c>
      <c r="Y39" s="55">
        <v>2343035659</v>
      </c>
      <c r="Z39" s="55">
        <v>2340968992</v>
      </c>
      <c r="AA39" s="55">
        <v>725453879</v>
      </c>
      <c r="AB39" s="55">
        <v>2343035659</v>
      </c>
    </row>
    <row r="40" spans="1:28" x14ac:dyDescent="0.25">
      <c r="A40" s="4" t="s">
        <v>165</v>
      </c>
      <c r="B40" s="3" t="s">
        <v>224</v>
      </c>
      <c r="C40" s="5" t="s">
        <v>93</v>
      </c>
      <c r="D40" s="4" t="s">
        <v>48</v>
      </c>
      <c r="E40" s="4" t="s">
        <v>172</v>
      </c>
      <c r="F40" s="4" t="s">
        <v>50</v>
      </c>
      <c r="G40" s="4" t="s">
        <v>54</v>
      </c>
      <c r="H40" s="4"/>
      <c r="I40" s="4"/>
      <c r="J40" s="4"/>
      <c r="K40" s="4"/>
      <c r="L40" s="4"/>
      <c r="M40" s="4" t="s">
        <v>53</v>
      </c>
      <c r="N40" s="4" t="s">
        <v>54</v>
      </c>
      <c r="O40" s="4" t="s">
        <v>40</v>
      </c>
      <c r="P40" s="3" t="s">
        <v>92</v>
      </c>
      <c r="Q40" s="55">
        <v>1300000000</v>
      </c>
      <c r="R40" s="55">
        <v>0</v>
      </c>
      <c r="S40" s="55">
        <v>0</v>
      </c>
      <c r="T40" s="55">
        <v>1300000000</v>
      </c>
      <c r="U40" s="55">
        <v>0</v>
      </c>
      <c r="V40" s="55">
        <v>1300000000</v>
      </c>
      <c r="W40" s="55">
        <v>1300000000</v>
      </c>
      <c r="X40" s="55">
        <v>1300000000</v>
      </c>
      <c r="Y40" s="55">
        <v>1300000000</v>
      </c>
      <c r="Z40" s="55">
        <v>1300000000</v>
      </c>
      <c r="AA40" s="55">
        <v>0</v>
      </c>
      <c r="AB40" s="55">
        <v>1300000000</v>
      </c>
    </row>
    <row r="41" spans="1:28" x14ac:dyDescent="0.25">
      <c r="A41" s="4" t="s">
        <v>165</v>
      </c>
      <c r="B41" s="3" t="s">
        <v>224</v>
      </c>
      <c r="C41" s="5" t="s">
        <v>207</v>
      </c>
      <c r="D41" s="4" t="s">
        <v>48</v>
      </c>
      <c r="E41" s="4" t="s">
        <v>172</v>
      </c>
      <c r="F41" s="4" t="s">
        <v>50</v>
      </c>
      <c r="G41" s="4" t="s">
        <v>167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4" t="s">
        <v>53</v>
      </c>
      <c r="N41" s="4" t="s">
        <v>54</v>
      </c>
      <c r="O41" s="4" t="s">
        <v>40</v>
      </c>
      <c r="P41" s="3" t="s">
        <v>208</v>
      </c>
      <c r="Q41" s="55">
        <v>10606292170</v>
      </c>
      <c r="R41" s="55">
        <v>0</v>
      </c>
      <c r="S41" s="55">
        <v>0</v>
      </c>
      <c r="T41" s="55">
        <v>10606292170</v>
      </c>
      <c r="U41" s="55">
        <v>0</v>
      </c>
      <c r="V41" s="55">
        <v>10606292170</v>
      </c>
      <c r="W41" s="55">
        <v>10606292170</v>
      </c>
      <c r="X41" s="55">
        <v>10606292170</v>
      </c>
      <c r="Y41" s="55">
        <v>9439625502.6599998</v>
      </c>
      <c r="Z41" s="55">
        <v>9439625502.6599998</v>
      </c>
      <c r="AA41" s="55">
        <v>0</v>
      </c>
      <c r="AB41" s="55">
        <v>9439625502.6599998</v>
      </c>
    </row>
    <row r="42" spans="1:28" x14ac:dyDescent="0.25">
      <c r="A42" s="4" t="s">
        <v>165</v>
      </c>
      <c r="B42" s="3" t="s">
        <v>224</v>
      </c>
      <c r="C42" s="5" t="s">
        <v>91</v>
      </c>
      <c r="D42" s="4" t="s">
        <v>48</v>
      </c>
      <c r="E42" s="4" t="s">
        <v>171</v>
      </c>
      <c r="F42" s="4" t="s">
        <v>50</v>
      </c>
      <c r="G42" s="4" t="s">
        <v>52</v>
      </c>
      <c r="H42" s="4"/>
      <c r="I42" s="4"/>
      <c r="J42" s="4"/>
      <c r="K42" s="4"/>
      <c r="L42" s="4"/>
      <c r="M42" s="4" t="s">
        <v>53</v>
      </c>
      <c r="N42" s="4" t="s">
        <v>54</v>
      </c>
      <c r="O42" s="4" t="s">
        <v>40</v>
      </c>
      <c r="P42" s="3" t="s">
        <v>90</v>
      </c>
      <c r="Q42" s="55">
        <v>7600000000</v>
      </c>
      <c r="R42" s="55">
        <v>0</v>
      </c>
      <c r="S42" s="55">
        <v>0</v>
      </c>
      <c r="T42" s="55">
        <v>7600000000</v>
      </c>
      <c r="U42" s="55">
        <v>0</v>
      </c>
      <c r="V42" s="55">
        <v>7600000000</v>
      </c>
      <c r="W42" s="55">
        <v>6616787127</v>
      </c>
      <c r="X42" s="55">
        <v>6347023648</v>
      </c>
      <c r="Y42" s="55">
        <v>3145740355</v>
      </c>
      <c r="Z42" s="55">
        <v>3145740355</v>
      </c>
      <c r="AA42" s="55">
        <v>983212873</v>
      </c>
      <c r="AB42" s="55">
        <v>3145740355</v>
      </c>
    </row>
    <row r="43" spans="1:28" x14ac:dyDescent="0.25">
      <c r="A43" s="4" t="s">
        <v>165</v>
      </c>
      <c r="B43" s="3" t="s">
        <v>224</v>
      </c>
      <c r="C43" s="5" t="s">
        <v>237</v>
      </c>
      <c r="D43" s="4" t="s">
        <v>48</v>
      </c>
      <c r="E43" s="4" t="s">
        <v>171</v>
      </c>
      <c r="F43" s="4" t="s">
        <v>50</v>
      </c>
      <c r="G43" s="4" t="s">
        <v>174</v>
      </c>
      <c r="H43" s="4" t="s">
        <v>1</v>
      </c>
      <c r="I43" s="4" t="s">
        <v>1</v>
      </c>
      <c r="J43" s="4" t="s">
        <v>1</v>
      </c>
      <c r="K43" s="4" t="s">
        <v>1</v>
      </c>
      <c r="L43" s="4" t="s">
        <v>1</v>
      </c>
      <c r="M43" s="4" t="s">
        <v>53</v>
      </c>
      <c r="N43" s="4" t="s">
        <v>42</v>
      </c>
      <c r="O43" s="4" t="s">
        <v>40</v>
      </c>
      <c r="P43" s="3" t="s">
        <v>238</v>
      </c>
      <c r="Q43" s="55">
        <v>0</v>
      </c>
      <c r="R43" s="55">
        <v>5604981120</v>
      </c>
      <c r="S43" s="55">
        <v>0</v>
      </c>
      <c r="T43" s="55">
        <v>5604981120</v>
      </c>
      <c r="U43" s="55">
        <v>0</v>
      </c>
      <c r="V43" s="55">
        <v>5604981120</v>
      </c>
      <c r="W43" s="55">
        <v>5604981120</v>
      </c>
      <c r="X43" s="55">
        <v>0</v>
      </c>
      <c r="Y43" s="55">
        <v>0</v>
      </c>
      <c r="Z43" s="55">
        <v>0</v>
      </c>
      <c r="AA43" s="55">
        <v>0</v>
      </c>
      <c r="AB43" s="55">
        <v>0</v>
      </c>
    </row>
    <row r="44" spans="1:28" x14ac:dyDescent="0.25">
      <c r="A44" s="4" t="s">
        <v>165</v>
      </c>
      <c r="B44" s="3" t="s">
        <v>224</v>
      </c>
      <c r="C44" s="5" t="s">
        <v>89</v>
      </c>
      <c r="D44" s="4" t="s">
        <v>48</v>
      </c>
      <c r="E44" s="4" t="s">
        <v>170</v>
      </c>
      <c r="F44" s="4" t="s">
        <v>50</v>
      </c>
      <c r="G44" s="4" t="s">
        <v>67</v>
      </c>
      <c r="H44" s="4"/>
      <c r="I44" s="4"/>
      <c r="J44" s="4"/>
      <c r="K44" s="4"/>
      <c r="L44" s="4"/>
      <c r="M44" s="4" t="s">
        <v>53</v>
      </c>
      <c r="N44" s="4" t="s">
        <v>54</v>
      </c>
      <c r="O44" s="4" t="s">
        <v>40</v>
      </c>
      <c r="P44" s="3" t="s">
        <v>88</v>
      </c>
      <c r="Q44" s="55">
        <v>6000000000</v>
      </c>
      <c r="R44" s="55">
        <v>0</v>
      </c>
      <c r="S44" s="55">
        <v>0</v>
      </c>
      <c r="T44" s="55">
        <v>6000000000</v>
      </c>
      <c r="U44" s="55">
        <v>0</v>
      </c>
      <c r="V44" s="55">
        <v>6000000000</v>
      </c>
      <c r="W44" s="55">
        <v>5712147666</v>
      </c>
      <c r="X44" s="55">
        <v>5611125333</v>
      </c>
      <c r="Y44" s="55">
        <v>3284670999</v>
      </c>
      <c r="Z44" s="55">
        <v>3284670999</v>
      </c>
      <c r="AA44" s="55">
        <v>287852334</v>
      </c>
      <c r="AB44" s="55">
        <v>3284670999</v>
      </c>
    </row>
    <row r="45" spans="1:28" x14ac:dyDescent="0.25">
      <c r="A45" s="4" t="s">
        <v>165</v>
      </c>
      <c r="B45" s="3" t="s">
        <v>224</v>
      </c>
      <c r="C45" s="5" t="s">
        <v>89</v>
      </c>
      <c r="D45" s="4" t="s">
        <v>48</v>
      </c>
      <c r="E45" s="4" t="s">
        <v>170</v>
      </c>
      <c r="F45" s="4" t="s">
        <v>50</v>
      </c>
      <c r="G45" s="4" t="s">
        <v>67</v>
      </c>
      <c r="H45" s="4"/>
      <c r="I45" s="4"/>
      <c r="J45" s="4"/>
      <c r="K45" s="4"/>
      <c r="L45" s="4"/>
      <c r="M45" s="4" t="s">
        <v>53</v>
      </c>
      <c r="N45" s="4" t="s">
        <v>145</v>
      </c>
      <c r="O45" s="4" t="s">
        <v>40</v>
      </c>
      <c r="P45" s="3" t="s">
        <v>88</v>
      </c>
      <c r="Q45" s="55">
        <v>5000000000</v>
      </c>
      <c r="R45" s="55">
        <v>0</v>
      </c>
      <c r="S45" s="55">
        <v>0</v>
      </c>
      <c r="T45" s="55">
        <v>5000000000</v>
      </c>
      <c r="U45" s="55">
        <v>0</v>
      </c>
      <c r="V45" s="55">
        <v>5000000000</v>
      </c>
      <c r="W45" s="55">
        <v>3000000000</v>
      </c>
      <c r="X45" s="55">
        <v>1917381141</v>
      </c>
      <c r="Y45" s="55">
        <v>1041299754.65</v>
      </c>
      <c r="Z45" s="55">
        <v>1007949754.65</v>
      </c>
      <c r="AA45" s="55">
        <v>2000000000</v>
      </c>
      <c r="AB45" s="55">
        <v>1015699754.65</v>
      </c>
    </row>
    <row r="46" spans="1:28" x14ac:dyDescent="0.25">
      <c r="A46" s="4" t="s">
        <v>165</v>
      </c>
      <c r="B46" s="3" t="s">
        <v>224</v>
      </c>
      <c r="C46" s="5" t="s">
        <v>239</v>
      </c>
      <c r="D46" s="4" t="s">
        <v>48</v>
      </c>
      <c r="E46" s="4" t="s">
        <v>170</v>
      </c>
      <c r="F46" s="4" t="s">
        <v>50</v>
      </c>
      <c r="G46" s="4" t="s">
        <v>58</v>
      </c>
      <c r="H46" s="4" t="s">
        <v>1</v>
      </c>
      <c r="I46" s="4" t="s">
        <v>1</v>
      </c>
      <c r="J46" s="4" t="s">
        <v>1</v>
      </c>
      <c r="K46" s="4" t="s">
        <v>1</v>
      </c>
      <c r="L46" s="4" t="s">
        <v>1</v>
      </c>
      <c r="M46" s="4" t="s">
        <v>53</v>
      </c>
      <c r="N46" s="4" t="s">
        <v>42</v>
      </c>
      <c r="O46" s="4" t="s">
        <v>40</v>
      </c>
      <c r="P46" s="3" t="s">
        <v>240</v>
      </c>
      <c r="Q46" s="55">
        <v>0</v>
      </c>
      <c r="R46" s="55">
        <v>9990735554</v>
      </c>
      <c r="S46" s="55">
        <v>0</v>
      </c>
      <c r="T46" s="55">
        <v>9990735554</v>
      </c>
      <c r="U46" s="55">
        <v>0</v>
      </c>
      <c r="V46" s="55">
        <v>9990735554</v>
      </c>
      <c r="W46" s="55">
        <v>9990735554</v>
      </c>
      <c r="X46" s="55">
        <v>9990735554</v>
      </c>
      <c r="Y46" s="55">
        <v>0</v>
      </c>
      <c r="Z46" s="55">
        <v>0</v>
      </c>
      <c r="AA46" s="55">
        <v>0</v>
      </c>
      <c r="AB46" s="55">
        <v>0</v>
      </c>
    </row>
    <row r="47" spans="1:28" x14ac:dyDescent="0.25">
      <c r="A47" s="4" t="s">
        <v>165</v>
      </c>
      <c r="B47" s="3" t="s">
        <v>224</v>
      </c>
      <c r="C47" s="5" t="s">
        <v>87</v>
      </c>
      <c r="D47" s="4" t="s">
        <v>48</v>
      </c>
      <c r="E47" s="4" t="s">
        <v>169</v>
      </c>
      <c r="F47" s="4" t="s">
        <v>50</v>
      </c>
      <c r="G47" s="4" t="s">
        <v>52</v>
      </c>
      <c r="H47" s="4"/>
      <c r="I47" s="4"/>
      <c r="J47" s="4"/>
      <c r="K47" s="4"/>
      <c r="L47" s="4"/>
      <c r="M47" s="4" t="s">
        <v>53</v>
      </c>
      <c r="N47" s="4" t="s">
        <v>54</v>
      </c>
      <c r="O47" s="4" t="s">
        <v>40</v>
      </c>
      <c r="P47" s="3" t="s">
        <v>86</v>
      </c>
      <c r="Q47" s="55">
        <v>3113000000</v>
      </c>
      <c r="R47" s="55">
        <v>0</v>
      </c>
      <c r="S47" s="55">
        <v>0</v>
      </c>
      <c r="T47" s="55">
        <v>3113000000</v>
      </c>
      <c r="U47" s="55">
        <v>0</v>
      </c>
      <c r="V47" s="55">
        <v>3113000000</v>
      </c>
      <c r="W47" s="55">
        <v>2103856986</v>
      </c>
      <c r="X47" s="55">
        <v>2064071334</v>
      </c>
      <c r="Y47" s="55">
        <v>1314724533</v>
      </c>
      <c r="Z47" s="55">
        <v>1314724533</v>
      </c>
      <c r="AA47" s="55">
        <v>1009143014</v>
      </c>
      <c r="AB47" s="55">
        <v>1314724533</v>
      </c>
    </row>
    <row r="48" spans="1:28" x14ac:dyDescent="0.25">
      <c r="A48" s="4" t="s">
        <v>165</v>
      </c>
      <c r="B48" s="3" t="s">
        <v>224</v>
      </c>
      <c r="C48" s="5" t="s">
        <v>87</v>
      </c>
      <c r="D48" s="4" t="s">
        <v>48</v>
      </c>
      <c r="E48" s="4" t="s">
        <v>169</v>
      </c>
      <c r="F48" s="4" t="s">
        <v>50</v>
      </c>
      <c r="G48" s="4" t="s">
        <v>52</v>
      </c>
      <c r="H48" s="4"/>
      <c r="I48" s="4"/>
      <c r="J48" s="4"/>
      <c r="K48" s="4"/>
      <c r="L48" s="4"/>
      <c r="M48" s="4" t="s">
        <v>53</v>
      </c>
      <c r="N48" s="4" t="s">
        <v>145</v>
      </c>
      <c r="O48" s="4" t="s">
        <v>40</v>
      </c>
      <c r="P48" s="3" t="s">
        <v>86</v>
      </c>
      <c r="Q48" s="55">
        <v>3887000000</v>
      </c>
      <c r="R48" s="55">
        <v>0</v>
      </c>
      <c r="S48" s="55">
        <v>0</v>
      </c>
      <c r="T48" s="55">
        <v>3887000000</v>
      </c>
      <c r="U48" s="55">
        <v>0</v>
      </c>
      <c r="V48" s="55">
        <v>3887000000</v>
      </c>
      <c r="W48" s="55">
        <v>3887000000</v>
      </c>
      <c r="X48" s="55">
        <v>3887000000</v>
      </c>
      <c r="Y48" s="55">
        <v>777400000</v>
      </c>
      <c r="Z48" s="55">
        <v>777400000</v>
      </c>
      <c r="AA48" s="55">
        <v>0</v>
      </c>
      <c r="AB48" s="55">
        <v>777400000</v>
      </c>
    </row>
    <row r="49" spans="1:28" x14ac:dyDescent="0.25">
      <c r="A49" s="4" t="s">
        <v>165</v>
      </c>
      <c r="B49" s="3" t="s">
        <v>224</v>
      </c>
      <c r="C49" s="5" t="s">
        <v>87</v>
      </c>
      <c r="D49" s="4" t="s">
        <v>48</v>
      </c>
      <c r="E49" s="4" t="s">
        <v>169</v>
      </c>
      <c r="F49" s="4" t="s">
        <v>50</v>
      </c>
      <c r="G49" s="4" t="s">
        <v>52</v>
      </c>
      <c r="H49" s="4"/>
      <c r="I49" s="4"/>
      <c r="J49" s="4"/>
      <c r="K49" s="4"/>
      <c r="L49" s="4"/>
      <c r="M49" s="4" t="s">
        <v>53</v>
      </c>
      <c r="N49" s="4" t="s">
        <v>71</v>
      </c>
      <c r="O49" s="4" t="s">
        <v>40</v>
      </c>
      <c r="P49" s="3" t="s">
        <v>86</v>
      </c>
      <c r="Q49" s="55">
        <v>0</v>
      </c>
      <c r="R49" s="55">
        <v>2500000000</v>
      </c>
      <c r="S49" s="55">
        <v>0</v>
      </c>
      <c r="T49" s="55">
        <v>2500000000</v>
      </c>
      <c r="U49" s="55">
        <v>0</v>
      </c>
      <c r="V49" s="55">
        <v>2500000000</v>
      </c>
      <c r="W49" s="55">
        <v>1800000000</v>
      </c>
      <c r="X49" s="55">
        <v>0</v>
      </c>
      <c r="Y49" s="55">
        <v>0</v>
      </c>
      <c r="Z49" s="55">
        <v>0</v>
      </c>
      <c r="AA49" s="55">
        <v>700000000</v>
      </c>
      <c r="AB49" s="55">
        <v>0</v>
      </c>
    </row>
    <row r="50" spans="1:28" x14ac:dyDescent="0.25">
      <c r="A50" s="4" t="s">
        <v>165</v>
      </c>
      <c r="B50" s="3" t="s">
        <v>224</v>
      </c>
      <c r="C50" s="5" t="s">
        <v>151</v>
      </c>
      <c r="D50" s="4" t="s">
        <v>48</v>
      </c>
      <c r="E50" s="4" t="s">
        <v>168</v>
      </c>
      <c r="F50" s="4" t="s">
        <v>50</v>
      </c>
      <c r="G50" s="4" t="s">
        <v>67</v>
      </c>
      <c r="H50" s="4"/>
      <c r="I50" s="4"/>
      <c r="J50" s="4"/>
      <c r="K50" s="4"/>
      <c r="L50" s="4"/>
      <c r="M50" s="4" t="s">
        <v>53</v>
      </c>
      <c r="N50" s="4" t="s">
        <v>54</v>
      </c>
      <c r="O50" s="4" t="s">
        <v>40</v>
      </c>
      <c r="P50" s="3" t="s">
        <v>152</v>
      </c>
      <c r="Q50" s="55">
        <v>19000000000</v>
      </c>
      <c r="R50" s="55">
        <v>0</v>
      </c>
      <c r="S50" s="55">
        <v>0</v>
      </c>
      <c r="T50" s="55">
        <v>19000000000</v>
      </c>
      <c r="U50" s="55">
        <v>0</v>
      </c>
      <c r="V50" s="55">
        <v>19000000000</v>
      </c>
      <c r="W50" s="55">
        <v>18592412566</v>
      </c>
      <c r="X50" s="55">
        <v>12042679321</v>
      </c>
      <c r="Y50" s="55">
        <v>6472651053</v>
      </c>
      <c r="Z50" s="55">
        <v>6446846986</v>
      </c>
      <c r="AA50" s="55">
        <v>407587434</v>
      </c>
      <c r="AB50" s="55">
        <v>6463046986</v>
      </c>
    </row>
    <row r="51" spans="1:28" x14ac:dyDescent="0.25">
      <c r="A51" s="4" t="s">
        <v>165</v>
      </c>
      <c r="B51" s="3" t="s">
        <v>224</v>
      </c>
      <c r="C51" s="5" t="s">
        <v>151</v>
      </c>
      <c r="D51" s="4" t="s">
        <v>48</v>
      </c>
      <c r="E51" s="4" t="s">
        <v>168</v>
      </c>
      <c r="F51" s="4" t="s">
        <v>50</v>
      </c>
      <c r="G51" s="4" t="s">
        <v>67</v>
      </c>
      <c r="H51" s="4"/>
      <c r="I51" s="4"/>
      <c r="J51" s="4"/>
      <c r="K51" s="4"/>
      <c r="L51" s="4"/>
      <c r="M51" s="4" t="s">
        <v>53</v>
      </c>
      <c r="N51" s="4" t="s">
        <v>71</v>
      </c>
      <c r="O51" s="4" t="s">
        <v>40</v>
      </c>
      <c r="P51" s="3" t="s">
        <v>152</v>
      </c>
      <c r="Q51" s="55">
        <v>0</v>
      </c>
      <c r="R51" s="55">
        <v>1500000000</v>
      </c>
      <c r="S51" s="55">
        <v>0</v>
      </c>
      <c r="T51" s="55">
        <v>1500000000</v>
      </c>
      <c r="U51" s="55">
        <v>0</v>
      </c>
      <c r="V51" s="55">
        <v>1500000000</v>
      </c>
      <c r="W51" s="55">
        <v>1261839080</v>
      </c>
      <c r="X51" s="55">
        <v>2758110</v>
      </c>
      <c r="Y51" s="55">
        <v>495685</v>
      </c>
      <c r="Z51" s="55">
        <v>495685</v>
      </c>
      <c r="AA51" s="55">
        <v>238160920</v>
      </c>
      <c r="AB51" s="55">
        <v>495685</v>
      </c>
    </row>
    <row r="52" spans="1:28" x14ac:dyDescent="0.25">
      <c r="A52" s="4" t="s">
        <v>165</v>
      </c>
      <c r="B52" s="3" t="s">
        <v>224</v>
      </c>
      <c r="C52" s="5" t="s">
        <v>85</v>
      </c>
      <c r="D52" s="4" t="s">
        <v>48</v>
      </c>
      <c r="E52" s="4" t="s">
        <v>66</v>
      </c>
      <c r="F52" s="4" t="s">
        <v>50</v>
      </c>
      <c r="G52" s="4" t="s">
        <v>160</v>
      </c>
      <c r="H52" s="4"/>
      <c r="I52" s="4"/>
      <c r="J52" s="4"/>
      <c r="K52" s="4"/>
      <c r="L52" s="4"/>
      <c r="M52" s="4" t="s">
        <v>53</v>
      </c>
      <c r="N52" s="4" t="s">
        <v>54</v>
      </c>
      <c r="O52" s="4" t="s">
        <v>40</v>
      </c>
      <c r="P52" s="3" t="s">
        <v>84</v>
      </c>
      <c r="Q52" s="55">
        <v>2000000000</v>
      </c>
      <c r="R52" s="55">
        <v>0</v>
      </c>
      <c r="S52" s="55">
        <v>0</v>
      </c>
      <c r="T52" s="55">
        <v>2000000000</v>
      </c>
      <c r="U52" s="55">
        <v>0</v>
      </c>
      <c r="V52" s="55">
        <v>2000000000</v>
      </c>
      <c r="W52" s="55">
        <v>2000000000</v>
      </c>
      <c r="X52" s="55">
        <v>1998755899</v>
      </c>
      <c r="Y52" s="55">
        <v>1519645116</v>
      </c>
      <c r="Z52" s="55">
        <v>1519645116</v>
      </c>
      <c r="AA52" s="55">
        <v>0</v>
      </c>
      <c r="AB52" s="55">
        <v>1519645116</v>
      </c>
    </row>
    <row r="53" spans="1:28" x14ac:dyDescent="0.25">
      <c r="A53" s="4" t="s">
        <v>165</v>
      </c>
      <c r="B53" s="3" t="s">
        <v>224</v>
      </c>
      <c r="C53" s="5" t="s">
        <v>85</v>
      </c>
      <c r="D53" s="4" t="s">
        <v>48</v>
      </c>
      <c r="E53" s="4" t="s">
        <v>66</v>
      </c>
      <c r="F53" s="4" t="s">
        <v>50</v>
      </c>
      <c r="G53" s="4" t="s">
        <v>160</v>
      </c>
      <c r="H53" s="4"/>
      <c r="I53" s="4"/>
      <c r="J53" s="4"/>
      <c r="K53" s="4"/>
      <c r="L53" s="4"/>
      <c r="M53" s="4" t="s">
        <v>53</v>
      </c>
      <c r="N53" s="4" t="s">
        <v>71</v>
      </c>
      <c r="O53" s="4" t="s">
        <v>40</v>
      </c>
      <c r="P53" s="3" t="s">
        <v>84</v>
      </c>
      <c r="Q53" s="55">
        <v>0</v>
      </c>
      <c r="R53" s="55">
        <v>3000000000</v>
      </c>
      <c r="S53" s="55">
        <v>0</v>
      </c>
      <c r="T53" s="55">
        <v>3000000000</v>
      </c>
      <c r="U53" s="55">
        <v>0</v>
      </c>
      <c r="V53" s="55">
        <v>3000000000</v>
      </c>
      <c r="W53" s="55">
        <v>3000000000</v>
      </c>
      <c r="X53" s="55">
        <v>2922777246</v>
      </c>
      <c r="Y53" s="55">
        <v>0</v>
      </c>
      <c r="Z53" s="55">
        <v>0</v>
      </c>
      <c r="AA53" s="55">
        <v>0</v>
      </c>
      <c r="AB53" s="55">
        <v>0</v>
      </c>
    </row>
    <row r="54" spans="1:28" x14ac:dyDescent="0.25">
      <c r="A54" s="4" t="s">
        <v>165</v>
      </c>
      <c r="B54" s="3" t="s">
        <v>224</v>
      </c>
      <c r="C54" s="5" t="s">
        <v>83</v>
      </c>
      <c r="D54" s="4" t="s">
        <v>48</v>
      </c>
      <c r="E54" s="4" t="s">
        <v>66</v>
      </c>
      <c r="F54" s="4" t="s">
        <v>50</v>
      </c>
      <c r="G54" s="4" t="s">
        <v>42</v>
      </c>
      <c r="H54" s="4"/>
      <c r="I54" s="4"/>
      <c r="J54" s="4"/>
      <c r="K54" s="4"/>
      <c r="L54" s="4"/>
      <c r="M54" s="4" t="s">
        <v>53</v>
      </c>
      <c r="N54" s="4" t="s">
        <v>54</v>
      </c>
      <c r="O54" s="4" t="s">
        <v>40</v>
      </c>
      <c r="P54" s="3" t="s">
        <v>82</v>
      </c>
      <c r="Q54" s="55">
        <v>2400000000</v>
      </c>
      <c r="R54" s="55">
        <v>0</v>
      </c>
      <c r="S54" s="55">
        <v>0</v>
      </c>
      <c r="T54" s="55">
        <v>2400000000</v>
      </c>
      <c r="U54" s="55">
        <v>0</v>
      </c>
      <c r="V54" s="55">
        <v>2400000000</v>
      </c>
      <c r="W54" s="55">
        <v>2400000000</v>
      </c>
      <c r="X54" s="55">
        <v>2400000000</v>
      </c>
      <c r="Y54" s="55">
        <v>2400000000</v>
      </c>
      <c r="Z54" s="55">
        <v>2400000000</v>
      </c>
      <c r="AA54" s="55">
        <v>0</v>
      </c>
      <c r="AB54" s="55">
        <v>2400000000</v>
      </c>
    </row>
    <row r="55" spans="1:28" x14ac:dyDescent="0.25">
      <c r="A55" s="4" t="s">
        <v>165</v>
      </c>
      <c r="B55" s="3" t="s">
        <v>224</v>
      </c>
      <c r="C55" s="5" t="s">
        <v>81</v>
      </c>
      <c r="D55" s="4" t="s">
        <v>48</v>
      </c>
      <c r="E55" s="4" t="s">
        <v>66</v>
      </c>
      <c r="F55" s="4" t="s">
        <v>50</v>
      </c>
      <c r="G55" s="4" t="s">
        <v>54</v>
      </c>
      <c r="H55" s="4"/>
      <c r="I55" s="4"/>
      <c r="J55" s="4"/>
      <c r="K55" s="4"/>
      <c r="L55" s="4"/>
      <c r="M55" s="4" t="s">
        <v>53</v>
      </c>
      <c r="N55" s="4" t="s">
        <v>54</v>
      </c>
      <c r="O55" s="4" t="s">
        <v>40</v>
      </c>
      <c r="P55" s="3" t="s">
        <v>80</v>
      </c>
      <c r="Q55" s="55">
        <v>1200000000</v>
      </c>
      <c r="R55" s="55">
        <v>0</v>
      </c>
      <c r="S55" s="55">
        <v>0</v>
      </c>
      <c r="T55" s="55">
        <v>1200000000</v>
      </c>
      <c r="U55" s="55">
        <v>0</v>
      </c>
      <c r="V55" s="55">
        <v>1200000000</v>
      </c>
      <c r="W55" s="55">
        <v>1200000000</v>
      </c>
      <c r="X55" s="55">
        <v>1200000000</v>
      </c>
      <c r="Y55" s="55">
        <v>1200000000</v>
      </c>
      <c r="Z55" s="55">
        <v>1200000000</v>
      </c>
      <c r="AA55" s="55">
        <v>0</v>
      </c>
      <c r="AB55" s="55">
        <v>1200000000</v>
      </c>
    </row>
    <row r="56" spans="1:28" x14ac:dyDescent="0.25">
      <c r="A56" s="4" t="s">
        <v>165</v>
      </c>
      <c r="B56" s="3" t="s">
        <v>224</v>
      </c>
      <c r="C56" s="5" t="s">
        <v>79</v>
      </c>
      <c r="D56" s="4" t="s">
        <v>48</v>
      </c>
      <c r="E56" s="4" t="s">
        <v>66</v>
      </c>
      <c r="F56" s="4" t="s">
        <v>50</v>
      </c>
      <c r="G56" s="4" t="s">
        <v>145</v>
      </c>
      <c r="H56" s="4"/>
      <c r="I56" s="4"/>
      <c r="J56" s="4"/>
      <c r="K56" s="4"/>
      <c r="L56" s="4"/>
      <c r="M56" s="4" t="s">
        <v>53</v>
      </c>
      <c r="N56" s="4" t="s">
        <v>54</v>
      </c>
      <c r="O56" s="4" t="s">
        <v>40</v>
      </c>
      <c r="P56" s="3" t="s">
        <v>78</v>
      </c>
      <c r="Q56" s="55">
        <v>1500000000</v>
      </c>
      <c r="R56" s="55">
        <v>0</v>
      </c>
      <c r="S56" s="55">
        <v>0</v>
      </c>
      <c r="T56" s="55">
        <v>1500000000</v>
      </c>
      <c r="U56" s="55">
        <v>0</v>
      </c>
      <c r="V56" s="55">
        <v>1500000000</v>
      </c>
      <c r="W56" s="55">
        <v>1500000000</v>
      </c>
      <c r="X56" s="55">
        <v>1500000000</v>
      </c>
      <c r="Y56" s="55">
        <v>1500000000</v>
      </c>
      <c r="Z56" s="55">
        <v>1500000000</v>
      </c>
      <c r="AA56" s="55">
        <v>0</v>
      </c>
      <c r="AB56" s="55">
        <v>1500000000</v>
      </c>
    </row>
    <row r="57" spans="1:28" x14ac:dyDescent="0.25">
      <c r="A57" s="4" t="s">
        <v>165</v>
      </c>
      <c r="B57" s="3" t="s">
        <v>224</v>
      </c>
      <c r="C57" s="5" t="s">
        <v>77</v>
      </c>
      <c r="D57" s="4" t="s">
        <v>48</v>
      </c>
      <c r="E57" s="4" t="s">
        <v>66</v>
      </c>
      <c r="F57" s="4" t="s">
        <v>50</v>
      </c>
      <c r="G57" s="4" t="s">
        <v>166</v>
      </c>
      <c r="H57" s="4"/>
      <c r="I57" s="4"/>
      <c r="J57" s="4"/>
      <c r="K57" s="4"/>
      <c r="L57" s="4"/>
      <c r="M57" s="4" t="s">
        <v>53</v>
      </c>
      <c r="N57" s="4" t="s">
        <v>54</v>
      </c>
      <c r="O57" s="4" t="s">
        <v>40</v>
      </c>
      <c r="P57" s="3" t="s">
        <v>153</v>
      </c>
      <c r="Q57" s="55">
        <v>12000000000</v>
      </c>
      <c r="R57" s="55">
        <v>0</v>
      </c>
      <c r="S57" s="55">
        <v>830000000</v>
      </c>
      <c r="T57" s="55">
        <v>11170000000</v>
      </c>
      <c r="U57" s="55">
        <v>0</v>
      </c>
      <c r="V57" s="55">
        <v>11170000000</v>
      </c>
      <c r="W57" s="55">
        <v>11125395404</v>
      </c>
      <c r="X57" s="55">
        <v>10439655699</v>
      </c>
      <c r="Y57" s="55">
        <v>7556039093</v>
      </c>
      <c r="Z57" s="55">
        <v>7556039093</v>
      </c>
      <c r="AA57" s="55">
        <v>44604596</v>
      </c>
      <c r="AB57" s="55">
        <v>7556039093</v>
      </c>
    </row>
    <row r="58" spans="1:28" x14ac:dyDescent="0.25">
      <c r="A58" s="4" t="s">
        <v>165</v>
      </c>
      <c r="B58" s="3" t="s">
        <v>224</v>
      </c>
      <c r="C58" s="5" t="s">
        <v>77</v>
      </c>
      <c r="D58" s="4" t="s">
        <v>48</v>
      </c>
      <c r="E58" s="4" t="s">
        <v>66</v>
      </c>
      <c r="F58" s="4" t="s">
        <v>50</v>
      </c>
      <c r="G58" s="4" t="s">
        <v>166</v>
      </c>
      <c r="H58" s="4"/>
      <c r="I58" s="4"/>
      <c r="J58" s="4"/>
      <c r="K58" s="4"/>
      <c r="L58" s="4"/>
      <c r="M58" s="4" t="s">
        <v>53</v>
      </c>
      <c r="N58" s="4" t="s">
        <v>71</v>
      </c>
      <c r="O58" s="4" t="s">
        <v>40</v>
      </c>
      <c r="P58" s="3" t="s">
        <v>153</v>
      </c>
      <c r="Q58" s="55">
        <v>0</v>
      </c>
      <c r="R58" s="55">
        <v>3550000000</v>
      </c>
      <c r="S58" s="55">
        <v>0</v>
      </c>
      <c r="T58" s="55">
        <v>3550000000</v>
      </c>
      <c r="U58" s="55">
        <v>0</v>
      </c>
      <c r="V58" s="55">
        <v>3550000000</v>
      </c>
      <c r="W58" s="55">
        <v>3354000000</v>
      </c>
      <c r="X58" s="55">
        <v>1445412798</v>
      </c>
      <c r="Y58" s="55">
        <v>28421800</v>
      </c>
      <c r="Z58" s="55">
        <v>28421800</v>
      </c>
      <c r="AA58" s="55">
        <v>196000000</v>
      </c>
      <c r="AB58" s="55">
        <v>28421800</v>
      </c>
    </row>
    <row r="59" spans="1:28" x14ac:dyDescent="0.25">
      <c r="A59" s="4" t="s">
        <v>165</v>
      </c>
      <c r="B59" s="3" t="s">
        <v>224</v>
      </c>
      <c r="C59" s="5" t="s">
        <v>76</v>
      </c>
      <c r="D59" s="4" t="s">
        <v>48</v>
      </c>
      <c r="E59" s="4" t="s">
        <v>66</v>
      </c>
      <c r="F59" s="4" t="s">
        <v>50</v>
      </c>
      <c r="G59" s="4" t="s">
        <v>71</v>
      </c>
      <c r="H59" s="4"/>
      <c r="I59" s="4"/>
      <c r="J59" s="4"/>
      <c r="K59" s="4"/>
      <c r="L59" s="4"/>
      <c r="M59" s="4" t="s">
        <v>53</v>
      </c>
      <c r="N59" s="4" t="s">
        <v>54</v>
      </c>
      <c r="O59" s="4" t="s">
        <v>40</v>
      </c>
      <c r="P59" s="3" t="s">
        <v>75</v>
      </c>
      <c r="Q59" s="55">
        <v>5500000000</v>
      </c>
      <c r="R59" s="55">
        <v>0</v>
      </c>
      <c r="S59" s="55">
        <v>0</v>
      </c>
      <c r="T59" s="55">
        <v>5500000000</v>
      </c>
      <c r="U59" s="55">
        <v>0</v>
      </c>
      <c r="V59" s="55">
        <v>5500000000</v>
      </c>
      <c r="W59" s="55">
        <v>4035819658</v>
      </c>
      <c r="X59" s="55">
        <v>3418106830</v>
      </c>
      <c r="Y59" s="55">
        <v>2266926594</v>
      </c>
      <c r="Z59" s="55">
        <v>2266926594</v>
      </c>
      <c r="AA59" s="55">
        <v>1464180342</v>
      </c>
      <c r="AB59" s="55">
        <v>2266926594</v>
      </c>
    </row>
    <row r="60" spans="1:28" x14ac:dyDescent="0.25">
      <c r="A60" s="4" t="s">
        <v>165</v>
      </c>
      <c r="B60" s="3" t="s">
        <v>224</v>
      </c>
      <c r="C60" s="5" t="s">
        <v>76</v>
      </c>
      <c r="D60" s="4" t="s">
        <v>48</v>
      </c>
      <c r="E60" s="4" t="s">
        <v>66</v>
      </c>
      <c r="F60" s="4" t="s">
        <v>50</v>
      </c>
      <c r="G60" s="4" t="s">
        <v>71</v>
      </c>
      <c r="H60" s="4"/>
      <c r="I60" s="4"/>
      <c r="J60" s="4"/>
      <c r="K60" s="4"/>
      <c r="L60" s="4"/>
      <c r="M60" s="4" t="s">
        <v>53</v>
      </c>
      <c r="N60" s="4" t="s">
        <v>71</v>
      </c>
      <c r="O60" s="4" t="s">
        <v>40</v>
      </c>
      <c r="P60" s="3" t="s">
        <v>75</v>
      </c>
      <c r="Q60" s="55">
        <v>0</v>
      </c>
      <c r="R60" s="55">
        <v>2500000000</v>
      </c>
      <c r="S60" s="55">
        <v>0</v>
      </c>
      <c r="T60" s="55">
        <v>2500000000</v>
      </c>
      <c r="U60" s="55">
        <v>0</v>
      </c>
      <c r="V60" s="55">
        <v>2500000000</v>
      </c>
      <c r="W60" s="55">
        <v>2500000000</v>
      </c>
      <c r="X60" s="55">
        <v>0</v>
      </c>
      <c r="Y60" s="55">
        <v>0</v>
      </c>
      <c r="Z60" s="55">
        <v>0</v>
      </c>
      <c r="AA60" s="55">
        <v>0</v>
      </c>
      <c r="AB60" s="55">
        <v>0</v>
      </c>
    </row>
    <row r="61" spans="1:28" x14ac:dyDescent="0.25">
      <c r="A61" s="4" t="s">
        <v>165</v>
      </c>
      <c r="B61" s="3" t="s">
        <v>224</v>
      </c>
      <c r="C61" s="5" t="s">
        <v>74</v>
      </c>
      <c r="D61" s="4" t="s">
        <v>48</v>
      </c>
      <c r="E61" s="4" t="s">
        <v>66</v>
      </c>
      <c r="F61" s="4" t="s">
        <v>50</v>
      </c>
      <c r="G61" s="4" t="s">
        <v>73</v>
      </c>
      <c r="H61" s="4"/>
      <c r="I61" s="4"/>
      <c r="J61" s="4"/>
      <c r="K61" s="4"/>
      <c r="L61" s="4"/>
      <c r="M61" s="4" t="s">
        <v>53</v>
      </c>
      <c r="N61" s="4" t="s">
        <v>54</v>
      </c>
      <c r="O61" s="4" t="s">
        <v>40</v>
      </c>
      <c r="P61" s="3" t="s">
        <v>154</v>
      </c>
      <c r="Q61" s="55">
        <v>9000000000</v>
      </c>
      <c r="R61" s="55">
        <v>0</v>
      </c>
      <c r="S61" s="55">
        <v>0</v>
      </c>
      <c r="T61" s="55">
        <v>9000000000</v>
      </c>
      <c r="U61" s="55">
        <v>0</v>
      </c>
      <c r="V61" s="55">
        <v>9000000000</v>
      </c>
      <c r="W61" s="55">
        <v>8204973260</v>
      </c>
      <c r="X61" s="55">
        <v>7892521279.8299999</v>
      </c>
      <c r="Y61" s="55">
        <v>3639895703.3899999</v>
      </c>
      <c r="Z61" s="55">
        <v>3635973463.3899999</v>
      </c>
      <c r="AA61" s="55">
        <v>795026740</v>
      </c>
      <c r="AB61" s="55">
        <v>3635973463.3899999</v>
      </c>
    </row>
    <row r="62" spans="1:28" x14ac:dyDescent="0.25">
      <c r="A62" s="4" t="s">
        <v>165</v>
      </c>
      <c r="B62" s="3" t="s">
        <v>224</v>
      </c>
      <c r="C62" s="5" t="s">
        <v>74</v>
      </c>
      <c r="D62" s="4" t="s">
        <v>48</v>
      </c>
      <c r="E62" s="4" t="s">
        <v>66</v>
      </c>
      <c r="F62" s="4" t="s">
        <v>50</v>
      </c>
      <c r="G62" s="4" t="s">
        <v>73</v>
      </c>
      <c r="H62" s="4"/>
      <c r="I62" s="4"/>
      <c r="J62" s="4"/>
      <c r="K62" s="4"/>
      <c r="L62" s="4"/>
      <c r="M62" s="4" t="s">
        <v>53</v>
      </c>
      <c r="N62" s="4" t="s">
        <v>71</v>
      </c>
      <c r="O62" s="4" t="s">
        <v>40</v>
      </c>
      <c r="P62" s="3" t="s">
        <v>154</v>
      </c>
      <c r="Q62" s="55">
        <v>0</v>
      </c>
      <c r="R62" s="55">
        <v>400000000</v>
      </c>
      <c r="S62" s="55">
        <v>0</v>
      </c>
      <c r="T62" s="55">
        <v>400000000</v>
      </c>
      <c r="U62" s="55">
        <v>0</v>
      </c>
      <c r="V62" s="55">
        <v>400000000</v>
      </c>
      <c r="W62" s="55">
        <v>0</v>
      </c>
      <c r="X62" s="55">
        <v>0</v>
      </c>
      <c r="Y62" s="55">
        <v>0</v>
      </c>
      <c r="Z62" s="55">
        <v>0</v>
      </c>
      <c r="AA62" s="55">
        <v>400000000</v>
      </c>
      <c r="AB62" s="55">
        <v>0</v>
      </c>
    </row>
    <row r="63" spans="1:28" x14ac:dyDescent="0.25">
      <c r="A63" s="4" t="s">
        <v>165</v>
      </c>
      <c r="B63" s="3" t="s">
        <v>224</v>
      </c>
      <c r="C63" s="5" t="s">
        <v>72</v>
      </c>
      <c r="D63" s="4" t="s">
        <v>48</v>
      </c>
      <c r="E63" s="4" t="s">
        <v>66</v>
      </c>
      <c r="F63" s="4" t="s">
        <v>50</v>
      </c>
      <c r="G63" s="4" t="s">
        <v>164</v>
      </c>
      <c r="H63" s="4"/>
      <c r="I63" s="4"/>
      <c r="J63" s="4"/>
      <c r="K63" s="4"/>
      <c r="L63" s="4"/>
      <c r="M63" s="4" t="s">
        <v>53</v>
      </c>
      <c r="N63" s="4" t="s">
        <v>54</v>
      </c>
      <c r="O63" s="4" t="s">
        <v>40</v>
      </c>
      <c r="P63" s="3" t="s">
        <v>70</v>
      </c>
      <c r="Q63" s="55">
        <v>3000000000</v>
      </c>
      <c r="R63" s="55">
        <v>0</v>
      </c>
      <c r="S63" s="55">
        <v>0</v>
      </c>
      <c r="T63" s="55">
        <v>3000000000</v>
      </c>
      <c r="U63" s="55">
        <v>0</v>
      </c>
      <c r="V63" s="55">
        <v>3000000000</v>
      </c>
      <c r="W63" s="55">
        <v>3000000000</v>
      </c>
      <c r="X63" s="55">
        <v>2552877614</v>
      </c>
      <c r="Y63" s="55">
        <v>1915578420.7</v>
      </c>
      <c r="Z63" s="55">
        <v>1915578420.7</v>
      </c>
      <c r="AA63" s="55">
        <v>0</v>
      </c>
      <c r="AB63" s="55">
        <v>1915578420.7</v>
      </c>
    </row>
    <row r="64" spans="1:28" x14ac:dyDescent="0.25">
      <c r="A64" s="4" t="s">
        <v>165</v>
      </c>
      <c r="B64" s="3" t="s">
        <v>224</v>
      </c>
      <c r="C64" s="5" t="s">
        <v>72</v>
      </c>
      <c r="D64" s="4" t="s">
        <v>48</v>
      </c>
      <c r="E64" s="4" t="s">
        <v>66</v>
      </c>
      <c r="F64" s="4" t="s">
        <v>50</v>
      </c>
      <c r="G64" s="4" t="s">
        <v>164</v>
      </c>
      <c r="H64" s="4"/>
      <c r="I64" s="4"/>
      <c r="J64" s="4"/>
      <c r="K64" s="4"/>
      <c r="L64" s="4"/>
      <c r="M64" s="4" t="s">
        <v>53</v>
      </c>
      <c r="N64" s="4" t="s">
        <v>71</v>
      </c>
      <c r="O64" s="4" t="s">
        <v>40</v>
      </c>
      <c r="P64" s="3" t="s">
        <v>70</v>
      </c>
      <c r="Q64" s="55">
        <v>0</v>
      </c>
      <c r="R64" s="55">
        <v>2200000000</v>
      </c>
      <c r="S64" s="55">
        <v>0</v>
      </c>
      <c r="T64" s="55">
        <v>2200000000</v>
      </c>
      <c r="U64" s="55">
        <v>0</v>
      </c>
      <c r="V64" s="55">
        <v>2200000000</v>
      </c>
      <c r="W64" s="55">
        <v>2200000000</v>
      </c>
      <c r="X64" s="55">
        <v>2200000000</v>
      </c>
      <c r="Y64" s="55">
        <v>2200000000</v>
      </c>
      <c r="Z64" s="55">
        <v>2200000000</v>
      </c>
      <c r="AA64" s="55">
        <v>0</v>
      </c>
      <c r="AB64" s="55">
        <v>2200000000</v>
      </c>
    </row>
    <row r="65" spans="1:28" x14ac:dyDescent="0.25">
      <c r="A65" s="4" t="s">
        <v>165</v>
      </c>
      <c r="B65" s="3" t="s">
        <v>224</v>
      </c>
      <c r="C65" s="5" t="s">
        <v>209</v>
      </c>
      <c r="D65" s="4" t="s">
        <v>48</v>
      </c>
      <c r="E65" s="4" t="s">
        <v>66</v>
      </c>
      <c r="F65" s="4" t="s">
        <v>50</v>
      </c>
      <c r="G65" s="4" t="s">
        <v>210</v>
      </c>
      <c r="H65" s="4" t="s">
        <v>1</v>
      </c>
      <c r="I65" s="4" t="s">
        <v>1</v>
      </c>
      <c r="J65" s="4" t="s">
        <v>1</v>
      </c>
      <c r="K65" s="4" t="s">
        <v>1</v>
      </c>
      <c r="L65" s="4" t="s">
        <v>1</v>
      </c>
      <c r="M65" s="4" t="s">
        <v>53</v>
      </c>
      <c r="N65" s="4" t="s">
        <v>54</v>
      </c>
      <c r="O65" s="4" t="s">
        <v>40</v>
      </c>
      <c r="P65" s="3" t="s">
        <v>211</v>
      </c>
      <c r="Q65" s="55">
        <v>2393707830</v>
      </c>
      <c r="R65" s="55">
        <v>0</v>
      </c>
      <c r="S65" s="55">
        <v>0</v>
      </c>
      <c r="T65" s="55">
        <v>2393707830</v>
      </c>
      <c r="U65" s="55">
        <v>0</v>
      </c>
      <c r="V65" s="55">
        <v>2393707830</v>
      </c>
      <c r="W65" s="55">
        <v>2393707830</v>
      </c>
      <c r="X65" s="55">
        <v>2393707830</v>
      </c>
      <c r="Y65" s="55">
        <v>2393707830</v>
      </c>
      <c r="Z65" s="55">
        <v>2393707830</v>
      </c>
      <c r="AA65" s="55">
        <v>0</v>
      </c>
      <c r="AB65" s="55">
        <v>2393707830</v>
      </c>
    </row>
    <row r="66" spans="1:28" s="2" customFormat="1" x14ac:dyDescent="0.25">
      <c r="A66" s="4" t="s">
        <v>165</v>
      </c>
      <c r="B66" s="3" t="s">
        <v>224</v>
      </c>
      <c r="C66" s="5" t="s">
        <v>241</v>
      </c>
      <c r="D66" s="4" t="s">
        <v>48</v>
      </c>
      <c r="E66" s="4" t="s">
        <v>66</v>
      </c>
      <c r="F66" s="4" t="s">
        <v>50</v>
      </c>
      <c r="G66" s="4" t="s">
        <v>41</v>
      </c>
      <c r="H66" s="4"/>
      <c r="I66" s="4"/>
      <c r="J66" s="4"/>
      <c r="K66" s="4"/>
      <c r="L66" s="4"/>
      <c r="M66" s="4" t="s">
        <v>53</v>
      </c>
      <c r="N66" s="4" t="s">
        <v>54</v>
      </c>
      <c r="O66" s="4" t="s">
        <v>40</v>
      </c>
      <c r="P66" s="3" t="s">
        <v>242</v>
      </c>
      <c r="Q66" s="55">
        <v>0</v>
      </c>
      <c r="R66" s="55">
        <v>830000000</v>
      </c>
      <c r="S66" s="55">
        <v>0</v>
      </c>
      <c r="T66" s="55">
        <v>830000000</v>
      </c>
      <c r="U66" s="55">
        <v>0</v>
      </c>
      <c r="V66" s="55">
        <v>830000000</v>
      </c>
      <c r="W66" s="55">
        <v>830000000</v>
      </c>
      <c r="X66" s="55">
        <v>0</v>
      </c>
      <c r="Y66" s="55">
        <v>0</v>
      </c>
      <c r="Z66" s="55">
        <v>0</v>
      </c>
      <c r="AA66" s="55">
        <v>0</v>
      </c>
      <c r="AB66" s="55">
        <v>0</v>
      </c>
    </row>
    <row r="67" spans="1:28" s="2" customFormat="1" x14ac:dyDescent="0.25">
      <c r="A67" s="141" t="s">
        <v>1</v>
      </c>
      <c r="B67" s="142" t="s">
        <v>1</v>
      </c>
      <c r="C67" s="143" t="s">
        <v>1</v>
      </c>
      <c r="D67" s="141" t="s">
        <v>1</v>
      </c>
      <c r="E67" s="141" t="s">
        <v>1</v>
      </c>
      <c r="F67" s="141" t="s">
        <v>1</v>
      </c>
      <c r="G67" s="141" t="s">
        <v>1</v>
      </c>
      <c r="H67" s="141" t="s">
        <v>1</v>
      </c>
      <c r="I67" s="141" t="s">
        <v>1</v>
      </c>
      <c r="J67" s="141" t="s">
        <v>1</v>
      </c>
      <c r="K67" s="141" t="s">
        <v>1</v>
      </c>
      <c r="L67" s="141" t="s">
        <v>1</v>
      </c>
      <c r="M67" s="141" t="s">
        <v>1</v>
      </c>
      <c r="N67" s="141" t="s">
        <v>1</v>
      </c>
      <c r="O67" s="141" t="s">
        <v>1</v>
      </c>
      <c r="P67" s="142" t="s">
        <v>1</v>
      </c>
      <c r="Q67" s="144">
        <v>339317436122</v>
      </c>
      <c r="R67" s="144">
        <v>484664082941</v>
      </c>
      <c r="S67" s="144">
        <v>52031671394</v>
      </c>
      <c r="T67" s="144">
        <v>771949847669</v>
      </c>
      <c r="U67" s="144">
        <v>3488741762</v>
      </c>
      <c r="V67" s="144">
        <v>768461105907</v>
      </c>
      <c r="W67" s="144">
        <v>758684579853.89001</v>
      </c>
      <c r="X67" s="144">
        <v>377936985428.47998</v>
      </c>
      <c r="Y67" s="144">
        <v>258596641531.97</v>
      </c>
      <c r="Z67" s="144">
        <v>258376546164.97</v>
      </c>
      <c r="AA67" s="144">
        <v>9776526053.1100006</v>
      </c>
      <c r="AB67" s="144">
        <v>258509901350.97</v>
      </c>
    </row>
    <row r="69" spans="1:28" s="2" customFormat="1" x14ac:dyDescent="0.25">
      <c r="Q69" s="52">
        <f>SUM(Q5:Q19)</f>
        <v>111965679746</v>
      </c>
      <c r="R69" s="52">
        <f t="shared" ref="R69:AB69" si="0">SUM(R5:R19)</f>
        <v>23032228398</v>
      </c>
      <c r="S69" s="52">
        <f t="shared" si="0"/>
        <v>11097007259</v>
      </c>
      <c r="T69" s="52">
        <f t="shared" si="0"/>
        <v>123900900885</v>
      </c>
      <c r="U69" s="52">
        <f t="shared" si="0"/>
        <v>0</v>
      </c>
      <c r="V69" s="52">
        <f t="shared" si="0"/>
        <v>123900900885</v>
      </c>
      <c r="W69" s="52">
        <f t="shared" si="0"/>
        <v>123640231432.32001</v>
      </c>
      <c r="X69" s="52">
        <f t="shared" si="0"/>
        <v>107306111209.05</v>
      </c>
      <c r="Y69" s="52">
        <f t="shared" si="0"/>
        <v>95418286227.75</v>
      </c>
      <c r="Z69" s="52">
        <f t="shared" si="0"/>
        <v>95338532174.75</v>
      </c>
      <c r="AA69" s="52">
        <f t="shared" si="0"/>
        <v>260669452.68000001</v>
      </c>
      <c r="AB69" s="52">
        <f t="shared" si="0"/>
        <v>95379744027.75</v>
      </c>
    </row>
    <row r="70" spans="1:28" s="2" customFormat="1" x14ac:dyDescent="0.25">
      <c r="Q70" s="52">
        <f>+Q20</f>
        <v>4117846495</v>
      </c>
      <c r="R70" s="52">
        <f t="shared" ref="R70:AB70" si="1">+R20</f>
        <v>0</v>
      </c>
      <c r="S70" s="52">
        <f t="shared" si="1"/>
        <v>0</v>
      </c>
      <c r="T70" s="52">
        <f t="shared" si="1"/>
        <v>4117846495</v>
      </c>
      <c r="U70" s="52">
        <f t="shared" si="1"/>
        <v>0</v>
      </c>
      <c r="V70" s="52">
        <f t="shared" si="1"/>
        <v>4117846495</v>
      </c>
      <c r="W70" s="52">
        <f t="shared" si="1"/>
        <v>4117846495</v>
      </c>
      <c r="X70" s="52">
        <f t="shared" si="1"/>
        <v>4117846494.9299998</v>
      </c>
      <c r="Y70" s="52">
        <f t="shared" si="1"/>
        <v>4117846494.9299998</v>
      </c>
      <c r="Z70" s="52">
        <f t="shared" si="1"/>
        <v>4117846494.9299998</v>
      </c>
      <c r="AA70" s="52">
        <f t="shared" si="1"/>
        <v>0</v>
      </c>
      <c r="AB70" s="52">
        <f t="shared" si="1"/>
        <v>4117846494.9299998</v>
      </c>
    </row>
    <row r="71" spans="1:28" s="2" customFormat="1" x14ac:dyDescent="0.25">
      <c r="Q71" s="52">
        <f>SUM(Q21:Q66)</f>
        <v>223233909881</v>
      </c>
      <c r="R71" s="52">
        <f t="shared" ref="R71:AB71" si="2">SUM(R21:R66)</f>
        <v>461631854543</v>
      </c>
      <c r="S71" s="52">
        <f t="shared" si="2"/>
        <v>40934664135</v>
      </c>
      <c r="T71" s="52">
        <f t="shared" si="2"/>
        <v>643931100289</v>
      </c>
      <c r="U71" s="52">
        <f t="shared" si="2"/>
        <v>3488741762</v>
      </c>
      <c r="V71" s="52">
        <f t="shared" si="2"/>
        <v>640442358527</v>
      </c>
      <c r="W71" s="52">
        <f t="shared" si="2"/>
        <v>630926501926.57007</v>
      </c>
      <c r="X71" s="52">
        <f t="shared" si="2"/>
        <v>266513027724.5</v>
      </c>
      <c r="Y71" s="52">
        <f t="shared" si="2"/>
        <v>159060508809.29004</v>
      </c>
      <c r="Z71" s="52">
        <f t="shared" si="2"/>
        <v>158920167495.29004</v>
      </c>
      <c r="AA71" s="52">
        <f t="shared" si="2"/>
        <v>9515856600.4300003</v>
      </c>
      <c r="AB71" s="52">
        <f t="shared" si="2"/>
        <v>159012310828.29004</v>
      </c>
    </row>
    <row r="72" spans="1:28" s="2" customFormat="1" x14ac:dyDescent="0.25">
      <c r="Q72" s="52">
        <f>SUM(Q69:Q71)</f>
        <v>339317436122</v>
      </c>
      <c r="R72" s="52">
        <f t="shared" ref="R72:AB72" si="3">SUM(R69:R71)</f>
        <v>484664082941</v>
      </c>
      <c r="S72" s="52">
        <f t="shared" si="3"/>
        <v>52031671394</v>
      </c>
      <c r="T72" s="52">
        <f t="shared" si="3"/>
        <v>771949847669</v>
      </c>
      <c r="U72" s="52">
        <f t="shared" si="3"/>
        <v>3488741762</v>
      </c>
      <c r="V72" s="52">
        <f t="shared" si="3"/>
        <v>768461105907</v>
      </c>
      <c r="W72" s="52">
        <f t="shared" si="3"/>
        <v>758684579853.89014</v>
      </c>
      <c r="X72" s="52">
        <f t="shared" si="3"/>
        <v>377936985428.47998</v>
      </c>
      <c r="Y72" s="52">
        <f t="shared" si="3"/>
        <v>258596641531.97003</v>
      </c>
      <c r="Z72" s="52">
        <f t="shared" si="3"/>
        <v>258376546164.97003</v>
      </c>
      <c r="AA72" s="52">
        <f t="shared" si="3"/>
        <v>9776526053.1100006</v>
      </c>
      <c r="AB72" s="52">
        <f t="shared" si="3"/>
        <v>258509901350.97003</v>
      </c>
    </row>
    <row r="73" spans="1:28" s="2" customFormat="1" x14ac:dyDescent="0.25">
      <c r="Q73" s="52">
        <f>+Q72-Q67</f>
        <v>0</v>
      </c>
      <c r="R73" s="52">
        <f t="shared" ref="R73:AB73" si="4">+R72-R67</f>
        <v>0</v>
      </c>
      <c r="S73" s="52">
        <f t="shared" si="4"/>
        <v>0</v>
      </c>
      <c r="T73" s="52">
        <f t="shared" si="4"/>
        <v>0</v>
      </c>
      <c r="U73" s="52">
        <f t="shared" si="4"/>
        <v>0</v>
      </c>
      <c r="V73" s="52">
        <f t="shared" si="4"/>
        <v>0</v>
      </c>
      <c r="W73" s="52">
        <f t="shared" si="4"/>
        <v>0</v>
      </c>
      <c r="X73" s="52">
        <f t="shared" si="4"/>
        <v>0</v>
      </c>
      <c r="Y73" s="52">
        <f t="shared" si="4"/>
        <v>0</v>
      </c>
      <c r="Z73" s="52">
        <f t="shared" si="4"/>
        <v>0</v>
      </c>
      <c r="AA73" s="52">
        <f t="shared" si="4"/>
        <v>0</v>
      </c>
      <c r="AB73" s="52">
        <f t="shared" si="4"/>
        <v>0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EP FONAM OCTUBRE  2023</vt:lpstr>
      <vt:lpstr>EP FONAM OAP</vt:lpstr>
      <vt:lpstr>EP MADS OCTUBRE 2023</vt:lpstr>
      <vt:lpstr>ep fonam</vt:lpstr>
      <vt:lpstr>ep mads</vt:lpstr>
      <vt:lpstr>'EP FONAM OCTUBRE  2023'!Área_de_impresión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Daniela González Sarmiento</dc:creator>
  <cp:lastModifiedBy>Jhony Leonardo Caicedo Cortes</cp:lastModifiedBy>
  <cp:lastPrinted>2023-11-02T17:13:31Z</cp:lastPrinted>
  <dcterms:created xsi:type="dcterms:W3CDTF">2021-02-04T14:41:59Z</dcterms:created>
  <dcterms:modified xsi:type="dcterms:W3CDTF">2023-11-02T17:13:43Z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