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ALSILVAG\Downloads\Ejecución Presupuestal FONAM julio 2023\"/>
    </mc:Choice>
  </mc:AlternateContent>
  <bookViews>
    <workbookView xWindow="0" yWindow="0" windowWidth="28800" windowHeight="12300" tabRatio="641"/>
  </bookViews>
  <sheets>
    <sheet name="EP FONAM JULIO  2023" sheetId="12" r:id="rId1"/>
    <sheet name="EP FONAM OAP" sheetId="13" r:id="rId2"/>
    <sheet name="ep fonam" sheetId="10" r:id="rId3"/>
  </sheets>
  <definedNames>
    <definedName name="_xlnm.Print_Area" localSheetId="0">'EP FONAM JULIO  2023'!$A$1:$M$28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3" l="1"/>
  <c r="F23" i="13"/>
  <c r="D22" i="13"/>
  <c r="D23" i="13" s="1"/>
  <c r="C22" i="13"/>
  <c r="G22" i="13" s="1"/>
  <c r="G23" i="13" s="1"/>
  <c r="G13" i="13"/>
  <c r="E12" i="13"/>
  <c r="D12" i="13"/>
  <c r="C12" i="13"/>
  <c r="C13" i="13" s="1"/>
  <c r="F11" i="13"/>
  <c r="F12" i="13" s="1"/>
  <c r="I10" i="13"/>
  <c r="I13" i="13" s="1"/>
  <c r="G10" i="13"/>
  <c r="E10" i="13"/>
  <c r="E13" i="13" s="1"/>
  <c r="D10" i="13"/>
  <c r="D13" i="13" s="1"/>
  <c r="C10" i="13"/>
  <c r="F9" i="13"/>
  <c r="J9" i="13" s="1"/>
  <c r="F8" i="13"/>
  <c r="J8" i="13" s="1"/>
  <c r="J7" i="13"/>
  <c r="F7" i="13"/>
  <c r="H7" i="13" s="1"/>
  <c r="I22" i="13" l="1"/>
  <c r="I23" i="13" s="1"/>
  <c r="H9" i="13"/>
  <c r="C23" i="13"/>
  <c r="H8" i="13"/>
  <c r="F10" i="13"/>
  <c r="J10" i="13"/>
  <c r="E22" i="13"/>
  <c r="E23" i="13" s="1"/>
  <c r="F13" i="13" l="1"/>
  <c r="H10" i="13"/>
  <c r="J13" i="13" l="1"/>
  <c r="H13" i="13"/>
  <c r="G18" i="12" l="1"/>
  <c r="H18" i="12"/>
  <c r="I18" i="12"/>
  <c r="J18" i="12"/>
  <c r="K18" i="12"/>
  <c r="L18" i="12"/>
  <c r="M18" i="12"/>
  <c r="G19" i="12"/>
  <c r="H19" i="12"/>
  <c r="I19" i="12"/>
  <c r="J19" i="12"/>
  <c r="K19" i="12"/>
  <c r="L19" i="12"/>
  <c r="M19" i="12"/>
  <c r="G20" i="12"/>
  <c r="H20" i="12"/>
  <c r="I20" i="12"/>
  <c r="J20" i="12"/>
  <c r="K20" i="12"/>
  <c r="L20" i="12"/>
  <c r="M20" i="12"/>
  <c r="G21" i="12"/>
  <c r="H21" i="12"/>
  <c r="I21" i="12"/>
  <c r="J21" i="12"/>
  <c r="K21" i="12"/>
  <c r="L21" i="12"/>
  <c r="M21" i="12"/>
  <c r="G22" i="12"/>
  <c r="H22" i="12"/>
  <c r="I22" i="12"/>
  <c r="J22" i="12"/>
  <c r="K22" i="12"/>
  <c r="L22" i="12"/>
  <c r="M22" i="12"/>
  <c r="G23" i="12"/>
  <c r="H23" i="12"/>
  <c r="I23" i="12"/>
  <c r="J23" i="12"/>
  <c r="K23" i="12"/>
  <c r="L23" i="12"/>
  <c r="M23" i="12"/>
  <c r="G24" i="12"/>
  <c r="H24" i="12"/>
  <c r="I24" i="12"/>
  <c r="J24" i="12"/>
  <c r="K24" i="12"/>
  <c r="L24" i="12"/>
  <c r="M24" i="12"/>
  <c r="G25" i="12"/>
  <c r="H25" i="12"/>
  <c r="I25" i="12"/>
  <c r="J25" i="12"/>
  <c r="K25" i="12"/>
  <c r="L25" i="12"/>
  <c r="M25" i="12"/>
  <c r="G26" i="12"/>
  <c r="H26" i="12"/>
  <c r="I26" i="12"/>
  <c r="J26" i="12"/>
  <c r="K26" i="12"/>
  <c r="L26" i="12"/>
  <c r="M26" i="12"/>
  <c r="H17" i="12"/>
  <c r="I17" i="12"/>
  <c r="J17" i="12"/>
  <c r="K17" i="12"/>
  <c r="L17" i="12"/>
  <c r="M17" i="12"/>
  <c r="G17" i="12"/>
  <c r="H9" i="12"/>
  <c r="H10" i="12" s="1"/>
  <c r="I9" i="12"/>
  <c r="I10" i="12" s="1"/>
  <c r="J9" i="12"/>
  <c r="J10" i="12" s="1"/>
  <c r="K9" i="12"/>
  <c r="K10" i="12" s="1"/>
  <c r="L9" i="12"/>
  <c r="L10" i="12" s="1"/>
  <c r="M9" i="12"/>
  <c r="M10" i="12" s="1"/>
  <c r="H6" i="12"/>
  <c r="I6" i="12"/>
  <c r="J6" i="12"/>
  <c r="K6" i="12"/>
  <c r="L6" i="12"/>
  <c r="M6" i="12"/>
  <c r="H7" i="12"/>
  <c r="I7" i="12"/>
  <c r="J7" i="12"/>
  <c r="K7" i="12"/>
  <c r="L7" i="12"/>
  <c r="M7" i="12"/>
  <c r="G9" i="12"/>
  <c r="G10" i="12" s="1"/>
  <c r="G7" i="12"/>
  <c r="G6" i="12"/>
  <c r="J8" i="12" l="1"/>
  <c r="J11" i="12" s="1"/>
  <c r="L8" i="12"/>
  <c r="L11" i="12" s="1"/>
  <c r="H8" i="12"/>
  <c r="H11" i="12" s="1"/>
  <c r="M8" i="12"/>
  <c r="M11" i="12" s="1"/>
  <c r="K8" i="12"/>
  <c r="K11" i="12" s="1"/>
  <c r="L27" i="12"/>
  <c r="M27" i="12"/>
  <c r="H27" i="12"/>
  <c r="J27" i="12"/>
  <c r="K27" i="12"/>
  <c r="G27" i="12"/>
  <c r="I27" i="12"/>
  <c r="G8" i="12"/>
  <c r="G11" i="12" s="1"/>
  <c r="I8" i="12"/>
  <c r="I11" i="12" s="1"/>
  <c r="M28" i="12" l="1"/>
  <c r="J28" i="12"/>
  <c r="L28" i="12"/>
  <c r="H28" i="12"/>
  <c r="K28" i="12"/>
  <c r="I28" i="12"/>
  <c r="G28" i="12"/>
</calcChain>
</file>

<file path=xl/sharedStrings.xml><?xml version="1.0" encoding="utf-8"?>
<sst xmlns="http://schemas.openxmlformats.org/spreadsheetml/2006/main" count="461" uniqueCount="123">
  <si>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</si>
  <si>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</si>
  <si>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</si>
  <si>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</si>
  <si>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</si>
  <si>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</si>
  <si>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</si>
  <si>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</si>
  <si>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</si>
  <si>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</si>
  <si>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</si>
  <si>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</si>
  <si>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</si>
  <si>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</si>
  <si>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</si>
  <si>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</si>
  <si>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</si>
  <si>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</si>
  <si>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</si>
  <si>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</si>
  <si>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</si>
  <si>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</si>
  <si>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</si>
  <si>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</si>
  <si>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</si>
  <si>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</si>
  <si>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</si>
  <si>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</si>
  <si>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</si>
  <si>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</si>
  <si>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</si>
  <si>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</si>
  <si>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</si>
  <si>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</si>
  <si>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</si>
  <si>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</si>
  <si>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</si>
  <si>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</si>
  <si>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</si>
  <si>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</si>
  <si>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</si>
  <si>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</si>
  <si>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</si>
  <si>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A-08-04-01</t>
  </si>
  <si>
    <t>08</t>
  </si>
  <si>
    <t>04</t>
  </si>
  <si>
    <t>CUOTA DE FISCALIZACIÓN Y AUDITAJE</t>
  </si>
  <si>
    <t>C</t>
  </si>
  <si>
    <t>3201</t>
  </si>
  <si>
    <t>0900</t>
  </si>
  <si>
    <t>C-3201-0900-2</t>
  </si>
  <si>
    <t>2</t>
  </si>
  <si>
    <t>Nación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</si>
  <si>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</si>
  <si>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</si>
  <si>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</si>
  <si>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</si>
  <si>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</si>
  <si>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</si>
  <si>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</si>
  <si>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</si>
  <si>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</si>
  <si>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</si>
  <si>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</si>
  <si>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3299</t>
  </si>
  <si>
    <t>3</t>
  </si>
  <si>
    <t>C-3201-0900-3</t>
  </si>
  <si>
    <t>APR FINAL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</si>
  <si>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</si>
  <si>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</si>
  <si>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</si>
  <si>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</si>
  <si>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</si>
  <si>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</si>
  <si>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A-03-10</t>
  </si>
  <si>
    <t>SENTENCIAS Y CONCILIACIONES</t>
  </si>
  <si>
    <t>FORTALECIMIENTO DE LA GESTION INSTITUCIONAL Y TECNOLOGICA DE LA AUTORIDAD NACIONAL DE LICENCIAS AMBIENTALES EN EL TERRITORIO  NACIONAL</t>
  </si>
  <si>
    <t>C-3299-0900-6</t>
  </si>
  <si>
    <t>FONDO NACIONAL AMBIENTAL - GESTIÓN GENERAL</t>
  </si>
  <si>
    <t>FORMULACIÓN ADMINISTRACIÓN DE  LOS RECURSOS FONAM PARA EL USO SOSTENIBLE Y PROTECCIÓN DE LAS ESPECIES CITES  NACIONAL</t>
  </si>
  <si>
    <t>9</t>
  </si>
  <si>
    <t>C-3202-0900-9</t>
  </si>
  <si>
    <t>FORTALECIMIENTO DE LOS PROCESOS DE LA EVALUACIÓN Y EL SEGUIMIENTO DE LAS LICENCIAS, PERMISOS Y TRAMITES AMBIENTALES EN EL TERRITORIO NACIONAL</t>
  </si>
  <si>
    <t>TRANSFERIR A LA AUTORIDAD NACIONAL DE LICENCIAS AMBIENTALES ANLA. ARTÍCULO 96 LEY 633 DE 2000</t>
  </si>
  <si>
    <t>UNIDAD A CARGO</t>
  </si>
  <si>
    <t>Autoridad Nacional de Licencias Ambientales - ANLA</t>
  </si>
  <si>
    <t>Ministerio de Ambiente y Desarrollo Sostenible</t>
  </si>
  <si>
    <t>Parques Naturales Nacionales - PNN</t>
  </si>
  <si>
    <t>Paques Naturales Nacionales - PNN</t>
  </si>
  <si>
    <t>TOTAL FUNCIONAMIENTO + INVERSIÓN FONAM</t>
  </si>
  <si>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</si>
  <si>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</si>
  <si>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</si>
  <si>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</si>
  <si>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</si>
  <si>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</si>
  <si>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</si>
  <si>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</si>
  <si>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</si>
  <si>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</si>
  <si>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Subtotal proyectos de inversión ejecución directa</t>
  </si>
  <si>
    <t>Proyecto de Distribución: Apoyo a las entidades del Sector de Ambiente y Desarrollo Sostenible, beneficiarias del Fondo Nacional Ambiental Nacional - FONAM Nacional - distribución previo concepto DNP</t>
  </si>
  <si>
    <t>Subtotal proyectos de inversión ejecución a través de las entidades del sector</t>
  </si>
  <si>
    <t>Total</t>
  </si>
  <si>
    <t>Notas:</t>
  </si>
  <si>
    <t>Proyectos de inversión ejecución a través de las entidades del sector</t>
  </si>
  <si>
    <t>Valor</t>
  </si>
  <si>
    <t>AUTORIDAD NACIONAL DE LICENCIAS AMBIENTALES - ANLA</t>
  </si>
  <si>
    <t>UNIDAD DE PARQUES NACIONALES NATURALES - PNN</t>
  </si>
  <si>
    <t>MINISTERIO DE AMBIENTE Y DESARROLLO SOSTENIBLE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</si>
  <si>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</si>
  <si>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</si>
  <si>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t>APROPIACION PRESUPUESTAL DISTRIBUIDA A ENTIDADES DEL SECTOR DE LOS PROYECTOS DE DISTRIBUCIÓN DEL FONAM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</si>
  <si>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</si>
  <si>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MAYO</t>
  </si>
  <si>
    <t>MINISTERIO DE AMBIENTE Y DESARROLLO SONTENIBLE
EJECUCION PRESUPUESTAL CON CORTE AL 31 DE JULIO DEL 2023</t>
  </si>
  <si>
    <t>FONDO NACIONAL AMBIENTAL - FONAM
EJECUCIÓN PRESUPUESTAL CON CORTE AL 31 DE JULIO DEL 2023</t>
  </si>
  <si>
    <t>EJECUCIÓN PRESUPUESTAL DEL FONDO NACIONAL AMBIENTAL - FONAM - JULIO  2023</t>
  </si>
  <si>
    <t>Apropiación adicionada</t>
  </si>
  <si>
    <r>
      <t>Apropiación Inicial + Adicionada</t>
    </r>
    <r>
      <rPr>
        <sz val="10"/>
        <rFont val="Arial"/>
        <family val="2"/>
      </rPr>
      <t xml:space="preserve"> 
</t>
    </r>
  </si>
  <si>
    <t>Apropiación Reducida
 (Distribuida a entidades del sector)</t>
  </si>
  <si>
    <t>CDP
(Apropiacion en trámite de distribución)</t>
  </si>
  <si>
    <t xml:space="preserve">Apropiación Bloqueada
(Saldo disponible para trámite de distribución)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</si>
</sst>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(* #,##0_);_(* \(#,##0\);_(* &quot;-&quot;_);_(@_)"/>
    <numFmt numFmtId="168" formatCode="0.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FF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93">
    <xf numFmtId="0" fontId="0" fillId="0" borderId="0" xfId="0" applyFont="1" applyFill="1" applyBorder="1"/>
    <xf numFmtId="0" fontId="6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 readingOrder="1"/>
    </xf>
    <xf numFmtId="0" fontId="8" fillId="0" borderId="1" xfId="0" applyNumberFormat="1" applyFont="1" applyFill="1" applyBorder="1" applyAlignment="1">
      <alignment horizontal="center" vertical="center" readingOrder="1"/>
    </xf>
    <xf numFmtId="0" fontId="8" fillId="0" borderId="1" xfId="0" applyNumberFormat="1" applyFont="1" applyFill="1" applyBorder="1" applyAlignment="1">
      <alignment vertical="center" readingOrder="1"/>
    </xf>
    <xf numFmtId="0" fontId="9" fillId="0" borderId="1" xfId="0" applyNumberFormat="1" applyFont="1" applyFill="1" applyBorder="1" applyAlignment="1">
      <alignment horizontal="left" vertical="center" readingOrder="1"/>
    </xf>
    <xf numFmtId="0" fontId="9" fillId="0" borderId="1" xfId="0" applyNumberFormat="1" applyFont="1" applyFill="1" applyBorder="1" applyAlignment="1">
      <alignment horizontal="center" vertical="center" readingOrder="1"/>
    </xf>
    <xf numFmtId="0" fontId="9" fillId="0" borderId="0" xfId="0" applyNumberFormat="1" applyFont="1" applyFill="1" applyBorder="1" applyAlignment="1">
      <alignment horizontal="center" vertical="center" readingOrder="1"/>
    </xf>
    <xf numFmtId="0" fontId="4" fillId="0" borderId="0" xfId="5" applyFont="1" applyFill="1" applyBorder="1" applyAlignment="1"/>
    <xf numFmtId="0" fontId="12" fillId="0" borderId="0" xfId="5" applyFont="1" applyFill="1" applyBorder="1" applyAlignment="1"/>
    <xf numFmtId="0" fontId="13" fillId="3" borderId="2" xfId="5" applyNumberFormat="1" applyFont="1" applyFill="1" applyBorder="1" applyAlignment="1">
      <alignment horizontal="center" vertical="center" readingOrder="1"/>
    </xf>
    <xf numFmtId="164" fontId="13" fillId="3" borderId="2" xfId="6" applyFont="1" applyFill="1" applyBorder="1" applyAlignment="1">
      <alignment horizontal="center" vertical="center" readingOrder="1"/>
    </xf>
    <xf numFmtId="0" fontId="14" fillId="0" borderId="0" xfId="5" applyFont="1" applyFill="1" applyBorder="1" applyAlignment="1"/>
    <xf numFmtId="165" fontId="15" fillId="0" borderId="2" xfId="6" applyNumberFormat="1" applyFont="1" applyBorder="1" applyAlignment="1">
      <alignment vertical="center" readingOrder="1"/>
    </xf>
    <xf numFmtId="165" fontId="15" fillId="0" borderId="2" xfId="6" applyNumberFormat="1" applyFont="1" applyBorder="1" applyAlignment="1">
      <alignment horizontal="center" vertical="center" readingOrder="1"/>
    </xf>
    <xf numFmtId="165" fontId="15" fillId="0" borderId="2" xfId="6" applyNumberFormat="1" applyFont="1" applyFill="1" applyBorder="1" applyAlignment="1">
      <alignment horizontal="center" vertical="center" wrapText="1" readingOrder="1"/>
    </xf>
    <xf numFmtId="165" fontId="15" fillId="0" borderId="2" xfId="6" applyNumberFormat="1" applyFont="1" applyBorder="1" applyAlignment="1">
      <alignment horizontal="left" vertical="center" readingOrder="1"/>
    </xf>
    <xf numFmtId="165" fontId="15" fillId="0" borderId="2" xfId="6" applyNumberFormat="1" applyFont="1" applyBorder="1" applyAlignment="1">
      <alignment horizontal="right" vertical="center" readingOrder="1"/>
    </xf>
    <xf numFmtId="165" fontId="10" fillId="4" borderId="7" xfId="6" applyNumberFormat="1" applyFont="1" applyFill="1" applyBorder="1" applyAlignment="1">
      <alignment horizontal="right" vertical="center" wrapText="1" readingOrder="1"/>
    </xf>
    <xf numFmtId="165" fontId="4" fillId="0" borderId="2" xfId="6" applyNumberFormat="1" applyFont="1" applyFill="1" applyBorder="1" applyAlignment="1"/>
    <xf numFmtId="165" fontId="10" fillId="4" borderId="3" xfId="6" applyNumberFormat="1" applyFont="1" applyFill="1" applyBorder="1" applyAlignment="1">
      <alignment horizontal="right" vertical="center" readingOrder="1"/>
    </xf>
    <xf numFmtId="165" fontId="13" fillId="3" borderId="2" xfId="6" applyNumberFormat="1" applyFont="1" applyFill="1" applyBorder="1" applyAlignment="1">
      <alignment horizontal="right" vertical="center" readingOrder="1"/>
    </xf>
    <xf numFmtId="164" fontId="11" fillId="5" borderId="2" xfId="6" applyFont="1" applyFill="1" applyBorder="1" applyAlignment="1">
      <alignment horizontal="left" vertical="center" readingOrder="1"/>
    </xf>
    <xf numFmtId="0" fontId="5" fillId="3" borderId="2" xfId="5" applyNumberFormat="1" applyFont="1" applyFill="1" applyBorder="1" applyAlignment="1">
      <alignment horizontal="center" vertical="center" readingOrder="1"/>
    </xf>
    <xf numFmtId="164" fontId="5" fillId="3" borderId="2" xfId="6" applyFont="1" applyFill="1" applyBorder="1" applyAlignment="1">
      <alignment horizontal="center" vertical="center" readingOrder="1"/>
    </xf>
    <xf numFmtId="165" fontId="15" fillId="0" borderId="2" xfId="6" applyNumberFormat="1" applyFont="1" applyBorder="1" applyAlignment="1">
      <alignment horizontal="left" vertical="center" wrapText="1" readingOrder="1"/>
    </xf>
    <xf numFmtId="0" fontId="4" fillId="0" borderId="0" xfId="5" applyFont="1" applyFill="1" applyBorder="1" applyAlignment="1">
      <alignment wrapText="1"/>
    </xf>
    <xf numFmtId="165" fontId="13" fillId="3" borderId="2" xfId="6" applyNumberFormat="1" applyFont="1" applyFill="1" applyBorder="1" applyAlignment="1">
      <alignment horizontal="center" vertical="center" readingOrder="1"/>
    </xf>
    <xf numFmtId="165" fontId="11" fillId="2" borderId="2" xfId="6" applyNumberFormat="1" applyFont="1" applyFill="1" applyBorder="1" applyAlignment="1">
      <alignment horizontal="right" vertical="center" readingOrder="1"/>
    </xf>
    <xf numFmtId="165" fontId="11" fillId="2" borderId="2" xfId="6" applyNumberFormat="1" applyFont="1" applyFill="1" applyBorder="1" applyAlignment="1">
      <alignment horizontal="center" vertical="center" readingOrder="1"/>
    </xf>
    <xf numFmtId="164" fontId="4" fillId="0" borderId="0" xfId="6" applyFont="1" applyFill="1" applyBorder="1" applyAlignment="1"/>
    <xf numFmtId="0" fontId="0" fillId="0" borderId="0" xfId="0"/>
    <xf numFmtId="0" fontId="0" fillId="0" borderId="0" xfId="0" applyBorder="1"/>
    <xf numFmtId="168" fontId="0" fillId="0" borderId="0" xfId="0" applyNumberFormat="1"/>
    <xf numFmtId="41" fontId="6" fillId="0" borderId="0" xfId="7" applyFont="1" applyFill="1" applyBorder="1" applyAlignment="1"/>
    <xf numFmtId="41" fontId="9" fillId="0" borderId="0" xfId="7" applyFont="1" applyFill="1" applyBorder="1" applyAlignment="1">
      <alignment horizontal="center" vertical="center" readingOrder="1"/>
    </xf>
    <xf numFmtId="41" fontId="9" fillId="0" borderId="1" xfId="7" applyFont="1" applyFill="1" applyBorder="1" applyAlignment="1">
      <alignment horizontal="center" vertical="center" readingOrder="1"/>
    </xf>
    <xf numFmtId="41" fontId="8" fillId="0" borderId="1" xfId="7" applyFont="1" applyFill="1" applyBorder="1" applyAlignment="1">
      <alignment horizontal="right" vertical="center" readingOrder="1"/>
    </xf>
    <xf numFmtId="41" fontId="7" fillId="0" borderId="1" xfId="7" applyFont="1" applyFill="1" applyBorder="1" applyAlignment="1">
      <alignment horizontal="right" vertical="center" readingOrder="1"/>
    </xf>
    <xf numFmtId="0" fontId="3" fillId="0" borderId="0" xfId="0" applyFont="1" applyAlignment="1">
      <alignment vertical="center"/>
    </xf>
    <xf numFmtId="167" fontId="18" fillId="0" borderId="8" xfId="0" applyNumberFormat="1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9" fillId="0" borderId="0" xfId="0" applyFont="1"/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2" applyNumberFormat="1" applyFont="1" applyFill="1" applyBorder="1" applyAlignment="1">
      <alignment horizontal="center" vertical="center"/>
    </xf>
    <xf numFmtId="38" fontId="3" fillId="0" borderId="7" xfId="0" applyNumberFormat="1" applyFont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38" fontId="18" fillId="7" borderId="2" xfId="0" applyNumberFormat="1" applyFont="1" applyFill="1" applyBorder="1" applyAlignment="1">
      <alignment vertical="center"/>
    </xf>
    <xf numFmtId="168" fontId="18" fillId="7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/>
    </xf>
    <xf numFmtId="38" fontId="18" fillId="6" borderId="2" xfId="0" applyNumberFormat="1" applyFont="1" applyFill="1" applyBorder="1" applyAlignment="1">
      <alignment vertical="center"/>
    </xf>
    <xf numFmtId="168" fontId="18" fillId="6" borderId="2" xfId="2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top"/>
    </xf>
    <xf numFmtId="167" fontId="17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38" fontId="18" fillId="7" borderId="9" xfId="0" applyNumberFormat="1" applyFont="1" applyFill="1" applyBorder="1" applyAlignment="1">
      <alignment horizontal="center" vertical="center"/>
    </xf>
    <xf numFmtId="38" fontId="18" fillId="7" borderId="10" xfId="0" applyNumberFormat="1" applyFont="1" applyFill="1" applyBorder="1" applyAlignment="1">
      <alignment horizontal="center"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18" fillId="7" borderId="12" xfId="0" applyNumberFormat="1" applyFont="1" applyFill="1" applyBorder="1" applyAlignment="1">
      <alignment horizontal="center" vertical="center"/>
    </xf>
    <xf numFmtId="38" fontId="18" fillId="7" borderId="8" xfId="0" applyNumberFormat="1" applyFont="1" applyFill="1" applyBorder="1" applyAlignment="1">
      <alignment horizontal="center" vertical="center"/>
    </xf>
    <xf numFmtId="38" fontId="18" fillId="7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4" xfId="5" applyNumberFormat="1" applyFont="1" applyFill="1" applyBorder="1" applyAlignment="1">
      <alignment horizontal="left" vertical="center" readingOrder="1"/>
    </xf>
    <xf numFmtId="0" fontId="11" fillId="2" borderId="5" xfId="5" applyNumberFormat="1" applyFont="1" applyFill="1" applyBorder="1" applyAlignment="1">
      <alignment horizontal="left" vertical="center" readingOrder="1"/>
    </xf>
    <xf numFmtId="0" fontId="11" fillId="2" borderId="6" xfId="5" applyNumberFormat="1" applyFont="1" applyFill="1" applyBorder="1" applyAlignment="1">
      <alignment horizontal="left" vertical="center" readingOrder="1"/>
    </xf>
    <xf numFmtId="0" fontId="13" fillId="3" borderId="4" xfId="5" applyNumberFormat="1" applyFont="1" applyFill="1" applyBorder="1" applyAlignment="1">
      <alignment horizontal="left" vertical="center" readingOrder="1"/>
    </xf>
    <xf numFmtId="0" fontId="13" fillId="3" borderId="5" xfId="5" applyNumberFormat="1" applyFont="1" applyFill="1" applyBorder="1" applyAlignment="1">
      <alignment horizontal="left" vertical="center" readingOrder="1"/>
    </xf>
    <xf numFmtId="0" fontId="13" fillId="3" borderId="6" xfId="5" applyNumberFormat="1" applyFont="1" applyFill="1" applyBorder="1" applyAlignment="1">
      <alignment horizontal="left" vertical="center" readingOrder="1"/>
    </xf>
    <xf numFmtId="0" fontId="11" fillId="2" borderId="2" xfId="5" applyNumberFormat="1" applyFont="1" applyFill="1" applyBorder="1" applyAlignment="1">
      <alignment horizontal="left" vertical="center" wrapText="1" readingOrder="1"/>
    </xf>
    <xf numFmtId="0" fontId="10" fillId="0" borderId="2" xfId="5" applyNumberFormat="1" applyFont="1" applyFill="1" applyBorder="1" applyAlignment="1">
      <alignment horizontal="center" vertical="center" wrapText="1" readingOrder="1"/>
    </xf>
    <xf numFmtId="0" fontId="10" fillId="4" borderId="7" xfId="5" applyNumberFormat="1" applyFont="1" applyFill="1" applyBorder="1" applyAlignment="1">
      <alignment horizontal="left" vertical="center" wrapText="1" readingOrder="1"/>
    </xf>
    <xf numFmtId="0" fontId="10" fillId="4" borderId="3" xfId="5" applyNumberFormat="1" applyFont="1" applyFill="1" applyBorder="1" applyAlignment="1">
      <alignment horizontal="left" vertical="center" readingOrder="1"/>
    </xf>
    <xf numFmtId="0" fontId="13" fillId="3" borderId="2" xfId="5" applyNumberFormat="1" applyFont="1" applyFill="1" applyBorder="1" applyAlignment="1">
      <alignment horizontal="left" vertical="center" readingOrder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</cellXfs>
  <cellStyles count="8">
    <cellStyle name="Millares [0]" xfId="7" builtinId="6"/>
    <cellStyle name="Millares [0] 2" xfId="1"/>
    <cellStyle name="Millares 2" xfId="4"/>
    <cellStyle name="Millares 3" xfId="6"/>
    <cellStyle name="Normal" xfId="0" builtinId="0"/>
    <cellStyle name="Normal 2" xfId="3"/>
    <cellStyle name="Normal 3" xfId="5"/>
    <cellStyle name="Porcentu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28"/>
  <sheetViews>
    <sheetView tabSelected="1" view="pageBreakPreview" zoomScale="60" zoomScaleNormal="70" workbookViewId="0">
      <pane ySplit="5" topLeftCell="A6" activePane="bottomLeft" state="frozen"/>
      <selection activeCell="I41" sqref="I41"/>
      <selection pane="bottomLeft" activeCell="G30" sqref="G30"/>
    </sheetView>
  </sheetViews>
  <sheetFormatPr baseColWidth="10" defaultRowHeight="16.5" x14ac:dyDescent="0.3"/>
  <cols>
    <col min="1" max="1" width="17.42578125" style="8" customWidth="1"/>
    <col min="2" max="2" width="10.28515625" style="8" customWidth="1"/>
    <col min="3" max="3" width="6.5703125" style="8" customWidth="1"/>
    <col min="4" max="4" width="6.140625" style="8" customWidth="1"/>
    <col min="5" max="5" width="41.42578125" style="8" customWidth="1"/>
    <col min="6" max="6" width="67.140625" style="26" customWidth="1"/>
    <col min="7" max="7" width="27.42578125" style="30" customWidth="1"/>
    <col min="8" max="8" width="26.28515625" style="30" customWidth="1"/>
    <col min="9" max="9" width="27.28515625" style="30" customWidth="1"/>
    <col min="10" max="10" width="27.7109375" style="30" customWidth="1"/>
    <col min="11" max="11" width="26.85546875" style="30" bestFit="1" customWidth="1"/>
    <col min="12" max="13" width="25.7109375" style="30" bestFit="1" customWidth="1"/>
    <col min="14" max="16384" width="11.42578125" style="8"/>
  </cols>
  <sheetData>
    <row r="1" spans="1:22" x14ac:dyDescent="0.3">
      <c r="A1" s="82" t="s">
        <v>115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2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2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2" s="9" customFormat="1" ht="24" customHeight="1" x14ac:dyDescent="0.35">
      <c r="A4" s="81" t="s">
        <v>72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22" s="12" customFormat="1" ht="24" customHeight="1" x14ac:dyDescent="0.3">
      <c r="A5" s="10" t="s">
        <v>7</v>
      </c>
      <c r="B5" s="10" t="s">
        <v>17</v>
      </c>
      <c r="C5" s="10" t="s">
        <v>18</v>
      </c>
      <c r="D5" s="10" t="s">
        <v>19</v>
      </c>
      <c r="E5" s="10" t="s">
        <v>84</v>
      </c>
      <c r="F5" s="10" t="s">
        <v>20</v>
      </c>
      <c r="G5" s="10" t="s">
        <v>24</v>
      </c>
      <c r="H5" s="10" t="s">
        <v>25</v>
      </c>
      <c r="I5" s="10" t="s">
        <v>67</v>
      </c>
      <c r="J5" s="10" t="s">
        <v>26</v>
      </c>
      <c r="K5" s="10" t="s">
        <v>28</v>
      </c>
      <c r="L5" s="11" t="s">
        <v>29</v>
      </c>
      <c r="M5" s="11" t="s">
        <v>31</v>
      </c>
    </row>
    <row r="6" spans="1:22" ht="59.25" customHeight="1" x14ac:dyDescent="0.3">
      <c r="A6" s="13" t="s">
        <v>33</v>
      </c>
      <c r="B6" s="14" t="s">
        <v>38</v>
      </c>
      <c r="C6" s="14" t="s">
        <v>39</v>
      </c>
      <c r="D6" s="14" t="s">
        <v>40</v>
      </c>
      <c r="E6" s="15" t="s">
        <v>85</v>
      </c>
      <c r="F6" s="16" t="s">
        <v>83</v>
      </c>
      <c r="G6" s="17">
        <f>+'ep fonam'!T5</f>
        <v>84084565000</v>
      </c>
      <c r="H6" s="17">
        <f>+'ep fonam'!U5</f>
        <v>0</v>
      </c>
      <c r="I6" s="17">
        <f>+'ep fonam'!V5</f>
        <v>84084565000</v>
      </c>
      <c r="J6" s="17">
        <f>+'ep fonam'!W5</f>
        <v>80619565000</v>
      </c>
      <c r="K6" s="17">
        <f>+'ep fonam'!X5</f>
        <v>80619565000</v>
      </c>
      <c r="L6" s="17">
        <f>+'ep fonam'!Y5</f>
        <v>80619565000</v>
      </c>
      <c r="M6" s="17">
        <f>+'ep fonam'!Z5</f>
        <v>80619565000</v>
      </c>
    </row>
    <row r="7" spans="1:22" ht="33" x14ac:dyDescent="0.3">
      <c r="A7" s="13" t="s">
        <v>74</v>
      </c>
      <c r="B7" s="14" t="s">
        <v>38</v>
      </c>
      <c r="C7" s="14" t="s">
        <v>39</v>
      </c>
      <c r="D7" s="14" t="s">
        <v>40</v>
      </c>
      <c r="E7" s="15" t="s">
        <v>86</v>
      </c>
      <c r="F7" s="16" t="s">
        <v>75</v>
      </c>
      <c r="G7" s="17">
        <f>+'ep fonam'!T6</f>
        <v>500000000</v>
      </c>
      <c r="H7" s="17">
        <f>+'ep fonam'!U6</f>
        <v>0</v>
      </c>
      <c r="I7" s="17">
        <f>+'ep fonam'!V6</f>
        <v>500000000</v>
      </c>
      <c r="J7" s="17">
        <f>+'ep fonam'!W6</f>
        <v>0</v>
      </c>
      <c r="K7" s="17">
        <f>+'ep fonam'!X6</f>
        <v>0</v>
      </c>
      <c r="L7" s="17">
        <f>+'ep fonam'!Y6</f>
        <v>0</v>
      </c>
      <c r="M7" s="17">
        <f>+'ep fonam'!Z6</f>
        <v>0</v>
      </c>
    </row>
    <row r="8" spans="1:22" s="12" customFormat="1" ht="24" customHeight="1" x14ac:dyDescent="0.35">
      <c r="A8" s="83" t="s">
        <v>68</v>
      </c>
      <c r="B8" s="83"/>
      <c r="C8" s="83"/>
      <c r="D8" s="83"/>
      <c r="E8" s="83"/>
      <c r="F8" s="83"/>
      <c r="G8" s="18">
        <f t="shared" ref="G8:M8" si="0">SUM(G6:G7)</f>
        <v>84584565000</v>
      </c>
      <c r="H8" s="18">
        <f t="shared" si="0"/>
        <v>0</v>
      </c>
      <c r="I8" s="18">
        <f t="shared" si="0"/>
        <v>84584565000</v>
      </c>
      <c r="J8" s="18">
        <f t="shared" si="0"/>
        <v>80619565000</v>
      </c>
      <c r="K8" s="18">
        <f t="shared" si="0"/>
        <v>80619565000</v>
      </c>
      <c r="L8" s="18">
        <f t="shared" si="0"/>
        <v>80619565000</v>
      </c>
      <c r="M8" s="18">
        <f t="shared" si="0"/>
        <v>80619565000</v>
      </c>
      <c r="N8" s="8"/>
      <c r="O8" s="8"/>
      <c r="P8" s="8"/>
      <c r="Q8" s="8"/>
      <c r="R8" s="8"/>
      <c r="S8" s="8"/>
      <c r="T8" s="9"/>
      <c r="U8" s="9"/>
      <c r="V8" s="9"/>
    </row>
    <row r="9" spans="1:22" s="19" customFormat="1" ht="33" x14ac:dyDescent="0.3">
      <c r="A9" s="13" t="s">
        <v>43</v>
      </c>
      <c r="B9" s="14" t="s">
        <v>38</v>
      </c>
      <c r="C9" s="14" t="s">
        <v>39</v>
      </c>
      <c r="D9" s="14" t="s">
        <v>40</v>
      </c>
      <c r="E9" s="15" t="s">
        <v>86</v>
      </c>
      <c r="F9" s="16" t="s">
        <v>46</v>
      </c>
      <c r="G9" s="17">
        <f>+'ep fonam'!T7</f>
        <v>1392000000</v>
      </c>
      <c r="H9" s="17">
        <f>+'ep fonam'!U7</f>
        <v>0</v>
      </c>
      <c r="I9" s="17">
        <f>+'ep fonam'!V7</f>
        <v>1392000000</v>
      </c>
      <c r="J9" s="17">
        <f>+'ep fonam'!W7</f>
        <v>481009084</v>
      </c>
      <c r="K9" s="17">
        <f>+'ep fonam'!X7</f>
        <v>481009084</v>
      </c>
      <c r="L9" s="17">
        <f>+'ep fonam'!Y7</f>
        <v>481009084</v>
      </c>
      <c r="M9" s="17">
        <f>+'ep fonam'!Z7</f>
        <v>481009084</v>
      </c>
      <c r="N9" s="8"/>
      <c r="O9" s="8"/>
      <c r="P9" s="8"/>
      <c r="Q9" s="8"/>
      <c r="R9" s="8"/>
      <c r="S9" s="8"/>
      <c r="T9" s="8"/>
      <c r="U9" s="8"/>
      <c r="V9" s="8"/>
    </row>
    <row r="10" spans="1:22" s="12" customFormat="1" ht="24" customHeight="1" x14ac:dyDescent="0.3">
      <c r="A10" s="84" t="s">
        <v>69</v>
      </c>
      <c r="B10" s="84"/>
      <c r="C10" s="84"/>
      <c r="D10" s="84"/>
      <c r="E10" s="84"/>
      <c r="F10" s="84"/>
      <c r="G10" s="20">
        <f>G9</f>
        <v>1392000000</v>
      </c>
      <c r="H10" s="20">
        <f t="shared" ref="H10:M10" si="1">H9</f>
        <v>0</v>
      </c>
      <c r="I10" s="20">
        <f t="shared" si="1"/>
        <v>1392000000</v>
      </c>
      <c r="J10" s="20">
        <f t="shared" si="1"/>
        <v>481009084</v>
      </c>
      <c r="K10" s="20">
        <f t="shared" si="1"/>
        <v>481009084</v>
      </c>
      <c r="L10" s="20">
        <f t="shared" si="1"/>
        <v>481009084</v>
      </c>
      <c r="M10" s="20">
        <f t="shared" si="1"/>
        <v>481009084</v>
      </c>
      <c r="N10" s="8"/>
      <c r="O10" s="8"/>
      <c r="P10" s="8"/>
      <c r="Q10" s="8"/>
      <c r="R10" s="8"/>
      <c r="S10" s="8"/>
      <c r="T10" s="8"/>
      <c r="U10" s="8"/>
      <c r="V10" s="8"/>
    </row>
    <row r="11" spans="1:22" s="12" customFormat="1" ht="24" customHeight="1" x14ac:dyDescent="0.35">
      <c r="A11" s="85" t="s">
        <v>70</v>
      </c>
      <c r="B11" s="85"/>
      <c r="C11" s="85"/>
      <c r="D11" s="85"/>
      <c r="E11" s="85"/>
      <c r="F11" s="85"/>
      <c r="G11" s="21">
        <f>+G8+G10</f>
        <v>85976565000</v>
      </c>
      <c r="H11" s="21">
        <f t="shared" ref="H11:M11" si="2">+H8+H10</f>
        <v>0</v>
      </c>
      <c r="I11" s="21">
        <f t="shared" si="2"/>
        <v>85976565000</v>
      </c>
      <c r="J11" s="21">
        <f t="shared" si="2"/>
        <v>81100574084</v>
      </c>
      <c r="K11" s="21">
        <f t="shared" si="2"/>
        <v>81100574084</v>
      </c>
      <c r="L11" s="21">
        <f t="shared" si="2"/>
        <v>81100574084</v>
      </c>
      <c r="M11" s="21">
        <f t="shared" si="2"/>
        <v>81100574084</v>
      </c>
      <c r="N11" s="9"/>
      <c r="O11" s="9"/>
      <c r="P11" s="9"/>
      <c r="Q11" s="9"/>
      <c r="R11" s="9"/>
      <c r="S11" s="9"/>
      <c r="T11" s="8"/>
      <c r="U11" s="8"/>
      <c r="V11" s="8"/>
    </row>
    <row r="12" spans="1:22" ht="19.5" x14ac:dyDescent="0.35">
      <c r="A12" s="82" t="s">
        <v>116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T12" s="9"/>
      <c r="U12" s="9"/>
      <c r="V12" s="9"/>
    </row>
    <row r="13" spans="1:22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22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22" s="9" customFormat="1" ht="23.25" customHeight="1" x14ac:dyDescent="0.35">
      <c r="A15" s="81" t="s">
        <v>73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22"/>
    </row>
    <row r="16" spans="1:22" ht="29.25" customHeight="1" x14ac:dyDescent="0.3">
      <c r="A16" s="23" t="s">
        <v>7</v>
      </c>
      <c r="B16" s="23" t="s">
        <v>17</v>
      </c>
      <c r="C16" s="23" t="s">
        <v>18</v>
      </c>
      <c r="D16" s="23" t="s">
        <v>19</v>
      </c>
      <c r="E16" s="23" t="s">
        <v>84</v>
      </c>
      <c r="F16" s="23" t="s">
        <v>20</v>
      </c>
      <c r="G16" s="23" t="s">
        <v>24</v>
      </c>
      <c r="H16" s="23" t="s">
        <v>25</v>
      </c>
      <c r="I16" s="23" t="s">
        <v>67</v>
      </c>
      <c r="J16" s="23" t="s">
        <v>26</v>
      </c>
      <c r="K16" s="23" t="s">
        <v>28</v>
      </c>
      <c r="L16" s="24" t="s">
        <v>29</v>
      </c>
      <c r="M16" s="24" t="s">
        <v>31</v>
      </c>
    </row>
    <row r="17" spans="1:13" s="26" customFormat="1" ht="62.25" customHeight="1" x14ac:dyDescent="0.3">
      <c r="A17" s="13" t="s">
        <v>50</v>
      </c>
      <c r="B17" s="14" t="s">
        <v>52</v>
      </c>
      <c r="C17" s="14" t="s">
        <v>42</v>
      </c>
      <c r="D17" s="14" t="s">
        <v>40</v>
      </c>
      <c r="E17" s="15" t="s">
        <v>86</v>
      </c>
      <c r="F17" s="25" t="s">
        <v>53</v>
      </c>
      <c r="G17" s="17">
        <f>+'ep fonam'!T8</f>
        <v>820014349367</v>
      </c>
      <c r="H17" s="17">
        <f>+'ep fonam'!U8</f>
        <v>673710914273</v>
      </c>
      <c r="I17" s="17">
        <f>+'ep fonam'!V8</f>
        <v>146303435094</v>
      </c>
      <c r="J17" s="17">
        <f>+'ep fonam'!W8</f>
        <v>146303435094</v>
      </c>
      <c r="K17" s="17">
        <f>+'ep fonam'!X8</f>
        <v>0</v>
      </c>
      <c r="L17" s="17">
        <f>+'ep fonam'!Y8</f>
        <v>0</v>
      </c>
      <c r="M17" s="17">
        <f>+'ep fonam'!Z8</f>
        <v>0</v>
      </c>
    </row>
    <row r="18" spans="1:13" s="26" customFormat="1" ht="62.25" customHeight="1" x14ac:dyDescent="0.3">
      <c r="A18" s="13" t="s">
        <v>66</v>
      </c>
      <c r="B18" s="14" t="s">
        <v>38</v>
      </c>
      <c r="C18" s="14" t="s">
        <v>39</v>
      </c>
      <c r="D18" s="14" t="s">
        <v>40</v>
      </c>
      <c r="E18" s="15" t="s">
        <v>85</v>
      </c>
      <c r="F18" s="25" t="s">
        <v>82</v>
      </c>
      <c r="G18" s="17">
        <f>+'ep fonam'!T9</f>
        <v>29445464006</v>
      </c>
      <c r="H18" s="17">
        <f>+'ep fonam'!U9</f>
        <v>0</v>
      </c>
      <c r="I18" s="17">
        <f>+'ep fonam'!V9</f>
        <v>29445464006</v>
      </c>
      <c r="J18" s="17">
        <f>+'ep fonam'!W9</f>
        <v>27434114265</v>
      </c>
      <c r="K18" s="17">
        <f>+'ep fonam'!X9</f>
        <v>26785174693</v>
      </c>
      <c r="L18" s="17">
        <f>+'ep fonam'!Y9</f>
        <v>12447310354.290001</v>
      </c>
      <c r="M18" s="17">
        <f>+'ep fonam'!Z9</f>
        <v>12447310354.290001</v>
      </c>
    </row>
    <row r="19" spans="1:13" s="26" customFormat="1" ht="62.25" customHeight="1" x14ac:dyDescent="0.3">
      <c r="A19" s="13" t="s">
        <v>66</v>
      </c>
      <c r="B19" s="14" t="s">
        <v>38</v>
      </c>
      <c r="C19" s="14" t="s">
        <v>41</v>
      </c>
      <c r="D19" s="14" t="s">
        <v>40</v>
      </c>
      <c r="E19" s="15" t="s">
        <v>85</v>
      </c>
      <c r="F19" s="25" t="s">
        <v>82</v>
      </c>
      <c r="G19" s="17">
        <f>+'ep fonam'!T10</f>
        <v>43072307409</v>
      </c>
      <c r="H19" s="17">
        <f>+'ep fonam'!U10</f>
        <v>0</v>
      </c>
      <c r="I19" s="17">
        <f>+'ep fonam'!V10</f>
        <v>43072307409</v>
      </c>
      <c r="J19" s="17">
        <f>+'ep fonam'!W10</f>
        <v>42749938252</v>
      </c>
      <c r="K19" s="17">
        <f>+'ep fonam'!X10</f>
        <v>41559732409</v>
      </c>
      <c r="L19" s="17">
        <f>+'ep fonam'!Y10</f>
        <v>21072464867</v>
      </c>
      <c r="M19" s="17">
        <f>+'ep fonam'!Z10</f>
        <v>21072464867</v>
      </c>
    </row>
    <row r="20" spans="1:13" s="26" customFormat="1" ht="62.25" customHeight="1" x14ac:dyDescent="0.3">
      <c r="A20" s="13" t="s">
        <v>54</v>
      </c>
      <c r="B20" s="14" t="s">
        <v>38</v>
      </c>
      <c r="C20" s="14" t="s">
        <v>39</v>
      </c>
      <c r="D20" s="14" t="s">
        <v>40</v>
      </c>
      <c r="E20" s="15" t="s">
        <v>87</v>
      </c>
      <c r="F20" s="25" t="s">
        <v>57</v>
      </c>
      <c r="G20" s="17">
        <f>+'ep fonam'!T11</f>
        <v>31502889003</v>
      </c>
      <c r="H20" s="17">
        <f>+'ep fonam'!U11</f>
        <v>0</v>
      </c>
      <c r="I20" s="17">
        <f>+'ep fonam'!V11</f>
        <v>31502889003</v>
      </c>
      <c r="J20" s="17">
        <f>+'ep fonam'!W11</f>
        <v>10771443589</v>
      </c>
      <c r="K20" s="17">
        <f>+'ep fonam'!X11</f>
        <v>3303671115.5</v>
      </c>
      <c r="L20" s="17">
        <f>+'ep fonam'!Y11</f>
        <v>997099619</v>
      </c>
      <c r="M20" s="17">
        <f>+'ep fonam'!Z11</f>
        <v>997099619</v>
      </c>
    </row>
    <row r="21" spans="1:13" s="26" customFormat="1" ht="62.25" customHeight="1" x14ac:dyDescent="0.3">
      <c r="A21" s="13" t="s">
        <v>54</v>
      </c>
      <c r="B21" s="14" t="s">
        <v>38</v>
      </c>
      <c r="C21" s="14" t="s">
        <v>41</v>
      </c>
      <c r="D21" s="14" t="s">
        <v>40</v>
      </c>
      <c r="E21" s="15" t="s">
        <v>87</v>
      </c>
      <c r="F21" s="25" t="s">
        <v>57</v>
      </c>
      <c r="G21" s="17">
        <f>+'ep fonam'!T12</f>
        <v>13626616515</v>
      </c>
      <c r="H21" s="17">
        <f>+'ep fonam'!U12</f>
        <v>0</v>
      </c>
      <c r="I21" s="17">
        <f>+'ep fonam'!V12</f>
        <v>13626616515</v>
      </c>
      <c r="J21" s="17">
        <f>+'ep fonam'!W12</f>
        <v>9784424528.25</v>
      </c>
      <c r="K21" s="17">
        <f>+'ep fonam'!X12</f>
        <v>6872557796.25</v>
      </c>
      <c r="L21" s="17">
        <f>+'ep fonam'!Y12</f>
        <v>2134425402.3399999</v>
      </c>
      <c r="M21" s="17">
        <f>+'ep fonam'!Z12</f>
        <v>2134425402.3399999</v>
      </c>
    </row>
    <row r="22" spans="1:13" s="26" customFormat="1" ht="62.25" customHeight="1" x14ac:dyDescent="0.3">
      <c r="A22" s="13" t="s">
        <v>58</v>
      </c>
      <c r="B22" s="14" t="s">
        <v>38</v>
      </c>
      <c r="C22" s="14" t="s">
        <v>41</v>
      </c>
      <c r="D22" s="14" t="s">
        <v>40</v>
      </c>
      <c r="E22" s="15" t="s">
        <v>86</v>
      </c>
      <c r="F22" s="25" t="s">
        <v>60</v>
      </c>
      <c r="G22" s="17">
        <f>+'ep fonam'!T13</f>
        <v>1369300000</v>
      </c>
      <c r="H22" s="17">
        <f>+'ep fonam'!U13</f>
        <v>0</v>
      </c>
      <c r="I22" s="17">
        <f>+'ep fonam'!V13</f>
        <v>1369300000</v>
      </c>
      <c r="J22" s="17">
        <f>+'ep fonam'!W13</f>
        <v>0</v>
      </c>
      <c r="K22" s="17">
        <f>+'ep fonam'!X13</f>
        <v>0</v>
      </c>
      <c r="L22" s="17">
        <f>+'ep fonam'!Y13</f>
        <v>0</v>
      </c>
      <c r="M22" s="17">
        <f>+'ep fonam'!Z13</f>
        <v>0</v>
      </c>
    </row>
    <row r="23" spans="1:13" s="26" customFormat="1" ht="62.25" customHeight="1" x14ac:dyDescent="0.3">
      <c r="A23" s="13" t="s">
        <v>61</v>
      </c>
      <c r="B23" s="14" t="s">
        <v>38</v>
      </c>
      <c r="C23" s="14" t="s">
        <v>39</v>
      </c>
      <c r="D23" s="14" t="s">
        <v>40</v>
      </c>
      <c r="E23" s="15" t="s">
        <v>88</v>
      </c>
      <c r="F23" s="25" t="s">
        <v>63</v>
      </c>
      <c r="G23" s="17">
        <f>+'ep fonam'!T14</f>
        <v>8093188300</v>
      </c>
      <c r="H23" s="17">
        <f>+'ep fonam'!U14</f>
        <v>0</v>
      </c>
      <c r="I23" s="17">
        <f>+'ep fonam'!V14</f>
        <v>8093188300</v>
      </c>
      <c r="J23" s="17">
        <f>+'ep fonam'!W14</f>
        <v>2801871360</v>
      </c>
      <c r="K23" s="17">
        <f>+'ep fonam'!X14</f>
        <v>1005813903</v>
      </c>
      <c r="L23" s="17">
        <f>+'ep fonam'!Y14</f>
        <v>0</v>
      </c>
      <c r="M23" s="17">
        <f>+'ep fonam'!Z14</f>
        <v>0</v>
      </c>
    </row>
    <row r="24" spans="1:13" s="26" customFormat="1" ht="62.25" customHeight="1" x14ac:dyDescent="0.3">
      <c r="A24" s="13" t="s">
        <v>61</v>
      </c>
      <c r="B24" s="14" t="s">
        <v>38</v>
      </c>
      <c r="C24" s="14" t="s">
        <v>41</v>
      </c>
      <c r="D24" s="14" t="s">
        <v>40</v>
      </c>
      <c r="E24" s="15" t="s">
        <v>88</v>
      </c>
      <c r="F24" s="25" t="s">
        <v>63</v>
      </c>
      <c r="G24" s="17">
        <f>+'ep fonam'!T15</f>
        <v>7687106182</v>
      </c>
      <c r="H24" s="17">
        <f>+'ep fonam'!U15</f>
        <v>0</v>
      </c>
      <c r="I24" s="17">
        <f>+'ep fonam'!V15</f>
        <v>7687106182</v>
      </c>
      <c r="J24" s="17">
        <f>+'ep fonam'!W15</f>
        <v>7321100473.0699997</v>
      </c>
      <c r="K24" s="17">
        <f>+'ep fonam'!X15</f>
        <v>2920528833.0700002</v>
      </c>
      <c r="L24" s="17">
        <f>+'ep fonam'!Y15</f>
        <v>1249177929.3199999</v>
      </c>
      <c r="M24" s="17">
        <f>+'ep fonam'!Z15</f>
        <v>1249177929.3199999</v>
      </c>
    </row>
    <row r="25" spans="1:13" s="26" customFormat="1" ht="62.25" customHeight="1" x14ac:dyDescent="0.3">
      <c r="A25" s="13" t="s">
        <v>81</v>
      </c>
      <c r="B25" s="14" t="s">
        <v>38</v>
      </c>
      <c r="C25" s="14" t="s">
        <v>39</v>
      </c>
      <c r="D25" s="14" t="s">
        <v>40</v>
      </c>
      <c r="E25" s="15" t="s">
        <v>86</v>
      </c>
      <c r="F25" s="25" t="s">
        <v>79</v>
      </c>
      <c r="G25" s="17">
        <f>+'ep fonam'!T16</f>
        <v>150000000</v>
      </c>
      <c r="H25" s="17">
        <f>+'ep fonam'!U16</f>
        <v>0</v>
      </c>
      <c r="I25" s="17">
        <f>+'ep fonam'!V16</f>
        <v>150000000</v>
      </c>
      <c r="J25" s="17">
        <f>+'ep fonam'!W16</f>
        <v>100000000</v>
      </c>
      <c r="K25" s="17">
        <f>+'ep fonam'!X16</f>
        <v>0</v>
      </c>
      <c r="L25" s="17">
        <f>+'ep fonam'!Y16</f>
        <v>0</v>
      </c>
      <c r="M25" s="17">
        <f>+'ep fonam'!Z16</f>
        <v>0</v>
      </c>
    </row>
    <row r="26" spans="1:13" s="26" customFormat="1" ht="62.25" customHeight="1" x14ac:dyDescent="0.3">
      <c r="A26" s="13" t="s">
        <v>77</v>
      </c>
      <c r="B26" s="14" t="s">
        <v>38</v>
      </c>
      <c r="C26" s="14" t="s">
        <v>39</v>
      </c>
      <c r="D26" s="14" t="s">
        <v>40</v>
      </c>
      <c r="E26" s="15" t="s">
        <v>85</v>
      </c>
      <c r="F26" s="25" t="s">
        <v>76</v>
      </c>
      <c r="G26" s="17">
        <f>+'ep fonam'!T17</f>
        <v>27579330098</v>
      </c>
      <c r="H26" s="17">
        <f>+'ep fonam'!U17</f>
        <v>0</v>
      </c>
      <c r="I26" s="17">
        <f>+'ep fonam'!V17</f>
        <v>27579330098</v>
      </c>
      <c r="J26" s="17">
        <f>+'ep fonam'!W17</f>
        <v>22788468880.66</v>
      </c>
      <c r="K26" s="17">
        <f>+'ep fonam'!X17</f>
        <v>18116748441.779999</v>
      </c>
      <c r="L26" s="17">
        <f>+'ep fonam'!Y17</f>
        <v>10897559369.360001</v>
      </c>
      <c r="M26" s="17">
        <f>+'ep fonam'!Z17</f>
        <v>10897559369.360001</v>
      </c>
    </row>
    <row r="27" spans="1:13" s="12" customFormat="1" ht="22.5" customHeight="1" x14ac:dyDescent="0.3">
      <c r="A27" s="78" t="s">
        <v>71</v>
      </c>
      <c r="B27" s="79"/>
      <c r="C27" s="79"/>
      <c r="D27" s="79"/>
      <c r="E27" s="79"/>
      <c r="F27" s="80"/>
      <c r="G27" s="21">
        <f t="shared" ref="G27:M27" si="3">SUM(G17:G26)</f>
        <v>982540550880</v>
      </c>
      <c r="H27" s="21">
        <f t="shared" si="3"/>
        <v>673710914273</v>
      </c>
      <c r="I27" s="21">
        <f t="shared" si="3"/>
        <v>308829636607</v>
      </c>
      <c r="J27" s="21">
        <f t="shared" si="3"/>
        <v>270054796441.98001</v>
      </c>
      <c r="K27" s="21">
        <f t="shared" si="3"/>
        <v>100564227191.60001</v>
      </c>
      <c r="L27" s="21">
        <f t="shared" si="3"/>
        <v>48798037541.309998</v>
      </c>
      <c r="M27" s="27">
        <f t="shared" si="3"/>
        <v>48798037541.309998</v>
      </c>
    </row>
    <row r="28" spans="1:13" s="9" customFormat="1" ht="22.5" customHeight="1" x14ac:dyDescent="0.35">
      <c r="A28" s="75" t="s">
        <v>89</v>
      </c>
      <c r="B28" s="76"/>
      <c r="C28" s="76"/>
      <c r="D28" s="76"/>
      <c r="E28" s="76"/>
      <c r="F28" s="77"/>
      <c r="G28" s="28">
        <f t="shared" ref="G28:M28" si="4">+G11+G27</f>
        <v>1068517115880</v>
      </c>
      <c r="H28" s="28">
        <f t="shared" si="4"/>
        <v>673710914273</v>
      </c>
      <c r="I28" s="28">
        <f t="shared" si="4"/>
        <v>394806201607</v>
      </c>
      <c r="J28" s="28">
        <f t="shared" si="4"/>
        <v>351155370525.97998</v>
      </c>
      <c r="K28" s="28">
        <f t="shared" si="4"/>
        <v>181664801275.60001</v>
      </c>
      <c r="L28" s="28">
        <f t="shared" si="4"/>
        <v>129898611625.31</v>
      </c>
      <c r="M28" s="29">
        <f t="shared" si="4"/>
        <v>129898611625.31</v>
      </c>
    </row>
  </sheetData>
  <mergeCells count="9">
    <mergeCell ref="A28:F28"/>
    <mergeCell ref="A27:F27"/>
    <mergeCell ref="A15:L15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5"/>
  <sheetViews>
    <sheetView view="pageBreakPreview" zoomScale="60" zoomScaleNormal="100" workbookViewId="0">
      <selection activeCell="F5" sqref="F5:F6"/>
    </sheetView>
  </sheetViews>
  <sheetFormatPr baseColWidth="10" defaultRowHeight="15" x14ac:dyDescent="0.25"/>
  <cols>
    <col min="1" max="1" width="4.7109375" style="31" customWidth="1"/>
    <col min="2" max="2" width="55" style="31" customWidth="1"/>
    <col min="3" max="3" width="23.42578125" style="31" bestFit="1" customWidth="1"/>
    <col min="4" max="4" width="18.140625" style="31" customWidth="1"/>
    <col min="5" max="5" width="24.42578125" style="31" bestFit="1" customWidth="1"/>
    <col min="6" max="6" width="22" style="31" bestFit="1" customWidth="1"/>
    <col min="7" max="7" width="21.42578125" style="31" customWidth="1"/>
    <col min="8" max="8" width="20.5703125" style="31" bestFit="1" customWidth="1"/>
    <col min="9" max="9" width="20.42578125" style="31" customWidth="1"/>
    <col min="10" max="16384" width="11.42578125" style="31"/>
  </cols>
  <sheetData>
    <row r="1" spans="1:10" ht="18" customHeight="1" x14ac:dyDescent="0.25">
      <c r="B1" s="86" t="s">
        <v>90</v>
      </c>
      <c r="C1" s="86"/>
      <c r="D1" s="86"/>
      <c r="E1" s="86"/>
      <c r="F1" s="86"/>
      <c r="G1" s="86"/>
      <c r="H1" s="86"/>
      <c r="I1" s="86"/>
      <c r="J1" s="86"/>
    </row>
    <row r="2" spans="1:10" ht="15" customHeight="1" x14ac:dyDescent="0.25">
      <c r="B2" s="86" t="s">
        <v>117</v>
      </c>
      <c r="C2" s="86"/>
      <c r="D2" s="86"/>
      <c r="E2" s="86"/>
      <c r="F2" s="86"/>
      <c r="G2" s="86"/>
      <c r="H2" s="86"/>
      <c r="I2" s="86"/>
      <c r="J2" s="86"/>
    </row>
    <row r="3" spans="1:10" ht="15" customHeight="1" x14ac:dyDescent="0.25">
      <c r="B3" s="74"/>
      <c r="C3" s="73"/>
      <c r="D3" s="73"/>
      <c r="E3" s="73"/>
      <c r="F3" s="73"/>
      <c r="G3" s="73"/>
      <c r="H3" s="73"/>
      <c r="I3" s="39"/>
    </row>
    <row r="4" spans="1:10" ht="21" customHeight="1" x14ac:dyDescent="0.25">
      <c r="A4" s="32"/>
      <c r="B4" s="40" t="s">
        <v>91</v>
      </c>
      <c r="C4" s="41"/>
      <c r="D4" s="42"/>
      <c r="E4" s="43"/>
      <c r="F4" s="43"/>
    </row>
    <row r="5" spans="1:10" ht="21.95" customHeight="1" x14ac:dyDescent="0.25">
      <c r="A5" s="32"/>
      <c r="B5" s="88" t="s">
        <v>92</v>
      </c>
      <c r="C5" s="88" t="s">
        <v>93</v>
      </c>
      <c r="D5" s="88" t="s">
        <v>94</v>
      </c>
      <c r="E5" s="88" t="s">
        <v>118</v>
      </c>
      <c r="F5" s="88" t="s">
        <v>95</v>
      </c>
      <c r="G5" s="91" t="s">
        <v>96</v>
      </c>
      <c r="H5" s="92"/>
      <c r="I5" s="64" t="s">
        <v>97</v>
      </c>
      <c r="J5" s="65"/>
    </row>
    <row r="6" spans="1:10" ht="21.95" customHeight="1" x14ac:dyDescent="0.25">
      <c r="A6" s="32"/>
      <c r="B6" s="89"/>
      <c r="C6" s="89"/>
      <c r="D6" s="89"/>
      <c r="E6" s="89"/>
      <c r="F6" s="89"/>
      <c r="G6" s="63" t="s">
        <v>98</v>
      </c>
      <c r="H6" s="63" t="s">
        <v>99</v>
      </c>
      <c r="I6" s="63" t="s">
        <v>98</v>
      </c>
      <c r="J6" s="63" t="s">
        <v>99</v>
      </c>
    </row>
    <row r="7" spans="1:10" ht="24.95" customHeight="1" x14ac:dyDescent="0.25">
      <c r="A7" s="32"/>
      <c r="B7" s="44" t="s">
        <v>107</v>
      </c>
      <c r="C7" s="45">
        <v>100097101513</v>
      </c>
      <c r="D7" s="46">
        <v>0</v>
      </c>
      <c r="E7" s="46">
        <v>0</v>
      </c>
      <c r="F7" s="46">
        <f>C7-D7</f>
        <v>100097101513</v>
      </c>
      <c r="G7" s="46">
        <v>86461655543.779999</v>
      </c>
      <c r="H7" s="47">
        <f>G7/F7</f>
        <v>0.86377781411133958</v>
      </c>
      <c r="I7" s="46">
        <v>44417334590.650002</v>
      </c>
      <c r="J7" s="47">
        <f>I7/F7</f>
        <v>0.44374246525891009</v>
      </c>
    </row>
    <row r="8" spans="1:10" ht="24.95" customHeight="1" x14ac:dyDescent="0.25">
      <c r="A8" s="32"/>
      <c r="B8" s="44" t="s">
        <v>108</v>
      </c>
      <c r="C8" s="46">
        <v>60909800000</v>
      </c>
      <c r="D8" s="46">
        <v>0</v>
      </c>
      <c r="E8" s="46">
        <v>0</v>
      </c>
      <c r="F8" s="46">
        <f>C8-D8</f>
        <v>60909800000</v>
      </c>
      <c r="G8" s="46">
        <v>14102571647.82</v>
      </c>
      <c r="H8" s="47">
        <f>G8/F8</f>
        <v>0.23153206294914774</v>
      </c>
      <c r="I8" s="46">
        <v>4380702950.6599998</v>
      </c>
      <c r="J8" s="47">
        <f>I8/F8</f>
        <v>7.1921151451162207E-2</v>
      </c>
    </row>
    <row r="9" spans="1:10" ht="24.95" customHeight="1" x14ac:dyDescent="0.25">
      <c r="A9" s="32"/>
      <c r="B9" s="44" t="s">
        <v>109</v>
      </c>
      <c r="C9" s="46">
        <v>1519300000</v>
      </c>
      <c r="D9" s="46">
        <v>0</v>
      </c>
      <c r="E9" s="46">
        <v>0</v>
      </c>
      <c r="F9" s="46">
        <f>C9-D9</f>
        <v>1519300000</v>
      </c>
      <c r="G9" s="46">
        <v>0</v>
      </c>
      <c r="H9" s="47">
        <f>G9/F9</f>
        <v>0</v>
      </c>
      <c r="I9" s="48">
        <v>0</v>
      </c>
      <c r="J9" s="47">
        <f>I9/F9</f>
        <v>0</v>
      </c>
    </row>
    <row r="10" spans="1:10" ht="21" customHeight="1" x14ac:dyDescent="0.25">
      <c r="A10" s="32"/>
      <c r="B10" s="49" t="s">
        <v>100</v>
      </c>
      <c r="C10" s="50">
        <f>SUM(C7:C9)</f>
        <v>162526201513</v>
      </c>
      <c r="D10" s="50">
        <f>SUM(D7:D9)</f>
        <v>0</v>
      </c>
      <c r="E10" s="50">
        <f>SUM(E7:E9)</f>
        <v>0</v>
      </c>
      <c r="F10" s="50">
        <f>SUM(F7:F9)</f>
        <v>162526201513</v>
      </c>
      <c r="G10" s="50">
        <f>SUM(G7:G9)</f>
        <v>100564227191.60001</v>
      </c>
      <c r="H10" s="51">
        <f>G10/F10</f>
        <v>0.61875701428705432</v>
      </c>
      <c r="I10" s="50">
        <f>SUM(I7:I9)</f>
        <v>48798037541.309998</v>
      </c>
      <c r="J10" s="51">
        <f>I10/F10</f>
        <v>0.30024720375567743</v>
      </c>
    </row>
    <row r="11" spans="1:10" ht="51" x14ac:dyDescent="0.25">
      <c r="A11" s="32"/>
      <c r="B11" s="52" t="s">
        <v>101</v>
      </c>
      <c r="C11" s="46">
        <v>369679862938</v>
      </c>
      <c r="D11" s="46">
        <v>58200513571</v>
      </c>
      <c r="E11" s="46">
        <v>508535000000</v>
      </c>
      <c r="F11" s="46">
        <f>C11-D11+E11</f>
        <v>820014349367</v>
      </c>
      <c r="G11" s="66"/>
      <c r="H11" s="67"/>
      <c r="I11" s="67"/>
      <c r="J11" s="68"/>
    </row>
    <row r="12" spans="1:10" ht="25.5" x14ac:dyDescent="0.25">
      <c r="A12" s="72"/>
      <c r="B12" s="53" t="s">
        <v>102</v>
      </c>
      <c r="C12" s="50">
        <f>SUM(C11:C11)</f>
        <v>369679862938</v>
      </c>
      <c r="D12" s="50">
        <f>SUM(D11:D11)</f>
        <v>58200513571</v>
      </c>
      <c r="E12" s="50">
        <f>SUM(E11:E11)</f>
        <v>508535000000</v>
      </c>
      <c r="F12" s="50">
        <f>SUM(F11:F11)</f>
        <v>820014349367</v>
      </c>
      <c r="G12" s="69"/>
      <c r="H12" s="70"/>
      <c r="I12" s="70"/>
      <c r="J12" s="71"/>
    </row>
    <row r="13" spans="1:10" ht="23.1" customHeight="1" x14ac:dyDescent="0.25">
      <c r="A13" s="32"/>
      <c r="B13" s="54" t="s">
        <v>103</v>
      </c>
      <c r="C13" s="55">
        <f>C10+C12</f>
        <v>532206064451</v>
      </c>
      <c r="D13" s="55">
        <f>D10+D12</f>
        <v>58200513571</v>
      </c>
      <c r="E13" s="55">
        <f>E10+E12</f>
        <v>508535000000</v>
      </c>
      <c r="F13" s="55">
        <f>F10+F12</f>
        <v>982540550880</v>
      </c>
      <c r="G13" s="55">
        <f>G10</f>
        <v>100564227191.60001</v>
      </c>
      <c r="H13" s="56">
        <f>G13/F13</f>
        <v>0.10235122316481587</v>
      </c>
      <c r="I13" s="55">
        <f>I10</f>
        <v>48798037541.309998</v>
      </c>
      <c r="J13" s="56">
        <f>I13/F13</f>
        <v>4.9665163944230754E-2</v>
      </c>
    </row>
    <row r="14" spans="1:10" ht="21" customHeight="1" x14ac:dyDescent="0.25">
      <c r="A14" s="32"/>
      <c r="B14" s="57" t="s">
        <v>104</v>
      </c>
      <c r="C14" s="42"/>
      <c r="D14" s="42"/>
      <c r="E14" s="39"/>
      <c r="F14" s="39"/>
      <c r="G14" s="58"/>
      <c r="H14" s="59"/>
    </row>
    <row r="15" spans="1:10" ht="69.95" customHeight="1" x14ac:dyDescent="0.25">
      <c r="A15" s="32"/>
      <c r="B15" s="90" t="s">
        <v>110</v>
      </c>
      <c r="C15" s="90"/>
      <c r="D15" s="90"/>
      <c r="E15" s="90"/>
      <c r="F15" s="90"/>
      <c r="G15" s="90"/>
      <c r="H15" s="90"/>
      <c r="I15" s="90"/>
    </row>
    <row r="16" spans="1:10" ht="65.099999999999994" customHeight="1" x14ac:dyDescent="0.25">
      <c r="A16" s="32"/>
      <c r="B16" s="90" t="s">
        <v>111</v>
      </c>
      <c r="C16" s="90"/>
      <c r="D16" s="90"/>
      <c r="E16" s="90"/>
      <c r="F16" s="90"/>
      <c r="G16" s="90"/>
      <c r="H16" s="90"/>
      <c r="I16" s="90"/>
    </row>
    <row r="17" spans="2:9" x14ac:dyDescent="0.25">
      <c r="B17" s="60"/>
    </row>
    <row r="18" spans="2:9" ht="33.950000000000003" customHeight="1" x14ac:dyDescent="0.25">
      <c r="B18" s="87" t="s">
        <v>112</v>
      </c>
      <c r="C18" s="87"/>
      <c r="D18" s="87"/>
      <c r="E18" s="87"/>
      <c r="F18" s="87"/>
      <c r="G18" s="87"/>
      <c r="H18" s="87"/>
      <c r="I18" s="61"/>
    </row>
    <row r="19" spans="2:9" ht="38.25" customHeight="1" x14ac:dyDescent="0.25">
      <c r="B19" s="62"/>
      <c r="F19" s="59"/>
    </row>
    <row r="20" spans="2:9" ht="51" customHeight="1" x14ac:dyDescent="0.25">
      <c r="B20" s="88" t="s">
        <v>105</v>
      </c>
      <c r="C20" s="63" t="s">
        <v>119</v>
      </c>
      <c r="D20" s="91" t="s">
        <v>120</v>
      </c>
      <c r="E20" s="92"/>
      <c r="F20" s="91" t="s">
        <v>121</v>
      </c>
      <c r="G20" s="92"/>
      <c r="H20" s="91" t="s">
        <v>122</v>
      </c>
      <c r="I20" s="92"/>
    </row>
    <row r="21" spans="2:9" ht="33.75" customHeight="1" x14ac:dyDescent="0.25">
      <c r="B21" s="89"/>
      <c r="C21" s="63" t="s">
        <v>106</v>
      </c>
      <c r="D21" s="63" t="s">
        <v>106</v>
      </c>
      <c r="E21" s="63" t="s">
        <v>99</v>
      </c>
      <c r="F21" s="63" t="s">
        <v>106</v>
      </c>
      <c r="G21" s="63" t="s">
        <v>99</v>
      </c>
      <c r="H21" s="63" t="s">
        <v>106</v>
      </c>
      <c r="I21" s="63" t="s">
        <v>99</v>
      </c>
    </row>
    <row r="22" spans="2:9" ht="51" x14ac:dyDescent="0.25">
      <c r="B22" s="52" t="s">
        <v>113</v>
      </c>
      <c r="C22" s="46">
        <f>C11+E11</f>
        <v>878214862938</v>
      </c>
      <c r="D22" s="46">
        <f>D11</f>
        <v>58200513571</v>
      </c>
      <c r="E22" s="47">
        <f>D22/$C$22</f>
        <v>6.6271383037511664E-2</v>
      </c>
      <c r="F22" s="46">
        <v>146303435094</v>
      </c>
      <c r="G22" s="47">
        <f>F22/$C$22</f>
        <v>0.16659184587761719</v>
      </c>
      <c r="H22" s="46">
        <v>673710914273</v>
      </c>
      <c r="I22" s="47">
        <f>H22/$C$22</f>
        <v>0.76713677108487111</v>
      </c>
    </row>
    <row r="23" spans="2:9" ht="20.100000000000001" customHeight="1" x14ac:dyDescent="0.25">
      <c r="B23" s="54" t="s">
        <v>103</v>
      </c>
      <c r="C23" s="55">
        <f t="shared" ref="C23:I23" si="0">SUM(C22:C22)</f>
        <v>878214862938</v>
      </c>
      <c r="D23" s="55">
        <f t="shared" si="0"/>
        <v>58200513571</v>
      </c>
      <c r="E23" s="56">
        <f t="shared" si="0"/>
        <v>6.6271383037511664E-2</v>
      </c>
      <c r="F23" s="55">
        <f t="shared" si="0"/>
        <v>146303435094</v>
      </c>
      <c r="G23" s="56">
        <f t="shared" si="0"/>
        <v>0.16659184587761719</v>
      </c>
      <c r="H23" s="55">
        <f t="shared" si="0"/>
        <v>673710914273</v>
      </c>
      <c r="I23" s="56">
        <f t="shared" si="0"/>
        <v>0.76713677108487111</v>
      </c>
    </row>
    <row r="25" spans="2:9" x14ac:dyDescent="0.25">
      <c r="F25" s="33"/>
    </row>
  </sheetData>
  <mergeCells count="15">
    <mergeCell ref="B1:J1"/>
    <mergeCell ref="B2:J2"/>
    <mergeCell ref="B18:H18"/>
    <mergeCell ref="B20:B21"/>
    <mergeCell ref="B15:I15"/>
    <mergeCell ref="B16:I16"/>
    <mergeCell ref="D20:E20"/>
    <mergeCell ref="F20:G20"/>
    <mergeCell ref="H20:I20"/>
    <mergeCell ref="B5:B6"/>
    <mergeCell ref="C5:C6"/>
    <mergeCell ref="D5:D6"/>
    <mergeCell ref="E5:E6"/>
    <mergeCell ref="F5:F6"/>
    <mergeCell ref="G5:H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B20"/>
  <sheetViews>
    <sheetView showGridLines="0" topLeftCell="I1" workbookViewId="0">
      <selection activeCell="Q18" sqref="Q18:AB18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2" width="2.85546875" style="1" customWidth="1"/>
    <col min="13" max="13" width="9.5703125" style="1" customWidth="1"/>
    <col min="14" max="14" width="8" style="1" customWidth="1"/>
    <col min="15" max="15" width="9.5703125" style="1" customWidth="1"/>
    <col min="16" max="16" width="42.85546875" style="1" customWidth="1"/>
    <col min="17" max="25" width="18.85546875" style="34" customWidth="1"/>
    <col min="26" max="27" width="20.42578125" style="34" customWidth="1"/>
    <col min="28" max="28" width="18.85546875" style="34" customWidth="1"/>
    <col min="29" max="16384" width="11.42578125" style="1"/>
  </cols>
  <sheetData>
    <row r="1" spans="1:28" x14ac:dyDescent="0.25">
      <c r="A1" s="6" t="s">
        <v>0</v>
      </c>
      <c r="B1" s="6">
        <v>2023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/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  <c r="AB1" s="35" t="s">
        <v>1</v>
      </c>
    </row>
    <row r="2" spans="1:28" x14ac:dyDescent="0.25">
      <c r="A2" s="6" t="s">
        <v>2</v>
      </c>
      <c r="B2" s="6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/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  <c r="AB2" s="35" t="s">
        <v>1</v>
      </c>
    </row>
    <row r="3" spans="1:28" x14ac:dyDescent="0.25">
      <c r="A3" s="6" t="s">
        <v>4</v>
      </c>
      <c r="B3" s="6" t="s">
        <v>114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/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  <c r="AB3" s="35" t="s">
        <v>1</v>
      </c>
    </row>
    <row r="4" spans="1:28" x14ac:dyDescent="0.2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36" t="s">
        <v>21</v>
      </c>
      <c r="R4" s="36" t="s">
        <v>22</v>
      </c>
      <c r="S4" s="36" t="s">
        <v>23</v>
      </c>
      <c r="T4" s="36" t="s">
        <v>24</v>
      </c>
      <c r="U4" s="36" t="s">
        <v>25</v>
      </c>
      <c r="V4" s="36" t="s">
        <v>67</v>
      </c>
      <c r="W4" s="36" t="s">
        <v>26</v>
      </c>
      <c r="X4" s="36" t="s">
        <v>28</v>
      </c>
      <c r="Y4" s="36" t="s">
        <v>29</v>
      </c>
      <c r="Z4" s="36" t="s">
        <v>31</v>
      </c>
      <c r="AA4" s="36" t="s">
        <v>27</v>
      </c>
      <c r="AB4" s="36" t="s">
        <v>30</v>
      </c>
    </row>
    <row r="5" spans="1:28" x14ac:dyDescent="0.25">
      <c r="A5" s="3" t="s">
        <v>32</v>
      </c>
      <c r="B5" s="2" t="s">
        <v>78</v>
      </c>
      <c r="C5" s="4" t="s">
        <v>33</v>
      </c>
      <c r="D5" s="3" t="s">
        <v>34</v>
      </c>
      <c r="E5" s="3" t="s">
        <v>35</v>
      </c>
      <c r="F5" s="3" t="s">
        <v>35</v>
      </c>
      <c r="G5" s="3" t="s">
        <v>36</v>
      </c>
      <c r="H5" s="3" t="s">
        <v>37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2" t="s">
        <v>83</v>
      </c>
      <c r="Q5" s="37">
        <v>80619565000</v>
      </c>
      <c r="R5" s="37">
        <v>3465000000</v>
      </c>
      <c r="S5" s="37">
        <v>0</v>
      </c>
      <c r="T5" s="37">
        <v>84084565000</v>
      </c>
      <c r="U5" s="37">
        <v>0</v>
      </c>
      <c r="V5" s="37">
        <v>84084565000</v>
      </c>
      <c r="W5" s="37">
        <v>80619565000</v>
      </c>
      <c r="X5" s="37">
        <v>80619565000</v>
      </c>
      <c r="Y5" s="37">
        <v>80619565000</v>
      </c>
      <c r="Z5" s="37">
        <v>80619565000</v>
      </c>
      <c r="AA5" s="37">
        <v>3465000000</v>
      </c>
      <c r="AB5" s="37">
        <v>80619565000</v>
      </c>
    </row>
    <row r="6" spans="1:28" x14ac:dyDescent="0.25">
      <c r="A6" s="3" t="s">
        <v>32</v>
      </c>
      <c r="B6" s="2" t="s">
        <v>78</v>
      </c>
      <c r="C6" s="4" t="s">
        <v>74</v>
      </c>
      <c r="D6" s="3" t="s">
        <v>34</v>
      </c>
      <c r="E6" s="3" t="s">
        <v>35</v>
      </c>
      <c r="F6" s="3" t="s">
        <v>42</v>
      </c>
      <c r="G6" s="3"/>
      <c r="H6" s="3"/>
      <c r="I6" s="3"/>
      <c r="J6" s="3"/>
      <c r="K6" s="3"/>
      <c r="L6" s="3"/>
      <c r="M6" s="3" t="s">
        <v>38</v>
      </c>
      <c r="N6" s="3" t="s">
        <v>41</v>
      </c>
      <c r="O6" s="3" t="s">
        <v>40</v>
      </c>
      <c r="P6" s="2" t="s">
        <v>75</v>
      </c>
      <c r="Q6" s="37">
        <v>500000000</v>
      </c>
      <c r="R6" s="37">
        <v>0</v>
      </c>
      <c r="S6" s="37">
        <v>0</v>
      </c>
      <c r="T6" s="37">
        <v>500000000</v>
      </c>
      <c r="U6" s="37">
        <v>0</v>
      </c>
      <c r="V6" s="37">
        <v>500000000</v>
      </c>
      <c r="W6" s="37">
        <v>0</v>
      </c>
      <c r="X6" s="37">
        <v>0</v>
      </c>
      <c r="Y6" s="37">
        <v>0</v>
      </c>
      <c r="Z6" s="37">
        <v>0</v>
      </c>
      <c r="AA6" s="37">
        <v>500000000</v>
      </c>
      <c r="AB6" s="37">
        <v>0</v>
      </c>
    </row>
    <row r="7" spans="1:28" x14ac:dyDescent="0.25">
      <c r="A7" s="3" t="s">
        <v>32</v>
      </c>
      <c r="B7" s="2" t="s">
        <v>78</v>
      </c>
      <c r="C7" s="4" t="s">
        <v>43</v>
      </c>
      <c r="D7" s="3" t="s">
        <v>34</v>
      </c>
      <c r="E7" s="3" t="s">
        <v>44</v>
      </c>
      <c r="F7" s="3" t="s">
        <v>45</v>
      </c>
      <c r="G7" s="3" t="s">
        <v>36</v>
      </c>
      <c r="H7" s="3"/>
      <c r="I7" s="3"/>
      <c r="J7" s="3"/>
      <c r="K7" s="3"/>
      <c r="L7" s="3"/>
      <c r="M7" s="3" t="s">
        <v>38</v>
      </c>
      <c r="N7" s="3" t="s">
        <v>41</v>
      </c>
      <c r="O7" s="3" t="s">
        <v>40</v>
      </c>
      <c r="P7" s="2" t="s">
        <v>46</v>
      </c>
      <c r="Q7" s="37">
        <v>1392000000</v>
      </c>
      <c r="R7" s="37">
        <v>0</v>
      </c>
      <c r="S7" s="37">
        <v>0</v>
      </c>
      <c r="T7" s="37">
        <v>1392000000</v>
      </c>
      <c r="U7" s="37">
        <v>0</v>
      </c>
      <c r="V7" s="37">
        <v>1392000000</v>
      </c>
      <c r="W7" s="37">
        <v>481009084</v>
      </c>
      <c r="X7" s="37">
        <v>481009084</v>
      </c>
      <c r="Y7" s="37">
        <v>481009084</v>
      </c>
      <c r="Z7" s="37">
        <v>481009084</v>
      </c>
      <c r="AA7" s="37">
        <v>910990916</v>
      </c>
      <c r="AB7" s="37">
        <v>481009084</v>
      </c>
    </row>
    <row r="8" spans="1:28" x14ac:dyDescent="0.25">
      <c r="A8" s="3" t="s">
        <v>32</v>
      </c>
      <c r="B8" s="2" t="s">
        <v>78</v>
      </c>
      <c r="C8" s="4" t="s">
        <v>50</v>
      </c>
      <c r="D8" s="3" t="s">
        <v>47</v>
      </c>
      <c r="E8" s="3" t="s">
        <v>48</v>
      </c>
      <c r="F8" s="3" t="s">
        <v>49</v>
      </c>
      <c r="G8" s="3" t="s">
        <v>51</v>
      </c>
      <c r="H8" s="3"/>
      <c r="I8" s="3"/>
      <c r="J8" s="3"/>
      <c r="K8" s="3"/>
      <c r="L8" s="3"/>
      <c r="M8" s="3" t="s">
        <v>52</v>
      </c>
      <c r="N8" s="3" t="s">
        <v>42</v>
      </c>
      <c r="O8" s="3" t="s">
        <v>40</v>
      </c>
      <c r="P8" s="2" t="s">
        <v>53</v>
      </c>
      <c r="Q8" s="37">
        <v>369679862938</v>
      </c>
      <c r="R8" s="37">
        <v>508535000000</v>
      </c>
      <c r="S8" s="37">
        <v>58200513571</v>
      </c>
      <c r="T8" s="37">
        <v>820014349367</v>
      </c>
      <c r="U8" s="37">
        <v>673710914273</v>
      </c>
      <c r="V8" s="37">
        <v>146303435094</v>
      </c>
      <c r="W8" s="37">
        <v>146303435094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</row>
    <row r="9" spans="1:28" x14ac:dyDescent="0.25">
      <c r="A9" s="3" t="s">
        <v>32</v>
      </c>
      <c r="B9" s="2" t="s">
        <v>78</v>
      </c>
      <c r="C9" s="4" t="s">
        <v>66</v>
      </c>
      <c r="D9" s="3" t="s">
        <v>47</v>
      </c>
      <c r="E9" s="3" t="s">
        <v>48</v>
      </c>
      <c r="F9" s="3" t="s">
        <v>49</v>
      </c>
      <c r="G9" s="3" t="s">
        <v>65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38</v>
      </c>
      <c r="N9" s="3" t="s">
        <v>39</v>
      </c>
      <c r="O9" s="3" t="s">
        <v>40</v>
      </c>
      <c r="P9" s="2" t="s">
        <v>82</v>
      </c>
      <c r="Q9" s="37">
        <v>29445464006</v>
      </c>
      <c r="R9" s="37">
        <v>0</v>
      </c>
      <c r="S9" s="37">
        <v>0</v>
      </c>
      <c r="T9" s="37">
        <v>29445464006</v>
      </c>
      <c r="U9" s="37">
        <v>0</v>
      </c>
      <c r="V9" s="37">
        <v>29445464006</v>
      </c>
      <c r="W9" s="37">
        <v>27434114265</v>
      </c>
      <c r="X9" s="37">
        <v>26785174693</v>
      </c>
      <c r="Y9" s="37">
        <v>12447310354.290001</v>
      </c>
      <c r="Z9" s="37">
        <v>12447310354.290001</v>
      </c>
      <c r="AA9" s="37">
        <v>2011349741</v>
      </c>
      <c r="AB9" s="37">
        <v>12447310354.290001</v>
      </c>
    </row>
    <row r="10" spans="1:28" x14ac:dyDescent="0.25">
      <c r="A10" s="3" t="s">
        <v>32</v>
      </c>
      <c r="B10" s="2" t="s">
        <v>78</v>
      </c>
      <c r="C10" s="4" t="s">
        <v>66</v>
      </c>
      <c r="D10" s="3" t="s">
        <v>47</v>
      </c>
      <c r="E10" s="3" t="s">
        <v>48</v>
      </c>
      <c r="F10" s="3" t="s">
        <v>49</v>
      </c>
      <c r="G10" s="3" t="s">
        <v>65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38</v>
      </c>
      <c r="N10" s="3" t="s">
        <v>41</v>
      </c>
      <c r="O10" s="3" t="s">
        <v>40</v>
      </c>
      <c r="P10" s="2" t="s">
        <v>82</v>
      </c>
      <c r="Q10" s="37">
        <v>43072307409</v>
      </c>
      <c r="R10" s="37">
        <v>0</v>
      </c>
      <c r="S10" s="37">
        <v>0</v>
      </c>
      <c r="T10" s="37">
        <v>43072307409</v>
      </c>
      <c r="U10" s="37">
        <v>0</v>
      </c>
      <c r="V10" s="37">
        <v>43072307409</v>
      </c>
      <c r="W10" s="37">
        <v>42749938252</v>
      </c>
      <c r="X10" s="37">
        <v>41559732409</v>
      </c>
      <c r="Y10" s="37">
        <v>21072464867</v>
      </c>
      <c r="Z10" s="37">
        <v>21072464867</v>
      </c>
      <c r="AA10" s="37">
        <v>322369157</v>
      </c>
      <c r="AB10" s="37">
        <v>21072464867</v>
      </c>
    </row>
    <row r="11" spans="1:28" x14ac:dyDescent="0.25">
      <c r="A11" s="3" t="s">
        <v>32</v>
      </c>
      <c r="B11" s="2" t="s">
        <v>78</v>
      </c>
      <c r="C11" s="4" t="s">
        <v>54</v>
      </c>
      <c r="D11" s="3" t="s">
        <v>47</v>
      </c>
      <c r="E11" s="3" t="s">
        <v>55</v>
      </c>
      <c r="F11" s="3" t="s">
        <v>49</v>
      </c>
      <c r="G11" s="3" t="s">
        <v>56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2" t="s">
        <v>57</v>
      </c>
      <c r="Q11" s="37">
        <v>31502889003</v>
      </c>
      <c r="R11" s="37">
        <v>0</v>
      </c>
      <c r="S11" s="37">
        <v>0</v>
      </c>
      <c r="T11" s="37">
        <v>31502889003</v>
      </c>
      <c r="U11" s="37">
        <v>0</v>
      </c>
      <c r="V11" s="37">
        <v>31502889003</v>
      </c>
      <c r="W11" s="37">
        <v>10771443589</v>
      </c>
      <c r="X11" s="37">
        <v>3303671115.5</v>
      </c>
      <c r="Y11" s="37">
        <v>997099619</v>
      </c>
      <c r="Z11" s="37">
        <v>997099619</v>
      </c>
      <c r="AA11" s="37">
        <v>20731445414</v>
      </c>
      <c r="AB11" s="37">
        <v>997099619</v>
      </c>
    </row>
    <row r="12" spans="1:28" x14ac:dyDescent="0.25">
      <c r="A12" s="3" t="s">
        <v>32</v>
      </c>
      <c r="B12" s="2" t="s">
        <v>78</v>
      </c>
      <c r="C12" s="4" t="s">
        <v>54</v>
      </c>
      <c r="D12" s="3" t="s">
        <v>47</v>
      </c>
      <c r="E12" s="3" t="s">
        <v>55</v>
      </c>
      <c r="F12" s="3" t="s">
        <v>49</v>
      </c>
      <c r="G12" s="3" t="s">
        <v>56</v>
      </c>
      <c r="H12" s="3"/>
      <c r="I12" s="3"/>
      <c r="J12" s="3"/>
      <c r="K12" s="3"/>
      <c r="L12" s="3"/>
      <c r="M12" s="3" t="s">
        <v>38</v>
      </c>
      <c r="N12" s="3" t="s">
        <v>41</v>
      </c>
      <c r="O12" s="3" t="s">
        <v>40</v>
      </c>
      <c r="P12" s="2" t="s">
        <v>57</v>
      </c>
      <c r="Q12" s="37">
        <v>13626616515</v>
      </c>
      <c r="R12" s="37">
        <v>0</v>
      </c>
      <c r="S12" s="37">
        <v>0</v>
      </c>
      <c r="T12" s="37">
        <v>13626616515</v>
      </c>
      <c r="U12" s="37">
        <v>0</v>
      </c>
      <c r="V12" s="37">
        <v>13626616515</v>
      </c>
      <c r="W12" s="37">
        <v>9784424528.25</v>
      </c>
      <c r="X12" s="37">
        <v>6872557796.25</v>
      </c>
      <c r="Y12" s="37">
        <v>2134425402.3399999</v>
      </c>
      <c r="Z12" s="37">
        <v>2134425402.3399999</v>
      </c>
      <c r="AA12" s="37">
        <v>3842191986.75</v>
      </c>
      <c r="AB12" s="37">
        <v>2134425402.3399999</v>
      </c>
    </row>
    <row r="13" spans="1:28" x14ac:dyDescent="0.25">
      <c r="A13" s="3" t="s">
        <v>32</v>
      </c>
      <c r="B13" s="2" t="s">
        <v>78</v>
      </c>
      <c r="C13" s="4" t="s">
        <v>58</v>
      </c>
      <c r="D13" s="3" t="s">
        <v>47</v>
      </c>
      <c r="E13" s="3" t="s">
        <v>55</v>
      </c>
      <c r="F13" s="3" t="s">
        <v>49</v>
      </c>
      <c r="G13" s="3" t="s">
        <v>59</v>
      </c>
      <c r="H13" s="3"/>
      <c r="I13" s="3"/>
      <c r="J13" s="3"/>
      <c r="K13" s="3"/>
      <c r="L13" s="3"/>
      <c r="M13" s="3" t="s">
        <v>38</v>
      </c>
      <c r="N13" s="3" t="s">
        <v>41</v>
      </c>
      <c r="O13" s="3" t="s">
        <v>40</v>
      </c>
      <c r="P13" s="2" t="s">
        <v>60</v>
      </c>
      <c r="Q13" s="37">
        <v>1369300000</v>
      </c>
      <c r="R13" s="37">
        <v>0</v>
      </c>
      <c r="S13" s="37">
        <v>0</v>
      </c>
      <c r="T13" s="37">
        <v>1369300000</v>
      </c>
      <c r="U13" s="37">
        <v>0</v>
      </c>
      <c r="V13" s="37">
        <v>1369300000</v>
      </c>
      <c r="W13" s="37">
        <v>0</v>
      </c>
      <c r="X13" s="37">
        <v>0</v>
      </c>
      <c r="Y13" s="37">
        <v>0</v>
      </c>
      <c r="Z13" s="37">
        <v>0</v>
      </c>
      <c r="AA13" s="37">
        <v>1369300000</v>
      </c>
      <c r="AB13" s="37">
        <v>0</v>
      </c>
    </row>
    <row r="14" spans="1:28" x14ac:dyDescent="0.25">
      <c r="A14" s="3" t="s">
        <v>32</v>
      </c>
      <c r="B14" s="2" t="s">
        <v>78</v>
      </c>
      <c r="C14" s="4" t="s">
        <v>61</v>
      </c>
      <c r="D14" s="3" t="s">
        <v>47</v>
      </c>
      <c r="E14" s="3" t="s">
        <v>55</v>
      </c>
      <c r="F14" s="3" t="s">
        <v>49</v>
      </c>
      <c r="G14" s="3" t="s">
        <v>62</v>
      </c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2" t="s">
        <v>63</v>
      </c>
      <c r="Q14" s="37">
        <v>8093188300</v>
      </c>
      <c r="R14" s="37">
        <v>0</v>
      </c>
      <c r="S14" s="37">
        <v>0</v>
      </c>
      <c r="T14" s="37">
        <v>8093188300</v>
      </c>
      <c r="U14" s="37">
        <v>0</v>
      </c>
      <c r="V14" s="37">
        <v>8093188300</v>
      </c>
      <c r="W14" s="37">
        <v>2801871360</v>
      </c>
      <c r="X14" s="37">
        <v>1005813903</v>
      </c>
      <c r="Y14" s="37">
        <v>0</v>
      </c>
      <c r="Z14" s="37">
        <v>0</v>
      </c>
      <c r="AA14" s="37">
        <v>5291316940</v>
      </c>
      <c r="AB14" s="37">
        <v>0</v>
      </c>
    </row>
    <row r="15" spans="1:28" x14ac:dyDescent="0.25">
      <c r="A15" s="3" t="s">
        <v>32</v>
      </c>
      <c r="B15" s="2" t="s">
        <v>78</v>
      </c>
      <c r="C15" s="4" t="s">
        <v>61</v>
      </c>
      <c r="D15" s="3" t="s">
        <v>47</v>
      </c>
      <c r="E15" s="3" t="s">
        <v>55</v>
      </c>
      <c r="F15" s="3" t="s">
        <v>49</v>
      </c>
      <c r="G15" s="3" t="s">
        <v>62</v>
      </c>
      <c r="H15" s="3"/>
      <c r="I15" s="3"/>
      <c r="J15" s="3"/>
      <c r="K15" s="3"/>
      <c r="L15" s="3"/>
      <c r="M15" s="3" t="s">
        <v>38</v>
      </c>
      <c r="N15" s="3" t="s">
        <v>41</v>
      </c>
      <c r="O15" s="3" t="s">
        <v>40</v>
      </c>
      <c r="P15" s="2" t="s">
        <v>63</v>
      </c>
      <c r="Q15" s="37">
        <v>7687106182</v>
      </c>
      <c r="R15" s="37">
        <v>0</v>
      </c>
      <c r="S15" s="37">
        <v>0</v>
      </c>
      <c r="T15" s="37">
        <v>7687106182</v>
      </c>
      <c r="U15" s="37">
        <v>0</v>
      </c>
      <c r="V15" s="37">
        <v>7687106182</v>
      </c>
      <c r="W15" s="37">
        <v>7321100473.0699997</v>
      </c>
      <c r="X15" s="37">
        <v>2920528833.0700002</v>
      </c>
      <c r="Y15" s="37">
        <v>1249177929.3199999</v>
      </c>
      <c r="Z15" s="37">
        <v>1249177929.3199999</v>
      </c>
      <c r="AA15" s="37">
        <v>366005708.93000001</v>
      </c>
      <c r="AB15" s="37">
        <v>1249177929.3199999</v>
      </c>
    </row>
    <row r="16" spans="1:28" x14ac:dyDescent="0.25">
      <c r="A16" s="3" t="s">
        <v>32</v>
      </c>
      <c r="B16" s="2" t="s">
        <v>78</v>
      </c>
      <c r="C16" s="4" t="s">
        <v>81</v>
      </c>
      <c r="D16" s="3" t="s">
        <v>47</v>
      </c>
      <c r="E16" s="3" t="s">
        <v>55</v>
      </c>
      <c r="F16" s="3" t="s">
        <v>49</v>
      </c>
      <c r="G16" s="3" t="s">
        <v>80</v>
      </c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2" t="s">
        <v>79</v>
      </c>
      <c r="Q16" s="37">
        <v>150000000</v>
      </c>
      <c r="R16" s="37">
        <v>0</v>
      </c>
      <c r="S16" s="37">
        <v>0</v>
      </c>
      <c r="T16" s="37">
        <v>150000000</v>
      </c>
      <c r="U16" s="37">
        <v>0</v>
      </c>
      <c r="V16" s="37">
        <v>150000000</v>
      </c>
      <c r="W16" s="37">
        <v>100000000</v>
      </c>
      <c r="X16" s="37">
        <v>0</v>
      </c>
      <c r="Y16" s="37">
        <v>0</v>
      </c>
      <c r="Z16" s="37">
        <v>0</v>
      </c>
      <c r="AA16" s="37">
        <v>50000000</v>
      </c>
      <c r="AB16" s="37">
        <v>0</v>
      </c>
    </row>
    <row r="17" spans="1:28" x14ac:dyDescent="0.25">
      <c r="A17" s="3" t="s">
        <v>32</v>
      </c>
      <c r="B17" s="2" t="s">
        <v>78</v>
      </c>
      <c r="C17" s="4" t="s">
        <v>77</v>
      </c>
      <c r="D17" s="3" t="s">
        <v>47</v>
      </c>
      <c r="E17" s="3" t="s">
        <v>64</v>
      </c>
      <c r="F17" s="3" t="s">
        <v>49</v>
      </c>
      <c r="G17" s="3" t="s">
        <v>56</v>
      </c>
      <c r="H17" s="3" t="s">
        <v>1</v>
      </c>
      <c r="I17" s="3" t="s">
        <v>1</v>
      </c>
      <c r="J17" s="3" t="s">
        <v>1</v>
      </c>
      <c r="K17" s="3" t="s">
        <v>1</v>
      </c>
      <c r="L17" s="3" t="s">
        <v>1</v>
      </c>
      <c r="M17" s="3" t="s">
        <v>38</v>
      </c>
      <c r="N17" s="3" t="s">
        <v>39</v>
      </c>
      <c r="O17" s="3" t="s">
        <v>40</v>
      </c>
      <c r="P17" s="2" t="s">
        <v>76</v>
      </c>
      <c r="Q17" s="37">
        <v>27579330098</v>
      </c>
      <c r="R17" s="37">
        <v>0</v>
      </c>
      <c r="S17" s="37">
        <v>0</v>
      </c>
      <c r="T17" s="37">
        <v>27579330098</v>
      </c>
      <c r="U17" s="37">
        <v>0</v>
      </c>
      <c r="V17" s="37">
        <v>27579330098</v>
      </c>
      <c r="W17" s="37">
        <v>22788468880.66</v>
      </c>
      <c r="X17" s="37">
        <v>18116748441.779999</v>
      </c>
      <c r="Y17" s="37">
        <v>10897559369.360001</v>
      </c>
      <c r="Z17" s="37">
        <v>10897559369.360001</v>
      </c>
      <c r="AA17" s="37">
        <v>4790861217.3400002</v>
      </c>
      <c r="AB17" s="37">
        <v>10897559369.360001</v>
      </c>
    </row>
    <row r="18" spans="1:28" x14ac:dyDescent="0.25">
      <c r="A18" s="3" t="s">
        <v>1</v>
      </c>
      <c r="B18" s="2" t="s">
        <v>1</v>
      </c>
      <c r="C18" s="4" t="s">
        <v>1</v>
      </c>
      <c r="D18" s="3" t="s">
        <v>1</v>
      </c>
      <c r="E18" s="3" t="s">
        <v>1</v>
      </c>
      <c r="F18" s="3" t="s">
        <v>1</v>
      </c>
      <c r="G18" s="3" t="s">
        <v>1</v>
      </c>
      <c r="H18" s="3" t="s">
        <v>1</v>
      </c>
      <c r="I18" s="3" t="s">
        <v>1</v>
      </c>
      <c r="J18" s="3" t="s">
        <v>1</v>
      </c>
      <c r="K18" s="3" t="s">
        <v>1</v>
      </c>
      <c r="L18" s="3" t="s">
        <v>1</v>
      </c>
      <c r="M18" s="3" t="s">
        <v>1</v>
      </c>
      <c r="N18" s="3" t="s">
        <v>1</v>
      </c>
      <c r="O18" s="3" t="s">
        <v>1</v>
      </c>
      <c r="P18" s="2" t="s">
        <v>1</v>
      </c>
      <c r="Q18" s="37">
        <v>614717629451</v>
      </c>
      <c r="R18" s="37">
        <v>512000000000</v>
      </c>
      <c r="S18" s="37">
        <v>58200513571</v>
      </c>
      <c r="T18" s="37">
        <v>1068517115880</v>
      </c>
      <c r="U18" s="37">
        <v>673710914273</v>
      </c>
      <c r="V18" s="37">
        <v>394806201607</v>
      </c>
      <c r="W18" s="37">
        <v>351155370525.97998</v>
      </c>
      <c r="X18" s="37">
        <v>181664801275.60001</v>
      </c>
      <c r="Y18" s="37">
        <v>129898611625.31</v>
      </c>
      <c r="Z18" s="37">
        <v>129898611625.31</v>
      </c>
      <c r="AA18" s="37">
        <v>43650831081.019997</v>
      </c>
      <c r="AB18" s="37">
        <v>129898611625.31</v>
      </c>
    </row>
    <row r="19" spans="1:28" x14ac:dyDescent="0.25">
      <c r="A19" s="3" t="s">
        <v>1</v>
      </c>
      <c r="B19" s="5" t="s">
        <v>1</v>
      </c>
      <c r="C19" s="4" t="s">
        <v>1</v>
      </c>
      <c r="D19" s="3" t="s">
        <v>1</v>
      </c>
      <c r="E19" s="3" t="s">
        <v>1</v>
      </c>
      <c r="F19" s="3" t="s">
        <v>1</v>
      </c>
      <c r="G19" s="3" t="s">
        <v>1</v>
      </c>
      <c r="H19" s="3" t="s">
        <v>1</v>
      </c>
      <c r="I19" s="3" t="s">
        <v>1</v>
      </c>
      <c r="J19" s="3" t="s">
        <v>1</v>
      </c>
      <c r="K19" s="3" t="s">
        <v>1</v>
      </c>
      <c r="L19" s="3" t="s">
        <v>1</v>
      </c>
      <c r="M19" s="3" t="s">
        <v>1</v>
      </c>
      <c r="N19" s="3" t="s">
        <v>1</v>
      </c>
      <c r="O19" s="3" t="s">
        <v>1</v>
      </c>
      <c r="P19" s="2" t="s">
        <v>1</v>
      </c>
      <c r="Q19" s="38" t="s">
        <v>1</v>
      </c>
      <c r="R19" s="38" t="s">
        <v>1</v>
      </c>
      <c r="S19" s="38" t="s">
        <v>1</v>
      </c>
      <c r="T19" s="38" t="s">
        <v>1</v>
      </c>
      <c r="U19" s="38" t="s">
        <v>1</v>
      </c>
      <c r="V19" s="37"/>
      <c r="W19" s="38" t="s">
        <v>1</v>
      </c>
      <c r="X19" s="38" t="s">
        <v>1</v>
      </c>
      <c r="Y19" s="38" t="s">
        <v>1</v>
      </c>
      <c r="Z19" s="38" t="s">
        <v>1</v>
      </c>
      <c r="AA19" s="38" t="s">
        <v>1</v>
      </c>
      <c r="AB19" s="38" t="s">
        <v>1</v>
      </c>
    </row>
    <row r="20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EP FONAM JULIO  2023</vt:lpstr>
      <vt:lpstr>EP FONAM OAP</vt:lpstr>
      <vt:lpstr>ep fonam</vt:lpstr>
      <vt:lpstr>'EP FONAM JULIO  2023'!Área_de_impresión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Angie Lorena Silva Gomez</cp:lastModifiedBy>
  <cp:lastPrinted>2023-08-04T15:04:36Z</cp:lastPrinted>
  <dcterms:created xsi:type="dcterms:W3CDTF">2021-02-04T14:41:59Z</dcterms:created>
  <dcterms:modified xsi:type="dcterms:W3CDTF">2023-08-09T14:08:38Z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