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S\lkavendanoh\Downloads\"/>
    </mc:Choice>
  </mc:AlternateContent>
  <bookViews>
    <workbookView xWindow="0" yWindow="0" windowWidth="28800" windowHeight="12300"/>
  </bookViews>
  <sheets>
    <sheet name="EP MADS JUNIO 202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2" i="1" l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L63" i="1" s="1"/>
  <c r="K58" i="1"/>
  <c r="K63" i="1" s="1"/>
  <c r="J58" i="1"/>
  <c r="J63" i="1" s="1"/>
  <c r="I58" i="1"/>
  <c r="I63" i="1" s="1"/>
  <c r="H58" i="1"/>
  <c r="H63" i="1" s="1"/>
  <c r="G58" i="1"/>
  <c r="G63" i="1" s="1"/>
  <c r="F58" i="1"/>
  <c r="F63" i="1" s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L52" i="1"/>
  <c r="K52" i="1"/>
  <c r="J52" i="1"/>
  <c r="I52" i="1"/>
  <c r="H52" i="1"/>
  <c r="G52" i="1"/>
  <c r="F52" i="1"/>
  <c r="L51" i="1"/>
  <c r="K51" i="1"/>
  <c r="J51" i="1"/>
  <c r="I51" i="1"/>
  <c r="H51" i="1"/>
  <c r="G51" i="1"/>
  <c r="F51" i="1"/>
  <c r="L50" i="1"/>
  <c r="K50" i="1"/>
  <c r="J50" i="1"/>
  <c r="I50" i="1"/>
  <c r="H50" i="1"/>
  <c r="G50" i="1"/>
  <c r="F50" i="1"/>
  <c r="L49" i="1"/>
  <c r="K49" i="1"/>
  <c r="J49" i="1"/>
  <c r="I49" i="1"/>
  <c r="H49" i="1"/>
  <c r="G49" i="1"/>
  <c r="F49" i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L45" i="1"/>
  <c r="K45" i="1"/>
  <c r="J45" i="1"/>
  <c r="I45" i="1"/>
  <c r="H45" i="1"/>
  <c r="G45" i="1"/>
  <c r="F45" i="1"/>
  <c r="L44" i="1"/>
  <c r="K44" i="1"/>
  <c r="J44" i="1"/>
  <c r="I44" i="1"/>
  <c r="H44" i="1"/>
  <c r="G44" i="1"/>
  <c r="F44" i="1"/>
  <c r="L43" i="1"/>
  <c r="K43" i="1"/>
  <c r="J43" i="1"/>
  <c r="I43" i="1"/>
  <c r="H43" i="1"/>
  <c r="G43" i="1"/>
  <c r="F43" i="1"/>
  <c r="L42" i="1"/>
  <c r="K42" i="1"/>
  <c r="J42" i="1"/>
  <c r="I42" i="1"/>
  <c r="H42" i="1"/>
  <c r="G42" i="1"/>
  <c r="F42" i="1"/>
  <c r="L41" i="1"/>
  <c r="K41" i="1"/>
  <c r="J41" i="1"/>
  <c r="I41" i="1"/>
  <c r="H41" i="1"/>
  <c r="G41" i="1"/>
  <c r="F41" i="1"/>
  <c r="L40" i="1"/>
  <c r="K40" i="1"/>
  <c r="J40" i="1"/>
  <c r="I40" i="1"/>
  <c r="H40" i="1"/>
  <c r="G40" i="1"/>
  <c r="F40" i="1"/>
  <c r="L39" i="1"/>
  <c r="K39" i="1"/>
  <c r="J39" i="1"/>
  <c r="I39" i="1"/>
  <c r="H39" i="1"/>
  <c r="G39" i="1"/>
  <c r="F39" i="1"/>
  <c r="L38" i="1"/>
  <c r="K38" i="1"/>
  <c r="J38" i="1"/>
  <c r="I38" i="1"/>
  <c r="H38" i="1"/>
  <c r="G38" i="1"/>
  <c r="F38" i="1"/>
  <c r="L37" i="1"/>
  <c r="K37" i="1"/>
  <c r="J37" i="1"/>
  <c r="I37" i="1"/>
  <c r="H37" i="1"/>
  <c r="G37" i="1"/>
  <c r="F37" i="1"/>
  <c r="L36" i="1"/>
  <c r="K36" i="1"/>
  <c r="J36" i="1"/>
  <c r="I36" i="1"/>
  <c r="H36" i="1"/>
  <c r="G36" i="1"/>
  <c r="F36" i="1"/>
  <c r="L35" i="1"/>
  <c r="K35" i="1"/>
  <c r="J35" i="1"/>
  <c r="I35" i="1"/>
  <c r="H35" i="1"/>
  <c r="G35" i="1"/>
  <c r="F35" i="1"/>
  <c r="L34" i="1"/>
  <c r="K34" i="1"/>
  <c r="J34" i="1"/>
  <c r="I34" i="1"/>
  <c r="H34" i="1"/>
  <c r="G34" i="1"/>
  <c r="F34" i="1"/>
  <c r="L33" i="1"/>
  <c r="K33" i="1"/>
  <c r="J33" i="1"/>
  <c r="I33" i="1"/>
  <c r="H33" i="1"/>
  <c r="G33" i="1"/>
  <c r="F33" i="1"/>
  <c r="F27" i="1"/>
  <c r="L26" i="1"/>
  <c r="L27" i="1" s="1"/>
  <c r="K26" i="1"/>
  <c r="K27" i="1" s="1"/>
  <c r="J26" i="1"/>
  <c r="J27" i="1" s="1"/>
  <c r="I26" i="1"/>
  <c r="I27" i="1" s="1"/>
  <c r="H26" i="1"/>
  <c r="H27" i="1" s="1"/>
  <c r="G26" i="1"/>
  <c r="G27" i="1" s="1"/>
  <c r="F26" i="1"/>
  <c r="E26" i="1"/>
  <c r="D26" i="1"/>
  <c r="C26" i="1"/>
  <c r="B26" i="1"/>
  <c r="A26" i="1"/>
  <c r="K24" i="1"/>
  <c r="J24" i="1"/>
  <c r="I24" i="1"/>
  <c r="H24" i="1"/>
  <c r="L23" i="1"/>
  <c r="K23" i="1"/>
  <c r="J23" i="1"/>
  <c r="I23" i="1"/>
  <c r="H23" i="1"/>
  <c r="G23" i="1"/>
  <c r="G24" i="1" s="1"/>
  <c r="G25" i="1" s="1"/>
  <c r="F23" i="1"/>
  <c r="E23" i="1"/>
  <c r="D23" i="1"/>
  <c r="C23" i="1"/>
  <c r="B23" i="1"/>
  <c r="L22" i="1"/>
  <c r="K22" i="1"/>
  <c r="J22" i="1"/>
  <c r="I22" i="1"/>
  <c r="H22" i="1"/>
  <c r="G22" i="1"/>
  <c r="F22" i="1"/>
  <c r="F24" i="1" s="1"/>
  <c r="F25" i="1" s="1"/>
  <c r="E22" i="1"/>
  <c r="D22" i="1"/>
  <c r="C22" i="1"/>
  <c r="B22" i="1"/>
  <c r="L21" i="1"/>
  <c r="L24" i="1" s="1"/>
  <c r="K21" i="1"/>
  <c r="J21" i="1"/>
  <c r="I21" i="1"/>
  <c r="H21" i="1"/>
  <c r="G21" i="1"/>
  <c r="F21" i="1"/>
  <c r="E21" i="1"/>
  <c r="D21" i="1"/>
  <c r="C21" i="1"/>
  <c r="B21" i="1"/>
  <c r="L19" i="1"/>
  <c r="K19" i="1"/>
  <c r="J19" i="1"/>
  <c r="I19" i="1"/>
  <c r="H19" i="1"/>
  <c r="G19" i="1"/>
  <c r="F19" i="1"/>
  <c r="E19" i="1"/>
  <c r="D19" i="1"/>
  <c r="C19" i="1"/>
  <c r="B19" i="1"/>
  <c r="L18" i="1"/>
  <c r="K18" i="1"/>
  <c r="J18" i="1"/>
  <c r="I18" i="1"/>
  <c r="H18" i="1"/>
  <c r="G18" i="1"/>
  <c r="F18" i="1"/>
  <c r="E18" i="1"/>
  <c r="D18" i="1"/>
  <c r="C18" i="1"/>
  <c r="B18" i="1"/>
  <c r="L17" i="1"/>
  <c r="K17" i="1"/>
  <c r="J17" i="1"/>
  <c r="I17" i="1"/>
  <c r="H17" i="1"/>
  <c r="G17" i="1"/>
  <c r="F17" i="1"/>
  <c r="E17" i="1"/>
  <c r="D17" i="1"/>
  <c r="C17" i="1"/>
  <c r="B17" i="1"/>
  <c r="L16" i="1"/>
  <c r="K16" i="1"/>
  <c r="J16" i="1"/>
  <c r="I16" i="1"/>
  <c r="H16" i="1"/>
  <c r="G16" i="1"/>
  <c r="F16" i="1"/>
  <c r="E16" i="1"/>
  <c r="D16" i="1"/>
  <c r="C16" i="1"/>
  <c r="B16" i="1"/>
  <c r="L15" i="1"/>
  <c r="K15" i="1"/>
  <c r="J15" i="1"/>
  <c r="I15" i="1"/>
  <c r="H15" i="1"/>
  <c r="G15" i="1"/>
  <c r="F15" i="1"/>
  <c r="E15" i="1"/>
  <c r="D15" i="1"/>
  <c r="C15" i="1"/>
  <c r="B15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D13" i="1"/>
  <c r="C13" i="1"/>
  <c r="B13" i="1"/>
  <c r="L12" i="1"/>
  <c r="L20" i="1" s="1"/>
  <c r="K12" i="1"/>
  <c r="K20" i="1" s="1"/>
  <c r="J12" i="1"/>
  <c r="J20" i="1" s="1"/>
  <c r="I12" i="1"/>
  <c r="I20" i="1" s="1"/>
  <c r="H12" i="1"/>
  <c r="H20" i="1" s="1"/>
  <c r="G12" i="1"/>
  <c r="G20" i="1" s="1"/>
  <c r="F12" i="1"/>
  <c r="F20" i="1" s="1"/>
  <c r="E12" i="1"/>
  <c r="D12" i="1"/>
  <c r="C12" i="1"/>
  <c r="B12" i="1"/>
  <c r="L11" i="1"/>
  <c r="K11" i="1"/>
  <c r="J11" i="1"/>
  <c r="I11" i="1"/>
  <c r="H11" i="1"/>
  <c r="L10" i="1"/>
  <c r="K10" i="1"/>
  <c r="J10" i="1"/>
  <c r="I10" i="1"/>
  <c r="H10" i="1"/>
  <c r="G10" i="1"/>
  <c r="G11" i="1" s="1"/>
  <c r="F10" i="1"/>
  <c r="F11" i="1" s="1"/>
  <c r="E10" i="1"/>
  <c r="D10" i="1"/>
  <c r="C10" i="1"/>
  <c r="B10" i="1"/>
  <c r="A10" i="1"/>
  <c r="G9" i="1"/>
  <c r="F9" i="1"/>
  <c r="L8" i="1"/>
  <c r="K8" i="1"/>
  <c r="J8" i="1"/>
  <c r="I8" i="1"/>
  <c r="H8" i="1"/>
  <c r="G8" i="1"/>
  <c r="F8" i="1"/>
  <c r="E8" i="1"/>
  <c r="D8" i="1"/>
  <c r="C8" i="1"/>
  <c r="B8" i="1"/>
  <c r="L7" i="1"/>
  <c r="K7" i="1"/>
  <c r="J7" i="1"/>
  <c r="I7" i="1"/>
  <c r="H7" i="1"/>
  <c r="G7" i="1"/>
  <c r="F7" i="1"/>
  <c r="E7" i="1"/>
  <c r="D7" i="1"/>
  <c r="C7" i="1"/>
  <c r="B7" i="1"/>
  <c r="L6" i="1"/>
  <c r="L9" i="1" s="1"/>
  <c r="K6" i="1"/>
  <c r="K9" i="1" s="1"/>
  <c r="J6" i="1"/>
  <c r="J9" i="1" s="1"/>
  <c r="I6" i="1"/>
  <c r="I9" i="1" s="1"/>
  <c r="H6" i="1"/>
  <c r="H9" i="1" s="1"/>
  <c r="G6" i="1"/>
  <c r="F6" i="1"/>
  <c r="E6" i="1"/>
  <c r="D6" i="1"/>
  <c r="C6" i="1"/>
  <c r="B6" i="1"/>
  <c r="J25" i="1" l="1"/>
  <c r="J64" i="1" s="1"/>
  <c r="K25" i="1"/>
  <c r="K64" i="1" s="1"/>
  <c r="G64" i="1"/>
  <c r="H25" i="1"/>
  <c r="H64" i="1" s="1"/>
  <c r="L25" i="1"/>
  <c r="L64" i="1" s="1"/>
  <c r="I25" i="1"/>
  <c r="I64" i="1" s="1"/>
  <c r="F64" i="1"/>
</calcChain>
</file>

<file path=xl/sharedStrings.xml><?xml version="1.0" encoding="utf-8"?>
<sst xmlns="http://schemas.openxmlformats.org/spreadsheetml/2006/main" count="207" uniqueCount="95">
  <si>
    <t>MINISTERIO DE AMBIENTE Y DESARROLLO SONTENIBLE
EJECUCION PRESUPUESTAL CON CORTE AL 30 DE JUNIO DEL 2023</t>
  </si>
  <si>
    <t xml:space="preserve">PRESUPUESTO FUNCIONAMIENTO </t>
  </si>
  <si>
    <t>RUBRO</t>
  </si>
  <si>
    <t>FUENTE</t>
  </si>
  <si>
    <t>REC</t>
  </si>
  <si>
    <t>SIT</t>
  </si>
  <si>
    <t>DESCRIPCION</t>
  </si>
  <si>
    <t>APR. VIGENTE</t>
  </si>
  <si>
    <t>APR BLOQUEADA</t>
  </si>
  <si>
    <t>APR FINAL</t>
  </si>
  <si>
    <t>CDP</t>
  </si>
  <si>
    <t>COMPROMISO</t>
  </si>
  <si>
    <t>OBLIGACION</t>
  </si>
  <si>
    <t>PAGOS</t>
  </si>
  <si>
    <t>A-01-01-01</t>
  </si>
  <si>
    <t>A-01-01-02</t>
  </si>
  <si>
    <t>A-01-01-03</t>
  </si>
  <si>
    <t>TOTAL GASTOS DE PERSONAL</t>
  </si>
  <si>
    <t>TOTAL ADQUISICIÓN DE BIENES Y SERVICIOS</t>
  </si>
  <si>
    <t>FONDO NACIONAL AMBIENTAL - FONAM
EJECUCIÓN PRESUPUESTAL CON CORTE AL 30 DE JUNIO DEL 2023</t>
  </si>
  <si>
    <t>A-03-03-01-034</t>
  </si>
  <si>
    <t>A-03-03-04-016</t>
  </si>
  <si>
    <t>A-03-04-02-001</t>
  </si>
  <si>
    <t>A-03-04-02-002</t>
  </si>
  <si>
    <t>A-03-04-02-004</t>
  </si>
  <si>
    <t>A-03-04-02-012</t>
  </si>
  <si>
    <t>A-03-10</t>
  </si>
  <si>
    <t>TOTAL TRANSFERENCIAS CORRIENTES</t>
  </si>
  <si>
    <t>A-08-01</t>
  </si>
  <si>
    <t>A-08-04-01</t>
  </si>
  <si>
    <t>A-08-05</t>
  </si>
  <si>
    <t>TOTAL GASTOS POR TRIBUTOS, MULTAS, SANCIONES E INTERESES DE MORA</t>
  </si>
  <si>
    <t>TOTAL FUNCIONAMIENTO</t>
  </si>
  <si>
    <t>TOTAL SERVICIO DE LA DEUDA PÚBLICA INTERNA - APORTES AL FONDO DE CONTINGENCIAS</t>
  </si>
  <si>
    <t>PRESUPUESTO INVERSIÓN</t>
  </si>
  <si>
    <t>C-3201-0900-3</t>
  </si>
  <si>
    <t>Nación</t>
  </si>
  <si>
    <t>11</t>
  </si>
  <si>
    <t>CSF</t>
  </si>
  <si>
    <t>FORTALECIMIENTO DE LA OFERTA INSTITUCIONAL PARA LA SOSTENIBILIDAD AMBIENTAL DEL TERRITORIO EN EL MARCO DE LOS NEGOCIOS VERDES Y SOSTENIBLES. NIVEL  NACIONAL</t>
  </si>
  <si>
    <t>C-3201-0900-4</t>
  </si>
  <si>
    <t>FORTALECIMIENTO DE LA GESTIÓN AMBIENTAL SECTORIAL Y URBANA A NIVEL NACIONAL  NACIONAL</t>
  </si>
  <si>
    <t>C-3201-0900-5</t>
  </si>
  <si>
    <t>IMPLEMENTACIÓN DE LAS ESTRATEGIAS, INSTRUMENTOS Y RECOMENDACIONES DE LA OCDE EN MATERIA DE GESTIÓN AMBIENTAL A NIVEL   NACIONAL</t>
  </si>
  <si>
    <t>C-3201-0900-6</t>
  </si>
  <si>
    <t>16</t>
  </si>
  <si>
    <t>SSF</t>
  </si>
  <si>
    <t>APOYO A LAS CORPORACIONES AUTÓNOMAS REGIONALES Y DE DESARROLLO SOSTENIBLE, BENEFICIARIAS DEL FONDO DE COMPENSACIÓN AMBIENTAL – FCA,  NACIONAL-[DISTRIBUCION PREVIO CONCEPTO DNP]</t>
  </si>
  <si>
    <t>C-3202-0900-6</t>
  </si>
  <si>
    <t>CONSERVACIÓN DE LA BIODIVERSIDAD Y LOS SERVICIOS ECOSISTÉMICOS A NIVEL  NACIONAL</t>
  </si>
  <si>
    <t>13</t>
  </si>
  <si>
    <t>C-3202-0900-7</t>
  </si>
  <si>
    <t>IMPLEMENTACION DE ESTRATEGIAS DE REDUCCION A LA DEFORESTACION Y ALTERNATIVAS SOSTENIBLES  AMAZONAS, CAQUETA, PUTUMAYO, GUAVIARE, META</t>
  </si>
  <si>
    <t>C-3203-0900-2</t>
  </si>
  <si>
    <t>FORTALECIMIENTO INSTITUCIONAL PARA LA IMPLEMENTACIÓN DE LA POLÍTICA NACIONAL PARA LA GESTIÓN INTEGRAL DEL RECURSO HÍDRICO  NACIONAL</t>
  </si>
  <si>
    <t>C-3204-0900-6</t>
  </si>
  <si>
    <t>INVESTIGACIÓN GENERACIÓN  Y DIFUSIÓN DE CONOCIMIENTO CIENTÍFICO SOBRE LA REALIDAD AMBIENTAL, SOCIO PRODUCTIVA Y CULTURAL DEL CHOCÓ BIOGEOGRÁFICO  ANTIOQUIA, CAUCA, CHOCÓ, NARIÑO, VALLE DEL CAUCA, RISARALDA, CÓRDOBA</t>
  </si>
  <si>
    <t>C-3204-0900-7</t>
  </si>
  <si>
    <t>INVESTIGACIÓN CONSERVACIÓN Y APROVECHAMIENTO SOSTENIBLE DE LA DIVERSIDAD BIOLÓGICA, SOCIOECONOMICA Y CULTURAL DE LA AMAZONIA COLOMBIANA  AMAZONAS, CAQUETÁ, PUTUMAYO, GUAVIARE, VAUPÉS, GUAINÍA</t>
  </si>
  <si>
    <t>C-3204-0900-8</t>
  </si>
  <si>
    <t>INVESTIGACIÓN CIENTÍFICA HACIA LA GENERACIÓN DE INFORMACIÓN Y CONOCIMIENTO DE  LAS  ZONAS MARINAS Y COSTERAS DE INTERES DE LA NACIÓN  NACIONAL</t>
  </si>
  <si>
    <t>C-3204-0900-10</t>
  </si>
  <si>
    <t>CONSOLIDACIÓN SISTEMA DE INFORMACIÓN AMBIENTAL SIAC COMO EJE CENTRAL DE INFORMACIÓN AMBIENTAL OFICIAL Y SOPORTE PARA LA TOMA DE DECISIONES A NIVEL REGIONAL Y NACIONAL Y CONOCIMIENTO EN MATERIA AMBIENTAL A NIVEL NACIONAL Y REGIONAL  BOGOTÁ</t>
  </si>
  <si>
    <t>C-3204-0900-11</t>
  </si>
  <si>
    <t>FORTALECIMIENTO DEL SISTEMA DE OPERACIONES ESTADÍSTICAS AMBIENTALES DEL INSTITUTO DE INVESTIGACIONES MARINAS Y COSTERAS - INVEMAR-  NACIONAL</t>
  </si>
  <si>
    <t>C-3204-0900-12</t>
  </si>
  <si>
    <t>INVESTIGACION CIENTIFICA Y GESTION DEL CONOCIMIENTO SOBRE LA BIODIVERSIDAD Y SUS CONTRIBUCIONES A LA SOCIEDAD A NIVEL  NACIONAL</t>
  </si>
  <si>
    <t>C-3205-0900-2</t>
  </si>
  <si>
    <t>GENERACIÓN CAPACIDADES PARA EL ADECUADO DESEMPEÑO AMBIENTAL DEL SINA EN EL TERRITORIO  NACIONAL</t>
  </si>
  <si>
    <t>C-3206-0900-3</t>
  </si>
  <si>
    <t>FORTALECIMIENTO DE LA GESTIÓN DE CAMBIO CLIMÁTICO EN LA PLANEACIÓN SECTORIAL Y TERRITORIAL  NACIONAL</t>
  </si>
  <si>
    <t>C-3207-0900-2</t>
  </si>
  <si>
    <t>FORTALECIMIENTO FORTALECER LA GESTIÓN AMBIENTAL DEL ESTADO COLOMBIANO SOBRE LAS ZONAS MARINAS Y COSTERAS Y RECURSOS ACUÁTICOS  NACIONAL</t>
  </si>
  <si>
    <t>C-3208-0900-3</t>
  </si>
  <si>
    <t>IMPLEMENTACION DE ESTRATEGIAS DE EDUCACION, PARTICIPACION Y CULTURA PARA EL FORTALECIMIENTO DE LA GOBERNANZA AMBIENTAL A NIVEL  NACIONAL</t>
  </si>
  <si>
    <t>C-3299-0900-9</t>
  </si>
  <si>
    <t>IMPLEMENTACIÓN DE LA ESTRATEGIA DE DIVULGACIÓN Y COMUNICACIÓN DE LA INFORMACIÓN AMBIENTAL A NIVEL  NACIONAL</t>
  </si>
  <si>
    <t>C-3299-0900-10</t>
  </si>
  <si>
    <t>FORTALECIMIENTO DE LA INFRAESTRUCTURA FÍSICA, TECNOLÓGICA Y DE LA GESTIÓN ADMINISTRATIVA DEL INVEMAR  NACIONAL</t>
  </si>
  <si>
    <t>C-3299-0900-11</t>
  </si>
  <si>
    <t>FORTALECIMIENTO DE LA CAPACIDAD DEL ENTORNO FISCO Y LOGÍSTICO REQUERIDO PARA EL LEVANTAMIENTO Y GESTIÓN DE LA INFORMACIÓN AMBIENTAL DE LA AMAZONIA COLOMBIANA.  AMAZONAS, CAQUETÁ, VAUPÉS, GUAVIARE, GUAINÍA</t>
  </si>
  <si>
    <t>C-3299-0900-13</t>
  </si>
  <si>
    <t>FORTALECIMIENTO AMPLIACIÓN DE LA CAPACIDAD INSTALADA DE INFRAESTRUCTURA FÍSICA, TECNOLÓGICA Y ADMINISTRATIVA DEL INSTITUTO DE INVESTIGACIONES AMBIENTALES DEL PACÍFICO  ANTIOQUIA, CAUCA, CHOCÓ, NARIÑO, RISARALDA, VALLE DEL CAUCA, CÓRDOBA</t>
  </si>
  <si>
    <t>C-3299-0900-14</t>
  </si>
  <si>
    <t>FORTALECIMIENTO DE LA GESTIÓN INSTITUCIONAL  DE LA SECRETARÍA GENERAL DEL MINISTERIO DE AMBIENTE Y DESARROLLO SOSTENIBLE.  BOGOTÁ</t>
  </si>
  <si>
    <t>C-3299-0900-15</t>
  </si>
  <si>
    <t>FORTALECIMIENTO DE LA ESTRATEGIA DE TI Y TRANSFORMACIÓN DIGITAL EN EL MINISTERIO DE AMBIENTE Y DESARROLLO SOSTENIBLE  NACIONAL</t>
  </si>
  <si>
    <t>C-3299-0900-16</t>
  </si>
  <si>
    <t>FORTALECIMIENTO DE LOS PROCESOS DE PLANEACION, EVALUACION Y SEGUIMIENTO A LA GESTION ADELANTADA POR EL SECTOR AMBIENTAL  NACIONAL</t>
  </si>
  <si>
    <t>C-3299-0900-17</t>
  </si>
  <si>
    <t>FORTALECIMIENTO EN EL CONTROL Y SEGUIMIENTO A LOS COMPROMISOS ADQUIRIDOS EN ESCENARIOS INTERNACIONALES DE LA GESTIÓN AMBIENTAL.  NACIONAL</t>
  </si>
  <si>
    <t>C-3299-0900-18</t>
  </si>
  <si>
    <t>FORTALECIMIENTO INSTITUCIONAL PARA LA GENERACION DE CONOCIMIENTO EN BIODIVERSIDAD Y LAS CONTRIBUCIONES DE LA NATURALEZA A LA SOCIEDAD  NACIONAL</t>
  </si>
  <si>
    <t>TOTAL INVERSIÓN</t>
  </si>
  <si>
    <t>TOTAL FUNCIONAMIENTO + SERVICIO A LA DEUDA + INVERSIÓN MADS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</si>
</sst>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Malgun Gothic"/>
      <family val="2"/>
    </font>
    <font>
      <sz val="10"/>
      <name val="Malgun Gothic"/>
      <family val="2"/>
    </font>
    <font>
      <b/>
      <sz val="10"/>
      <color theme="0"/>
      <name val="Malgun Gothic"/>
      <family val="2"/>
    </font>
    <font>
      <sz val="10"/>
      <color rgb="FF000000"/>
      <name val="Times New Roman"/>
      <family val="1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wrapText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6" xfId="0" applyNumberFormat="1" applyFont="1" applyFill="1" applyBorder="1" applyAlignment="1">
      <alignment horizontal="center" vertical="center" wrapText="1" readingOrder="1"/>
    </xf>
    <xf numFmtId="0" fontId="2" fillId="0" borderId="7" xfId="0" applyNumberFormat="1" applyFont="1" applyFill="1" applyBorder="1" applyAlignment="1">
      <alignment horizontal="center" vertical="center" wrapText="1" readingOrder="1"/>
    </xf>
    <xf numFmtId="0" fontId="2" fillId="0" borderId="8" xfId="0" applyNumberFormat="1" applyFont="1" applyFill="1" applyBorder="1" applyAlignment="1">
      <alignment horizontal="center" vertical="center" wrapText="1" readingOrder="1"/>
    </xf>
    <xf numFmtId="0" fontId="2" fillId="0" borderId="9" xfId="0" applyNumberFormat="1" applyFont="1" applyFill="1" applyBorder="1" applyAlignment="1">
      <alignment horizontal="center" vertical="center" wrapText="1" readingOrder="1"/>
    </xf>
    <xf numFmtId="0" fontId="4" fillId="2" borderId="10" xfId="0" applyNumberFormat="1" applyFont="1" applyFill="1" applyBorder="1" applyAlignment="1">
      <alignment horizontal="left" vertical="center" wrapText="1" readingOrder="1"/>
    </xf>
    <xf numFmtId="0" fontId="4" fillId="3" borderId="5" xfId="0" applyNumberFormat="1" applyFont="1" applyFill="1" applyBorder="1" applyAlignment="1">
      <alignment horizontal="center" vertical="center" wrapText="1" readingOrder="1"/>
    </xf>
    <xf numFmtId="164" fontId="4" fillId="3" borderId="5" xfId="1" applyFont="1" applyFill="1" applyBorder="1" applyAlignment="1">
      <alignment horizontal="center" vertical="center" wrapText="1" readingOrder="1"/>
    </xf>
    <xf numFmtId="164" fontId="5" fillId="0" borderId="5" xfId="1" applyFont="1" applyBorder="1" applyAlignment="1">
      <alignment vertical="center" wrapText="1" readingOrder="1"/>
    </xf>
    <xf numFmtId="164" fontId="5" fillId="0" borderId="5" xfId="1" applyFont="1" applyBorder="1" applyAlignment="1">
      <alignment horizontal="center" vertical="center" wrapText="1" readingOrder="1"/>
    </xf>
    <xf numFmtId="164" fontId="5" fillId="0" borderId="5" xfId="1" applyFont="1" applyBorder="1" applyAlignment="1">
      <alignment horizontal="left" vertical="center" wrapText="1" readingOrder="1"/>
    </xf>
    <xf numFmtId="165" fontId="5" fillId="0" borderId="5" xfId="1" applyNumberFormat="1" applyFont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wrapText="1" readingOrder="1"/>
    </xf>
    <xf numFmtId="0" fontId="2" fillId="4" borderId="11" xfId="0" applyNumberFormat="1" applyFont="1" applyFill="1" applyBorder="1" applyAlignment="1">
      <alignment horizontal="center" vertical="center" wrapText="1" readingOrder="1"/>
    </xf>
    <xf numFmtId="0" fontId="2" fillId="4" borderId="12" xfId="0" applyNumberFormat="1" applyFont="1" applyFill="1" applyBorder="1" applyAlignment="1">
      <alignment horizontal="center" vertical="center" wrapText="1" readingOrder="1"/>
    </xf>
    <xf numFmtId="0" fontId="2" fillId="4" borderId="13" xfId="0" applyNumberFormat="1" applyFont="1" applyFill="1" applyBorder="1" applyAlignment="1">
      <alignment horizontal="center" vertical="center" wrapText="1" readingOrder="1"/>
    </xf>
    <xf numFmtId="165" fontId="2" fillId="4" borderId="14" xfId="1" applyNumberFormat="1" applyFont="1" applyFill="1" applyBorder="1" applyAlignment="1">
      <alignment horizontal="right" vertical="center" wrapText="1" readingOrder="1"/>
    </xf>
    <xf numFmtId="164" fontId="3" fillId="0" borderId="0" xfId="0" applyNumberFormat="1" applyFont="1" applyFill="1" applyBorder="1" applyAlignment="1">
      <alignment wrapText="1"/>
    </xf>
    <xf numFmtId="0" fontId="2" fillId="4" borderId="10" xfId="0" applyNumberFormat="1" applyFont="1" applyFill="1" applyBorder="1" applyAlignment="1">
      <alignment horizontal="left" vertical="center" wrapText="1" readingOrder="1"/>
    </xf>
    <xf numFmtId="165" fontId="2" fillId="4" borderId="10" xfId="1" applyNumberFormat="1" applyFont="1" applyFill="1" applyBorder="1" applyAlignment="1">
      <alignment horizontal="right" vertical="center" wrapText="1" readingOrder="1"/>
    </xf>
    <xf numFmtId="0" fontId="2" fillId="4" borderId="5" xfId="0" applyNumberFormat="1" applyFont="1" applyFill="1" applyBorder="1" applyAlignment="1">
      <alignment horizontal="left" vertical="center" wrapText="1" readingOrder="1"/>
    </xf>
    <xf numFmtId="165" fontId="2" fillId="4" borderId="5" xfId="1" applyNumberFormat="1" applyFont="1" applyFill="1" applyBorder="1" applyAlignment="1">
      <alignment horizontal="right" vertical="center" wrapText="1" readingOrder="1"/>
    </xf>
    <xf numFmtId="0" fontId="4" fillId="3" borderId="5" xfId="0" applyNumberFormat="1" applyFont="1" applyFill="1" applyBorder="1" applyAlignment="1">
      <alignment horizontal="center" vertical="center" wrapText="1" readingOrder="1"/>
    </xf>
    <xf numFmtId="165" fontId="4" fillId="3" borderId="5" xfId="1" applyNumberFormat="1" applyFont="1" applyFill="1" applyBorder="1" applyAlignment="1">
      <alignment horizontal="right" vertical="center" wrapText="1" readingOrder="1"/>
    </xf>
    <xf numFmtId="164" fontId="3" fillId="0" borderId="0" xfId="1" applyFont="1" applyFill="1" applyBorder="1" applyAlignment="1">
      <alignment wrapText="1"/>
    </xf>
    <xf numFmtId="164" fontId="5" fillId="0" borderId="10" xfId="1" applyFont="1" applyBorder="1" applyAlignment="1">
      <alignment vertical="center" wrapText="1" readingOrder="1"/>
    </xf>
    <xf numFmtId="164" fontId="5" fillId="0" borderId="10" xfId="1" applyFont="1" applyBorder="1" applyAlignment="1">
      <alignment horizontal="left" vertical="center" wrapText="1" readingOrder="1"/>
    </xf>
    <xf numFmtId="165" fontId="5" fillId="0" borderId="10" xfId="1" applyNumberFormat="1" applyFont="1" applyBorder="1" applyAlignment="1">
      <alignment horizontal="right" vertical="center" wrapText="1" readingOrder="1"/>
    </xf>
    <xf numFmtId="164" fontId="6" fillId="0" borderId="0" xfId="1" applyFont="1" applyFill="1" applyBorder="1" applyAlignment="1">
      <alignment wrapText="1" readingOrder="1"/>
    </xf>
    <xf numFmtId="0" fontId="4" fillId="2" borderId="5" xfId="0" applyNumberFormat="1" applyFont="1" applyFill="1" applyBorder="1" applyAlignment="1">
      <alignment horizontal="left" vertical="center" wrapText="1" readingOrder="1"/>
    </xf>
    <xf numFmtId="166" fontId="5" fillId="0" borderId="5" xfId="2" applyNumberFormat="1" applyFont="1" applyFill="1" applyBorder="1" applyAlignment="1">
      <alignment horizontal="right" vertical="center" readingOrder="1"/>
    </xf>
    <xf numFmtId="164" fontId="5" fillId="0" borderId="15" xfId="1" applyFont="1" applyBorder="1" applyAlignment="1">
      <alignment vertical="center" wrapText="1" readingOrder="1"/>
    </xf>
    <xf numFmtId="164" fontId="5" fillId="0" borderId="15" xfId="1" applyFont="1" applyBorder="1" applyAlignment="1">
      <alignment horizontal="center" vertical="center" wrapText="1" readingOrder="1"/>
    </xf>
    <xf numFmtId="164" fontId="5" fillId="0" borderId="15" xfId="1" applyFont="1" applyBorder="1" applyAlignment="1">
      <alignment horizontal="left" vertical="center" wrapText="1" readingOrder="1"/>
    </xf>
    <xf numFmtId="0" fontId="4" fillId="3" borderId="16" xfId="0" applyNumberFormat="1" applyFont="1" applyFill="1" applyBorder="1" applyAlignment="1">
      <alignment horizontal="left" vertical="center" wrapText="1" readingOrder="1"/>
    </xf>
    <xf numFmtId="0" fontId="4" fillId="3" borderId="17" xfId="0" applyNumberFormat="1" applyFont="1" applyFill="1" applyBorder="1" applyAlignment="1">
      <alignment horizontal="left" vertical="center" wrapText="1" readingOrder="1"/>
    </xf>
    <xf numFmtId="0" fontId="4" fillId="3" borderId="18" xfId="0" applyNumberFormat="1" applyFont="1" applyFill="1" applyBorder="1" applyAlignment="1">
      <alignment horizontal="left" vertical="center" wrapText="1" readingOrder="1"/>
    </xf>
    <xf numFmtId="0" fontId="4" fillId="2" borderId="16" xfId="0" applyNumberFormat="1" applyFont="1" applyFill="1" applyBorder="1" applyAlignment="1">
      <alignment horizontal="left" vertical="center" wrapText="1" readingOrder="1"/>
    </xf>
    <xf numFmtId="0" fontId="4" fillId="2" borderId="17" xfId="0" applyNumberFormat="1" applyFont="1" applyFill="1" applyBorder="1" applyAlignment="1">
      <alignment horizontal="left" vertical="center" wrapText="1" readingOrder="1"/>
    </xf>
    <xf numFmtId="0" fontId="4" fillId="2" borderId="18" xfId="0" applyNumberFormat="1" applyFont="1" applyFill="1" applyBorder="1" applyAlignment="1">
      <alignment horizontal="left" vertical="center" wrapText="1" readingOrder="1"/>
    </xf>
    <xf numFmtId="165" fontId="4" fillId="2" borderId="5" xfId="1" applyNumberFormat="1" applyFont="1" applyFill="1" applyBorder="1" applyAlignment="1">
      <alignment horizontal="right" vertical="center" wrapText="1" readingOrder="1"/>
    </xf>
    <xf numFmtId="165" fontId="3" fillId="0" borderId="0" xfId="1" applyNumberFormat="1" applyFont="1" applyFill="1" applyBorder="1" applyAlignment="1">
      <alignment vertical="center" wrapText="1"/>
    </xf>
    <xf numFmtId="164" fontId="3" fillId="0" borderId="0" xfId="1" applyFont="1" applyFill="1" applyBorder="1" applyAlignment="1">
      <alignment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P%20Web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 FONAM JUNIO  2023"/>
      <sheetName val="EP FONAM OAP"/>
      <sheetName val="EP MADS JUNIO 2023"/>
      <sheetName val="ep fonam"/>
      <sheetName val="ep mads"/>
    </sheetNames>
    <sheetDataSet>
      <sheetData sheetId="0"/>
      <sheetData sheetId="1"/>
      <sheetData sheetId="2"/>
      <sheetData sheetId="3"/>
      <sheetData sheetId="4">
        <row r="5">
          <cell r="M5" t="str">
            <v>Nación</v>
          </cell>
          <cell r="N5" t="str">
            <v>10</v>
          </cell>
          <cell r="O5" t="str">
            <v>CSF</v>
          </cell>
          <cell r="P5" t="str">
            <v>SALARIO</v>
          </cell>
          <cell r="T5">
            <v>33034154224</v>
          </cell>
          <cell r="U5">
            <v>0</v>
          </cell>
          <cell r="V5">
            <v>33034154224</v>
          </cell>
          <cell r="W5">
            <v>33034154224</v>
          </cell>
          <cell r="X5">
            <v>13279865172</v>
          </cell>
          <cell r="Y5">
            <v>13278447840</v>
          </cell>
          <cell r="Z5">
            <v>13265011983</v>
          </cell>
        </row>
        <row r="6">
          <cell r="M6" t="str">
            <v>Nación</v>
          </cell>
          <cell r="N6" t="str">
            <v>10</v>
          </cell>
          <cell r="O6" t="str">
            <v>CSF</v>
          </cell>
          <cell r="P6" t="str">
            <v>CONTRIBUCIONES INHERENTES A LA NÓMINA</v>
          </cell>
          <cell r="T6">
            <v>11410881705</v>
          </cell>
          <cell r="U6">
            <v>0</v>
          </cell>
          <cell r="V6">
            <v>11410881705</v>
          </cell>
          <cell r="W6">
            <v>11410881705</v>
          </cell>
          <cell r="X6">
            <v>3749830139</v>
          </cell>
          <cell r="Y6">
            <v>3749830139</v>
          </cell>
          <cell r="Z6">
            <v>3749830139</v>
          </cell>
        </row>
        <row r="7">
          <cell r="M7" t="str">
            <v>Nación</v>
          </cell>
          <cell r="N7" t="str">
            <v>10</v>
          </cell>
          <cell r="O7" t="str">
            <v>CSF</v>
          </cell>
          <cell r="P7" t="str">
            <v>REMUNERACIONES NO CONSTITUTIVAS DE FACTOR SALARIAL</v>
          </cell>
          <cell r="T7">
            <v>3068450133</v>
          </cell>
          <cell r="U7">
            <v>0</v>
          </cell>
          <cell r="V7">
            <v>3068450133</v>
          </cell>
          <cell r="W7">
            <v>3068450133</v>
          </cell>
          <cell r="X7">
            <v>1255674585</v>
          </cell>
          <cell r="Y7">
            <v>1255271861</v>
          </cell>
          <cell r="Z7">
            <v>1246997323</v>
          </cell>
        </row>
        <row r="8">
          <cell r="C8" t="str">
            <v>A-02</v>
          </cell>
          <cell r="M8" t="str">
            <v>Nación</v>
          </cell>
          <cell r="N8" t="str">
            <v>10</v>
          </cell>
          <cell r="O8" t="str">
            <v>CSF</v>
          </cell>
          <cell r="P8" t="str">
            <v>ADQUISICIÓN DE BIENES  Y SERVICIOS</v>
          </cell>
          <cell r="T8">
            <v>6567640901</v>
          </cell>
          <cell r="U8">
            <v>0</v>
          </cell>
          <cell r="V8">
            <v>6567640901</v>
          </cell>
          <cell r="W8">
            <v>6504940128.6400003</v>
          </cell>
          <cell r="X8">
            <v>5167489059.5600004</v>
          </cell>
          <cell r="Y8">
            <v>1926115573.49</v>
          </cell>
          <cell r="Z8">
            <v>1878560208.76</v>
          </cell>
        </row>
        <row r="9">
          <cell r="M9" t="str">
            <v>Nación</v>
          </cell>
          <cell r="N9" t="str">
            <v>16</v>
          </cell>
          <cell r="O9" t="str">
            <v>SSF</v>
          </cell>
          <cell r="P9" t="str">
            <v>FONDO DE COMPENSACIÓN AMBIENTAL DISTRIBUCIÓN COMITÉ FONDO-MINISTERIO DEL MEDIO AMBIENTE ARTÍCULO 24 LEY 344 DE 1996.</v>
          </cell>
          <cell r="T9">
            <v>2277407962</v>
          </cell>
          <cell r="U9">
            <v>0</v>
          </cell>
          <cell r="V9">
            <v>2277407962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M10" t="str">
            <v>Nación</v>
          </cell>
          <cell r="N10" t="str">
            <v>10</v>
          </cell>
          <cell r="O10" t="str">
            <v>CSF</v>
          </cell>
          <cell r="P10" t="str">
            <v>FORTALECIMIENTO A LA CONSULTA PREVIA. CONVENIO 169 OIT, LEY 21 DE 1991, LEY 70 DE 1993</v>
          </cell>
          <cell r="T10">
            <v>1056000000</v>
          </cell>
          <cell r="U10">
            <v>0</v>
          </cell>
          <cell r="V10">
            <v>1056000000</v>
          </cell>
          <cell r="W10">
            <v>1056000000</v>
          </cell>
          <cell r="X10">
            <v>0</v>
          </cell>
          <cell r="Y10">
            <v>0</v>
          </cell>
          <cell r="Z10">
            <v>0</v>
          </cell>
        </row>
        <row r="11">
          <cell r="M11" t="str">
            <v>Nación</v>
          </cell>
          <cell r="N11" t="str">
            <v>10</v>
          </cell>
          <cell r="O11" t="str">
            <v>CSF</v>
          </cell>
          <cell r="P11" t="str">
            <v>A INSTITUTOS DE INVESTIGACIÓN LEY 99 DE 1993</v>
          </cell>
          <cell r="T11">
            <v>36287817921</v>
          </cell>
          <cell r="U11">
            <v>0</v>
          </cell>
          <cell r="V11">
            <v>36287817921</v>
          </cell>
          <cell r="W11">
            <v>36287817921</v>
          </cell>
          <cell r="X11">
            <v>36287817921</v>
          </cell>
          <cell r="Y11">
            <v>19133734938</v>
          </cell>
          <cell r="Z11">
            <v>19055908962</v>
          </cell>
        </row>
        <row r="12">
          <cell r="M12" t="str">
            <v>Nación</v>
          </cell>
          <cell r="N12" t="str">
            <v>10</v>
          </cell>
          <cell r="O12" t="str">
            <v>CSF</v>
          </cell>
          <cell r="P12" t="str">
            <v>MESADAS PENSIONALES (DE PENSIONES)</v>
          </cell>
          <cell r="T12">
            <v>32000000</v>
          </cell>
          <cell r="U12">
            <v>0</v>
          </cell>
          <cell r="V12">
            <v>32000000</v>
          </cell>
          <cell r="W12">
            <v>32000000</v>
          </cell>
          <cell r="X12">
            <v>9202068</v>
          </cell>
          <cell r="Y12">
            <v>9202068</v>
          </cell>
          <cell r="Z12">
            <v>9202068</v>
          </cell>
        </row>
        <row r="13">
          <cell r="M13" t="str">
            <v>Nación</v>
          </cell>
          <cell r="N13" t="str">
            <v>10</v>
          </cell>
          <cell r="O13" t="str">
            <v>CSF</v>
          </cell>
          <cell r="P13" t="str">
            <v>CUOTAS PARTES PENSIONALES (DE PENSIONES)</v>
          </cell>
          <cell r="T13">
            <v>548000000</v>
          </cell>
          <cell r="U13">
            <v>0</v>
          </cell>
          <cell r="V13">
            <v>548000000</v>
          </cell>
          <cell r="W13">
            <v>548000000</v>
          </cell>
          <cell r="X13">
            <v>130764497</v>
          </cell>
          <cell r="Y13">
            <v>130764497</v>
          </cell>
          <cell r="Z13">
            <v>130764497</v>
          </cell>
        </row>
        <row r="14">
          <cell r="M14" t="str">
            <v>Nación</v>
          </cell>
          <cell r="N14" t="str">
            <v>10</v>
          </cell>
          <cell r="O14" t="str">
            <v>CSF</v>
          </cell>
          <cell r="P14" t="str">
            <v>BONOS PENSIONALES (DE PENSIONES)</v>
          </cell>
          <cell r="T14">
            <v>7000000000</v>
          </cell>
          <cell r="U14">
            <v>0</v>
          </cell>
          <cell r="V14">
            <v>7000000000</v>
          </cell>
          <cell r="W14">
            <v>7000000000</v>
          </cell>
          <cell r="X14">
            <v>4472669800</v>
          </cell>
          <cell r="Y14">
            <v>4472669800</v>
          </cell>
          <cell r="Z14">
            <v>4472669800</v>
          </cell>
        </row>
        <row r="15">
          <cell r="M15" t="str">
            <v>Nación</v>
          </cell>
          <cell r="N15" t="str">
            <v>10</v>
          </cell>
          <cell r="O15" t="str">
            <v>CSF</v>
          </cell>
          <cell r="P15" t="str">
            <v>INCAPACIDADES Y LICENCIAS DE MATERNIDAD Y PATERNIDAD (NO DE PENSIONES)</v>
          </cell>
          <cell r="T15">
            <v>108500000</v>
          </cell>
          <cell r="U15">
            <v>0</v>
          </cell>
          <cell r="V15">
            <v>108500000</v>
          </cell>
          <cell r="W15">
            <v>108500000</v>
          </cell>
          <cell r="X15">
            <v>64582119</v>
          </cell>
          <cell r="Y15">
            <v>64582119</v>
          </cell>
          <cell r="Z15">
            <v>64582119</v>
          </cell>
        </row>
        <row r="16">
          <cell r="M16" t="str">
            <v>Nación</v>
          </cell>
          <cell r="N16" t="str">
            <v>10</v>
          </cell>
          <cell r="O16" t="str">
            <v>CSF</v>
          </cell>
          <cell r="P16" t="str">
            <v>SENTENCIAS Y CONCILIACIONES</v>
          </cell>
          <cell r="T16">
            <v>636105677</v>
          </cell>
          <cell r="U16">
            <v>0</v>
          </cell>
          <cell r="V16">
            <v>636105677</v>
          </cell>
          <cell r="W16">
            <v>636105677</v>
          </cell>
          <cell r="X16">
            <v>146940452.96000001</v>
          </cell>
          <cell r="Y16">
            <v>146940452.96000001</v>
          </cell>
          <cell r="Z16">
            <v>83454673</v>
          </cell>
        </row>
        <row r="17">
          <cell r="M17" t="str">
            <v>Nación</v>
          </cell>
          <cell r="N17" t="str">
            <v>10</v>
          </cell>
          <cell r="O17" t="str">
            <v>CSF</v>
          </cell>
          <cell r="P17" t="str">
            <v>IMPUESTOS</v>
          </cell>
          <cell r="T17">
            <v>171270680</v>
          </cell>
          <cell r="U17">
            <v>0</v>
          </cell>
          <cell r="V17">
            <v>171270680</v>
          </cell>
          <cell r="W17">
            <v>171270680</v>
          </cell>
          <cell r="X17">
            <v>141399100</v>
          </cell>
          <cell r="Y17">
            <v>141399100</v>
          </cell>
          <cell r="Z17">
            <v>141399100</v>
          </cell>
        </row>
        <row r="18">
          <cell r="P18" t="str">
            <v>CUOTA DE FISCALIZACIÓN Y AUDITAJE</v>
          </cell>
          <cell r="T18">
            <v>947851246</v>
          </cell>
          <cell r="U18">
            <v>0</v>
          </cell>
          <cell r="V18">
            <v>947851246</v>
          </cell>
          <cell r="W18">
            <v>947851246</v>
          </cell>
          <cell r="X18">
            <v>0</v>
          </cell>
          <cell r="Y18">
            <v>0</v>
          </cell>
          <cell r="Z18">
            <v>0</v>
          </cell>
        </row>
        <row r="19">
          <cell r="C19" t="str">
            <v>A-08-05</v>
          </cell>
          <cell r="P19" t="str">
            <v>MULTAS, SANCIONES E INTERESES DE MORA</v>
          </cell>
          <cell r="T19">
            <v>32228398</v>
          </cell>
          <cell r="U19">
            <v>0</v>
          </cell>
          <cell r="V19">
            <v>32228398</v>
          </cell>
          <cell r="W19">
            <v>24433345</v>
          </cell>
          <cell r="X19">
            <v>24433345</v>
          </cell>
          <cell r="Y19">
            <v>24433345</v>
          </cell>
          <cell r="Z19">
            <v>24433345</v>
          </cell>
        </row>
        <row r="20">
          <cell r="M20" t="str">
            <v>Nación</v>
          </cell>
          <cell r="N20" t="str">
            <v>11</v>
          </cell>
          <cell r="O20" t="str">
            <v>CSF</v>
          </cell>
          <cell r="P20" t="str">
            <v>APORTES AL FONDO DE CONTINGENCIAS</v>
          </cell>
          <cell r="T20">
            <v>4117846495</v>
          </cell>
          <cell r="U20">
            <v>0</v>
          </cell>
          <cell r="V20">
            <v>4117846495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T21">
            <v>6500000000</v>
          </cell>
          <cell r="U21">
            <v>0</v>
          </cell>
          <cell r="V21">
            <v>6500000000</v>
          </cell>
          <cell r="W21">
            <v>6396452008</v>
          </cell>
          <cell r="X21">
            <v>3119699874</v>
          </cell>
          <cell r="Y21">
            <v>1079754084</v>
          </cell>
          <cell r="Z21">
            <v>1079754084</v>
          </cell>
        </row>
        <row r="22">
          <cell r="T22">
            <v>5000000000</v>
          </cell>
          <cell r="U22">
            <v>0</v>
          </cell>
          <cell r="V22">
            <v>5000000000</v>
          </cell>
          <cell r="W22">
            <v>5000000000</v>
          </cell>
          <cell r="X22">
            <v>3704551490</v>
          </cell>
          <cell r="Y22">
            <v>1205852425.8</v>
          </cell>
          <cell r="Z22">
            <v>1205852425.8</v>
          </cell>
        </row>
        <row r="23">
          <cell r="T23">
            <v>2800000000</v>
          </cell>
          <cell r="U23">
            <v>0</v>
          </cell>
          <cell r="V23">
            <v>2800000000</v>
          </cell>
          <cell r="W23">
            <v>2800000000</v>
          </cell>
          <cell r="X23">
            <v>2347673047</v>
          </cell>
          <cell r="Y23">
            <v>747716156.63999999</v>
          </cell>
          <cell r="Z23">
            <v>747716156.63999999</v>
          </cell>
        </row>
        <row r="24">
          <cell r="T24">
            <v>35321698237</v>
          </cell>
          <cell r="U24">
            <v>35321698237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T25">
            <v>20500000000</v>
          </cell>
          <cell r="U25">
            <v>0</v>
          </cell>
          <cell r="V25">
            <v>20500000000</v>
          </cell>
          <cell r="W25">
            <v>17189095740</v>
          </cell>
          <cell r="X25">
            <v>7915596265</v>
          </cell>
          <cell r="Y25">
            <v>2213722353</v>
          </cell>
          <cell r="Z25">
            <v>2213722353</v>
          </cell>
        </row>
        <row r="26">
          <cell r="T26">
            <v>17500000000</v>
          </cell>
          <cell r="U26">
            <v>0</v>
          </cell>
          <cell r="V26">
            <v>17500000000</v>
          </cell>
          <cell r="W26">
            <v>17500000000</v>
          </cell>
          <cell r="X26">
            <v>8000000000</v>
          </cell>
          <cell r="Y26">
            <v>0</v>
          </cell>
          <cell r="Z26">
            <v>0</v>
          </cell>
        </row>
        <row r="27">
          <cell r="T27">
            <v>400000000</v>
          </cell>
          <cell r="U27">
            <v>0</v>
          </cell>
          <cell r="V27">
            <v>400000000</v>
          </cell>
          <cell r="W27">
            <v>400000000</v>
          </cell>
          <cell r="X27">
            <v>76500000</v>
          </cell>
          <cell r="Y27">
            <v>14700000</v>
          </cell>
          <cell r="Z27">
            <v>14700000</v>
          </cell>
        </row>
        <row r="28">
          <cell r="T28">
            <v>7000000000</v>
          </cell>
          <cell r="U28">
            <v>0</v>
          </cell>
          <cell r="V28">
            <v>7000000000</v>
          </cell>
          <cell r="W28">
            <v>6948310893</v>
          </cell>
          <cell r="X28">
            <v>5551348189</v>
          </cell>
          <cell r="Y28">
            <v>1639938656</v>
          </cell>
          <cell r="Z28">
            <v>1639938656</v>
          </cell>
        </row>
        <row r="29">
          <cell r="T29">
            <v>5000000000</v>
          </cell>
          <cell r="U29">
            <v>0</v>
          </cell>
          <cell r="V29">
            <v>5000000000</v>
          </cell>
          <cell r="W29">
            <v>5000000000</v>
          </cell>
          <cell r="X29">
            <v>5000000000</v>
          </cell>
          <cell r="Y29">
            <v>3039999999.6700001</v>
          </cell>
          <cell r="Z29">
            <v>3039999999.6700001</v>
          </cell>
        </row>
        <row r="30">
          <cell r="T30">
            <v>8200000000</v>
          </cell>
          <cell r="U30">
            <v>0</v>
          </cell>
          <cell r="V30">
            <v>8200000000</v>
          </cell>
          <cell r="W30">
            <v>8200000000</v>
          </cell>
          <cell r="X30">
            <v>8200000000</v>
          </cell>
          <cell r="Y30">
            <v>3799999999.9899998</v>
          </cell>
          <cell r="Z30">
            <v>3799999999.9899998</v>
          </cell>
        </row>
        <row r="31">
          <cell r="T31">
            <v>7400000000</v>
          </cell>
          <cell r="U31">
            <v>0</v>
          </cell>
          <cell r="V31">
            <v>7400000000</v>
          </cell>
          <cell r="W31">
            <v>7400000000</v>
          </cell>
          <cell r="X31">
            <v>7400000000</v>
          </cell>
          <cell r="Y31">
            <v>3865000000</v>
          </cell>
          <cell r="Z31">
            <v>3865000000</v>
          </cell>
        </row>
        <row r="32">
          <cell r="T32">
            <v>3840503984</v>
          </cell>
          <cell r="U32">
            <v>0</v>
          </cell>
          <cell r="V32">
            <v>3840503984</v>
          </cell>
          <cell r="W32">
            <v>3157732331</v>
          </cell>
          <cell r="X32">
            <v>2511273720</v>
          </cell>
          <cell r="Y32">
            <v>813201583</v>
          </cell>
          <cell r="Z32">
            <v>813201583</v>
          </cell>
        </row>
        <row r="33">
          <cell r="T33">
            <v>1300000000</v>
          </cell>
          <cell r="U33">
            <v>0</v>
          </cell>
          <cell r="V33">
            <v>1300000000</v>
          </cell>
          <cell r="W33">
            <v>1300000000</v>
          </cell>
          <cell r="X33">
            <v>1300000000</v>
          </cell>
          <cell r="Y33">
            <v>1300000000</v>
          </cell>
          <cell r="Z33">
            <v>1300000000</v>
          </cell>
        </row>
        <row r="34">
          <cell r="T34">
            <v>10606292170</v>
          </cell>
          <cell r="U34">
            <v>0</v>
          </cell>
          <cell r="V34">
            <v>10606292170</v>
          </cell>
          <cell r="W34">
            <v>10606292170</v>
          </cell>
          <cell r="X34">
            <v>10606292170</v>
          </cell>
          <cell r="Y34">
            <v>4617166706.6599998</v>
          </cell>
          <cell r="Z34">
            <v>4617166706.6599998</v>
          </cell>
        </row>
        <row r="35">
          <cell r="T35">
            <v>7600000000</v>
          </cell>
          <cell r="U35">
            <v>0</v>
          </cell>
          <cell r="V35">
            <v>7600000000</v>
          </cell>
          <cell r="W35">
            <v>7282755295</v>
          </cell>
          <cell r="X35">
            <v>3879754986</v>
          </cell>
          <cell r="Y35">
            <v>1114405028</v>
          </cell>
          <cell r="Z35">
            <v>1114405028</v>
          </cell>
        </row>
        <row r="36">
          <cell r="T36">
            <v>6000000000</v>
          </cell>
          <cell r="U36">
            <v>0</v>
          </cell>
          <cell r="V36">
            <v>6000000000</v>
          </cell>
          <cell r="W36">
            <v>5640000000</v>
          </cell>
          <cell r="X36">
            <v>4640809999</v>
          </cell>
          <cell r="Y36">
            <v>1216499998</v>
          </cell>
          <cell r="Z36">
            <v>1216499998</v>
          </cell>
        </row>
        <row r="37">
          <cell r="T37">
            <v>5000000000</v>
          </cell>
          <cell r="U37">
            <v>0</v>
          </cell>
          <cell r="V37">
            <v>5000000000</v>
          </cell>
          <cell r="W37">
            <v>4850000000</v>
          </cell>
          <cell r="X37">
            <v>1141208861</v>
          </cell>
          <cell r="Y37">
            <v>298552934</v>
          </cell>
          <cell r="Z37">
            <v>284552934</v>
          </cell>
        </row>
        <row r="38">
          <cell r="T38">
            <v>3113000000</v>
          </cell>
          <cell r="U38">
            <v>0</v>
          </cell>
          <cell r="V38">
            <v>3113000000</v>
          </cell>
          <cell r="W38">
            <v>3086050000</v>
          </cell>
          <cell r="X38">
            <v>1704387670</v>
          </cell>
          <cell r="Y38">
            <v>409338645</v>
          </cell>
          <cell r="Z38">
            <v>409338645</v>
          </cell>
        </row>
        <row r="39">
          <cell r="T39">
            <v>3887000000</v>
          </cell>
          <cell r="U39">
            <v>0</v>
          </cell>
          <cell r="V39">
            <v>3887000000</v>
          </cell>
          <cell r="W39">
            <v>3887000000</v>
          </cell>
          <cell r="X39">
            <v>0</v>
          </cell>
          <cell r="Y39">
            <v>0</v>
          </cell>
          <cell r="Z39">
            <v>0</v>
          </cell>
        </row>
        <row r="40">
          <cell r="T40">
            <v>19000000000</v>
          </cell>
          <cell r="U40">
            <v>0</v>
          </cell>
          <cell r="V40">
            <v>19000000000</v>
          </cell>
          <cell r="W40">
            <v>13271428971</v>
          </cell>
          <cell r="X40">
            <v>7305269705</v>
          </cell>
          <cell r="Y40">
            <v>2277463061</v>
          </cell>
          <cell r="Z40">
            <v>2272615061</v>
          </cell>
        </row>
        <row r="41">
          <cell r="T41">
            <v>2000000000</v>
          </cell>
          <cell r="U41">
            <v>0</v>
          </cell>
          <cell r="V41">
            <v>2000000000</v>
          </cell>
          <cell r="W41">
            <v>2000000000</v>
          </cell>
          <cell r="X41">
            <v>1901541520</v>
          </cell>
          <cell r="Y41">
            <v>779432613</v>
          </cell>
          <cell r="Z41">
            <v>776972613</v>
          </cell>
        </row>
        <row r="42">
          <cell r="T42">
            <v>2400000000</v>
          </cell>
          <cell r="U42">
            <v>0</v>
          </cell>
          <cell r="V42">
            <v>2400000000</v>
          </cell>
          <cell r="W42">
            <v>2400000000</v>
          </cell>
          <cell r="X42">
            <v>2400000000</v>
          </cell>
          <cell r="Y42">
            <v>485000000</v>
          </cell>
          <cell r="Z42">
            <v>485000000</v>
          </cell>
        </row>
        <row r="43">
          <cell r="T43">
            <v>1200000000</v>
          </cell>
          <cell r="U43">
            <v>0</v>
          </cell>
          <cell r="V43">
            <v>1200000000</v>
          </cell>
          <cell r="W43">
            <v>1200000000</v>
          </cell>
          <cell r="X43">
            <v>1200000000</v>
          </cell>
          <cell r="Y43">
            <v>1200000000</v>
          </cell>
          <cell r="Z43">
            <v>1200000000</v>
          </cell>
        </row>
        <row r="44">
          <cell r="T44">
            <v>1500000000</v>
          </cell>
          <cell r="U44">
            <v>0</v>
          </cell>
          <cell r="V44">
            <v>1500000000</v>
          </cell>
          <cell r="W44">
            <v>1500000000</v>
          </cell>
          <cell r="X44">
            <v>1500000000</v>
          </cell>
          <cell r="Y44">
            <v>610000000</v>
          </cell>
          <cell r="Z44">
            <v>610000000</v>
          </cell>
        </row>
        <row r="45">
          <cell r="T45">
            <v>12000000000</v>
          </cell>
          <cell r="U45">
            <v>0</v>
          </cell>
          <cell r="V45">
            <v>12000000000</v>
          </cell>
          <cell r="W45">
            <v>11912940157</v>
          </cell>
          <cell r="X45">
            <v>9576301908</v>
          </cell>
          <cell r="Y45">
            <v>3631466002.3299999</v>
          </cell>
          <cell r="Z45">
            <v>3631466002.3299999</v>
          </cell>
        </row>
        <row r="46">
          <cell r="T46">
            <v>5500000000</v>
          </cell>
          <cell r="U46">
            <v>0</v>
          </cell>
          <cell r="V46">
            <v>5500000000</v>
          </cell>
          <cell r="W46">
            <v>3531466533</v>
          </cell>
          <cell r="X46">
            <v>2618439133</v>
          </cell>
          <cell r="Y46">
            <v>849575639</v>
          </cell>
          <cell r="Z46">
            <v>849575639</v>
          </cell>
        </row>
        <row r="47">
          <cell r="T47">
            <v>9000000000</v>
          </cell>
          <cell r="U47">
            <v>0</v>
          </cell>
          <cell r="V47">
            <v>9000000000</v>
          </cell>
          <cell r="W47">
            <v>7526358371</v>
          </cell>
          <cell r="X47">
            <v>4361240849.8299999</v>
          </cell>
          <cell r="Y47">
            <v>1212075348.51</v>
          </cell>
          <cell r="Z47">
            <v>1212075348.51</v>
          </cell>
        </row>
        <row r="48">
          <cell r="T48">
            <v>3000000000</v>
          </cell>
          <cell r="U48">
            <v>0</v>
          </cell>
          <cell r="V48">
            <v>3000000000</v>
          </cell>
          <cell r="W48">
            <v>2950000000</v>
          </cell>
          <cell r="X48">
            <v>2445000777</v>
          </cell>
          <cell r="Y48">
            <v>1290392735.7</v>
          </cell>
          <cell r="Z48">
            <v>1290392735.7</v>
          </cell>
        </row>
        <row r="49">
          <cell r="T49">
            <v>2393707830</v>
          </cell>
          <cell r="U49">
            <v>0</v>
          </cell>
          <cell r="V49">
            <v>2393707830</v>
          </cell>
          <cell r="W49">
            <v>2393707830</v>
          </cell>
          <cell r="X49">
            <v>2393707830</v>
          </cell>
          <cell r="Y49">
            <v>2393707830</v>
          </cell>
          <cell r="Z49">
            <v>2393707830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showGridLines="0" tabSelected="1" view="pageBreakPreview" zoomScale="80" zoomScaleNormal="80" zoomScaleSheetLayoutView="80" workbookViewId="0">
      <pane ySplit="5" topLeftCell="A52" activePane="bottomLeft" state="frozen"/>
      <selection activeCell="G17" sqref="G17"/>
      <selection pane="bottomLeft" activeCell="L64" sqref="L64"/>
    </sheetView>
  </sheetViews>
  <sheetFormatPr baseColWidth="10" defaultColWidth="15" defaultRowHeight="13.5" x14ac:dyDescent="0.25"/>
  <cols>
    <col min="1" max="1" width="16.42578125" style="4" customWidth="1"/>
    <col min="2" max="2" width="10.5703125" style="4" customWidth="1"/>
    <col min="3" max="3" width="6.28515625" style="4" customWidth="1"/>
    <col min="4" max="4" width="5.42578125" style="4" customWidth="1"/>
    <col min="5" max="5" width="48.5703125" style="4" customWidth="1"/>
    <col min="6" max="12" width="23.28515625" style="48" customWidth="1"/>
    <col min="13" max="13" width="22.5703125" style="4" bestFit="1" customWidth="1"/>
    <col min="14" max="14" width="19.85546875" style="4" customWidth="1"/>
    <col min="15" max="16" width="18" style="4" bestFit="1" customWidth="1"/>
    <col min="17" max="19" width="17" style="4" bestFit="1" customWidth="1"/>
    <col min="20" max="16384" width="15" style="4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3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3" ht="14.25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</row>
    <row r="4" spans="1:13" x14ac:dyDescent="0.2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ht="25.5" customHeight="1" x14ac:dyDescent="0.25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3" t="s">
        <v>7</v>
      </c>
      <c r="G5" s="13" t="s">
        <v>8</v>
      </c>
      <c r="H5" s="13" t="s">
        <v>9</v>
      </c>
      <c r="I5" s="13" t="s">
        <v>10</v>
      </c>
      <c r="J5" s="13" t="s">
        <v>11</v>
      </c>
      <c r="K5" s="13" t="s">
        <v>12</v>
      </c>
      <c r="L5" s="13" t="s">
        <v>13</v>
      </c>
    </row>
    <row r="6" spans="1:13" s="18" customFormat="1" ht="25.5" customHeight="1" x14ac:dyDescent="0.2">
      <c r="A6" s="14" t="s">
        <v>14</v>
      </c>
      <c r="B6" s="15" t="str">
        <f>+'[1]ep mads'!M5</f>
        <v>Nación</v>
      </c>
      <c r="C6" s="15" t="str">
        <f>+'[1]ep mads'!N5</f>
        <v>10</v>
      </c>
      <c r="D6" s="15" t="str">
        <f>+'[1]ep mads'!O5</f>
        <v>CSF</v>
      </c>
      <c r="E6" s="16" t="str">
        <f>+'[1]ep mads'!P5</f>
        <v>SALARIO</v>
      </c>
      <c r="F6" s="17">
        <f>+'[1]ep mads'!T5</f>
        <v>33034154224</v>
      </c>
      <c r="G6" s="17">
        <f>+'[1]ep mads'!U5</f>
        <v>0</v>
      </c>
      <c r="H6" s="17">
        <f>+'[1]ep mads'!V5</f>
        <v>33034154224</v>
      </c>
      <c r="I6" s="17">
        <f>+'[1]ep mads'!W5</f>
        <v>33034154224</v>
      </c>
      <c r="J6" s="17">
        <f>+'[1]ep mads'!X5</f>
        <v>13279865172</v>
      </c>
      <c r="K6" s="17">
        <f>+'[1]ep mads'!Y5</f>
        <v>13278447840</v>
      </c>
      <c r="L6" s="17">
        <f>+'[1]ep mads'!Z5</f>
        <v>13265011983</v>
      </c>
    </row>
    <row r="7" spans="1:13" s="18" customFormat="1" ht="25.5" customHeight="1" x14ac:dyDescent="0.2">
      <c r="A7" s="14" t="s">
        <v>15</v>
      </c>
      <c r="B7" s="15" t="str">
        <f>+'[1]ep mads'!M6</f>
        <v>Nación</v>
      </c>
      <c r="C7" s="15" t="str">
        <f>+'[1]ep mads'!N6</f>
        <v>10</v>
      </c>
      <c r="D7" s="15" t="str">
        <f>+'[1]ep mads'!O6</f>
        <v>CSF</v>
      </c>
      <c r="E7" s="16" t="str">
        <f>+'[1]ep mads'!P6</f>
        <v>CONTRIBUCIONES INHERENTES A LA NÓMINA</v>
      </c>
      <c r="F7" s="17">
        <f>+'[1]ep mads'!T6</f>
        <v>11410881705</v>
      </c>
      <c r="G7" s="17">
        <f>+'[1]ep mads'!U6</f>
        <v>0</v>
      </c>
      <c r="H7" s="17">
        <f>+'[1]ep mads'!V6</f>
        <v>11410881705</v>
      </c>
      <c r="I7" s="17">
        <f>+'[1]ep mads'!W6</f>
        <v>11410881705</v>
      </c>
      <c r="J7" s="17">
        <f>+'[1]ep mads'!X6</f>
        <v>3749830139</v>
      </c>
      <c r="K7" s="17">
        <f>+'[1]ep mads'!Y6</f>
        <v>3749830139</v>
      </c>
      <c r="L7" s="17">
        <f>+'[1]ep mads'!Z6</f>
        <v>3749830139</v>
      </c>
    </row>
    <row r="8" spans="1:13" s="18" customFormat="1" ht="25.5" customHeight="1" x14ac:dyDescent="0.2">
      <c r="A8" s="14" t="s">
        <v>16</v>
      </c>
      <c r="B8" s="15" t="str">
        <f>+'[1]ep mads'!M7</f>
        <v>Nación</v>
      </c>
      <c r="C8" s="15" t="str">
        <f>+'[1]ep mads'!N7</f>
        <v>10</v>
      </c>
      <c r="D8" s="15" t="str">
        <f>+'[1]ep mads'!O7</f>
        <v>CSF</v>
      </c>
      <c r="E8" s="16" t="str">
        <f>+'[1]ep mads'!P7</f>
        <v>REMUNERACIONES NO CONSTITUTIVAS DE FACTOR SALARIAL</v>
      </c>
      <c r="F8" s="17">
        <f>+'[1]ep mads'!T7</f>
        <v>3068450133</v>
      </c>
      <c r="G8" s="17">
        <f>+'[1]ep mads'!U7</f>
        <v>0</v>
      </c>
      <c r="H8" s="17">
        <f>+'[1]ep mads'!V7</f>
        <v>3068450133</v>
      </c>
      <c r="I8" s="17">
        <f>+'[1]ep mads'!W7</f>
        <v>3068450133</v>
      </c>
      <c r="J8" s="17">
        <f>+'[1]ep mads'!X7</f>
        <v>1255674585</v>
      </c>
      <c r="K8" s="17">
        <f>+'[1]ep mads'!Y7</f>
        <v>1255271861</v>
      </c>
      <c r="L8" s="17">
        <f>+'[1]ep mads'!Z7</f>
        <v>1246997323</v>
      </c>
    </row>
    <row r="9" spans="1:13" ht="25.5" customHeight="1" x14ac:dyDescent="0.25">
      <c r="A9" s="19" t="s">
        <v>17</v>
      </c>
      <c r="B9" s="20"/>
      <c r="C9" s="20"/>
      <c r="D9" s="20"/>
      <c r="E9" s="21"/>
      <c r="F9" s="22">
        <f>SUM(F6:F8)</f>
        <v>47513486062</v>
      </c>
      <c r="G9" s="22">
        <f t="shared" ref="G9:L9" si="0">SUM(G6:G8)</f>
        <v>0</v>
      </c>
      <c r="H9" s="22">
        <f t="shared" si="0"/>
        <v>47513486062</v>
      </c>
      <c r="I9" s="22">
        <f t="shared" si="0"/>
        <v>47513486062</v>
      </c>
      <c r="J9" s="22">
        <f t="shared" si="0"/>
        <v>18285369896</v>
      </c>
      <c r="K9" s="22">
        <f t="shared" si="0"/>
        <v>18283549840</v>
      </c>
      <c r="L9" s="22">
        <f t="shared" si="0"/>
        <v>18261839445</v>
      </c>
      <c r="M9" s="23"/>
    </row>
    <row r="10" spans="1:13" ht="25.5" customHeight="1" x14ac:dyDescent="0.25">
      <c r="A10" s="14" t="str">
        <f>+'[1]ep mads'!C8</f>
        <v>A-02</v>
      </c>
      <c r="B10" s="15" t="str">
        <f>+'[1]ep mads'!M8</f>
        <v>Nación</v>
      </c>
      <c r="C10" s="15" t="str">
        <f>+'[1]ep mads'!N8</f>
        <v>10</v>
      </c>
      <c r="D10" s="15" t="str">
        <f>+'[1]ep mads'!O8</f>
        <v>CSF</v>
      </c>
      <c r="E10" s="16" t="str">
        <f>+'[1]ep mads'!P8</f>
        <v>ADQUISICIÓN DE BIENES  Y SERVICIOS</v>
      </c>
      <c r="F10" s="17">
        <f>+'[1]ep mads'!T8</f>
        <v>6567640901</v>
      </c>
      <c r="G10" s="17">
        <f>+'[1]ep mads'!U8</f>
        <v>0</v>
      </c>
      <c r="H10" s="17">
        <f>+'[1]ep mads'!V8</f>
        <v>6567640901</v>
      </c>
      <c r="I10" s="17">
        <f>+'[1]ep mads'!W8</f>
        <v>6504940128.6400003</v>
      </c>
      <c r="J10" s="17">
        <f>+'[1]ep mads'!X8</f>
        <v>5167489059.5600004</v>
      </c>
      <c r="K10" s="17">
        <f>+'[1]ep mads'!Y8</f>
        <v>1926115573.49</v>
      </c>
      <c r="L10" s="17">
        <f>+'[1]ep mads'!Z8</f>
        <v>1878560208.76</v>
      </c>
      <c r="M10" s="23"/>
    </row>
    <row r="11" spans="1:13" ht="25.5" customHeight="1" x14ac:dyDescent="0.25">
      <c r="A11" s="24" t="s">
        <v>18</v>
      </c>
      <c r="B11" s="24"/>
      <c r="C11" s="24"/>
      <c r="D11" s="24"/>
      <c r="E11" s="24"/>
      <c r="F11" s="25">
        <f>SUM(F10:F10)</f>
        <v>6567640901</v>
      </c>
      <c r="G11" s="25">
        <f t="shared" ref="G11:L11" si="1">SUM(G10:G10)</f>
        <v>0</v>
      </c>
      <c r="H11" s="25">
        <f t="shared" si="1"/>
        <v>6567640901</v>
      </c>
      <c r="I11" s="25">
        <f t="shared" si="1"/>
        <v>6504940128.6400003</v>
      </c>
      <c r="J11" s="25">
        <f t="shared" si="1"/>
        <v>5167489059.5600004</v>
      </c>
      <c r="K11" s="25">
        <f t="shared" si="1"/>
        <v>1926115573.49</v>
      </c>
      <c r="L11" s="25">
        <f t="shared" si="1"/>
        <v>1878560208.76</v>
      </c>
    </row>
    <row r="12" spans="1:13" s="18" customFormat="1" ht="25.5" customHeight="1" x14ac:dyDescent="0.2">
      <c r="A12" s="14" t="s">
        <v>19</v>
      </c>
      <c r="B12" s="15" t="str">
        <f>+'[1]ep mads'!M9</f>
        <v>Nación</v>
      </c>
      <c r="C12" s="15" t="str">
        <f>+'[1]ep mads'!N9</f>
        <v>16</v>
      </c>
      <c r="D12" s="15" t="str">
        <f>+'[1]ep mads'!O9</f>
        <v>SSF</v>
      </c>
      <c r="E12" s="16" t="str">
        <f>+'[1]ep mads'!P9</f>
        <v>FONDO DE COMPENSACIÓN AMBIENTAL DISTRIBUCIÓN COMITÉ FONDO-MINISTERIO DEL MEDIO AMBIENTE ARTÍCULO 24 LEY 344 DE 1996.</v>
      </c>
      <c r="F12" s="17">
        <f>+'[1]ep mads'!T9</f>
        <v>2277407962</v>
      </c>
      <c r="G12" s="17">
        <f>+'[1]ep mads'!U9</f>
        <v>0</v>
      </c>
      <c r="H12" s="17">
        <f>+'[1]ep mads'!V9</f>
        <v>2277407962</v>
      </c>
      <c r="I12" s="17">
        <f>+'[1]ep mads'!W9</f>
        <v>0</v>
      </c>
      <c r="J12" s="17">
        <f>+'[1]ep mads'!X9</f>
        <v>0</v>
      </c>
      <c r="K12" s="17">
        <f>+'[1]ep mads'!Y9</f>
        <v>0</v>
      </c>
      <c r="L12" s="17">
        <f>+'[1]ep mads'!Z9</f>
        <v>0</v>
      </c>
    </row>
    <row r="13" spans="1:13" s="18" customFormat="1" ht="25.5" customHeight="1" x14ac:dyDescent="0.2">
      <c r="A13" s="14" t="s">
        <v>20</v>
      </c>
      <c r="B13" s="15" t="str">
        <f>+'[1]ep mads'!M10</f>
        <v>Nación</v>
      </c>
      <c r="C13" s="15" t="str">
        <f>+'[1]ep mads'!N10</f>
        <v>10</v>
      </c>
      <c r="D13" s="15" t="str">
        <f>+'[1]ep mads'!O10</f>
        <v>CSF</v>
      </c>
      <c r="E13" s="16" t="str">
        <f>+'[1]ep mads'!P10</f>
        <v>FORTALECIMIENTO A LA CONSULTA PREVIA. CONVENIO 169 OIT, LEY 21 DE 1991, LEY 70 DE 1993</v>
      </c>
      <c r="F13" s="17">
        <f>+'[1]ep mads'!T10</f>
        <v>1056000000</v>
      </c>
      <c r="G13" s="17">
        <f>+'[1]ep mads'!U10</f>
        <v>0</v>
      </c>
      <c r="H13" s="17">
        <f>+'[1]ep mads'!V10</f>
        <v>1056000000</v>
      </c>
      <c r="I13" s="17">
        <f>+'[1]ep mads'!W10</f>
        <v>1056000000</v>
      </c>
      <c r="J13" s="17">
        <f>+'[1]ep mads'!X10</f>
        <v>0</v>
      </c>
      <c r="K13" s="17">
        <f>+'[1]ep mads'!Y10</f>
        <v>0</v>
      </c>
      <c r="L13" s="17">
        <f>+'[1]ep mads'!Z10</f>
        <v>0</v>
      </c>
    </row>
    <row r="14" spans="1:13" s="18" customFormat="1" ht="25.5" customHeight="1" x14ac:dyDescent="0.2">
      <c r="A14" s="14" t="s">
        <v>21</v>
      </c>
      <c r="B14" s="15" t="str">
        <f>+'[1]ep mads'!M11</f>
        <v>Nación</v>
      </c>
      <c r="C14" s="15" t="str">
        <f>+'[1]ep mads'!N11</f>
        <v>10</v>
      </c>
      <c r="D14" s="15" t="str">
        <f>+'[1]ep mads'!O11</f>
        <v>CSF</v>
      </c>
      <c r="E14" s="16" t="str">
        <f>+'[1]ep mads'!P11</f>
        <v>A INSTITUTOS DE INVESTIGACIÓN LEY 99 DE 1993</v>
      </c>
      <c r="F14" s="17">
        <f>+'[1]ep mads'!T11</f>
        <v>36287817921</v>
      </c>
      <c r="G14" s="17">
        <f>+'[1]ep mads'!U11</f>
        <v>0</v>
      </c>
      <c r="H14" s="17">
        <f>+'[1]ep mads'!V11</f>
        <v>36287817921</v>
      </c>
      <c r="I14" s="17">
        <f>+'[1]ep mads'!W11</f>
        <v>36287817921</v>
      </c>
      <c r="J14" s="17">
        <f>+'[1]ep mads'!X11</f>
        <v>36287817921</v>
      </c>
      <c r="K14" s="17">
        <f>+'[1]ep mads'!Y11</f>
        <v>19133734938</v>
      </c>
      <c r="L14" s="17">
        <f>+'[1]ep mads'!Z11</f>
        <v>19055908962</v>
      </c>
    </row>
    <row r="15" spans="1:13" s="18" customFormat="1" ht="25.5" customHeight="1" x14ac:dyDescent="0.2">
      <c r="A15" s="14" t="s">
        <v>22</v>
      </c>
      <c r="B15" s="15" t="str">
        <f>+'[1]ep mads'!M12</f>
        <v>Nación</v>
      </c>
      <c r="C15" s="15" t="str">
        <f>+'[1]ep mads'!N12</f>
        <v>10</v>
      </c>
      <c r="D15" s="15" t="str">
        <f>+'[1]ep mads'!O12</f>
        <v>CSF</v>
      </c>
      <c r="E15" s="16" t="str">
        <f>+'[1]ep mads'!P12</f>
        <v>MESADAS PENSIONALES (DE PENSIONES)</v>
      </c>
      <c r="F15" s="17">
        <f>+'[1]ep mads'!T12</f>
        <v>32000000</v>
      </c>
      <c r="G15" s="17">
        <f>+'[1]ep mads'!U12</f>
        <v>0</v>
      </c>
      <c r="H15" s="17">
        <f>+'[1]ep mads'!V12</f>
        <v>32000000</v>
      </c>
      <c r="I15" s="17">
        <f>+'[1]ep mads'!W12</f>
        <v>32000000</v>
      </c>
      <c r="J15" s="17">
        <f>+'[1]ep mads'!X12</f>
        <v>9202068</v>
      </c>
      <c r="K15" s="17">
        <f>+'[1]ep mads'!Y12</f>
        <v>9202068</v>
      </c>
      <c r="L15" s="17">
        <f>+'[1]ep mads'!Z12</f>
        <v>9202068</v>
      </c>
    </row>
    <row r="16" spans="1:13" s="18" customFormat="1" ht="25.5" customHeight="1" x14ac:dyDescent="0.2">
      <c r="A16" s="14" t="s">
        <v>23</v>
      </c>
      <c r="B16" s="15" t="str">
        <f>+'[1]ep mads'!M13</f>
        <v>Nación</v>
      </c>
      <c r="C16" s="15" t="str">
        <f>+'[1]ep mads'!N13</f>
        <v>10</v>
      </c>
      <c r="D16" s="15" t="str">
        <f>+'[1]ep mads'!O13</f>
        <v>CSF</v>
      </c>
      <c r="E16" s="16" t="str">
        <f>+'[1]ep mads'!P13</f>
        <v>CUOTAS PARTES PENSIONALES (DE PENSIONES)</v>
      </c>
      <c r="F16" s="17">
        <f>+'[1]ep mads'!T13</f>
        <v>548000000</v>
      </c>
      <c r="G16" s="17">
        <f>+'[1]ep mads'!U13</f>
        <v>0</v>
      </c>
      <c r="H16" s="17">
        <f>+'[1]ep mads'!V13</f>
        <v>548000000</v>
      </c>
      <c r="I16" s="17">
        <f>+'[1]ep mads'!W13</f>
        <v>548000000</v>
      </c>
      <c r="J16" s="17">
        <f>+'[1]ep mads'!X13</f>
        <v>130764497</v>
      </c>
      <c r="K16" s="17">
        <f>+'[1]ep mads'!Y13</f>
        <v>130764497</v>
      </c>
      <c r="L16" s="17">
        <f>+'[1]ep mads'!Z13</f>
        <v>130764497</v>
      </c>
    </row>
    <row r="17" spans="1:19" s="18" customFormat="1" ht="25.5" customHeight="1" x14ac:dyDescent="0.2">
      <c r="A17" s="14" t="s">
        <v>24</v>
      </c>
      <c r="B17" s="15" t="str">
        <f>+'[1]ep mads'!M14</f>
        <v>Nación</v>
      </c>
      <c r="C17" s="15" t="str">
        <f>+'[1]ep mads'!N14</f>
        <v>10</v>
      </c>
      <c r="D17" s="15" t="str">
        <f>+'[1]ep mads'!O14</f>
        <v>CSF</v>
      </c>
      <c r="E17" s="16" t="str">
        <f>+'[1]ep mads'!P14</f>
        <v>BONOS PENSIONALES (DE PENSIONES)</v>
      </c>
      <c r="F17" s="17">
        <f>+'[1]ep mads'!T14</f>
        <v>7000000000</v>
      </c>
      <c r="G17" s="17">
        <f>+'[1]ep mads'!U14</f>
        <v>0</v>
      </c>
      <c r="H17" s="17">
        <f>+'[1]ep mads'!V14</f>
        <v>7000000000</v>
      </c>
      <c r="I17" s="17">
        <f>+'[1]ep mads'!W14</f>
        <v>7000000000</v>
      </c>
      <c r="J17" s="17">
        <f>+'[1]ep mads'!X14</f>
        <v>4472669800</v>
      </c>
      <c r="K17" s="17">
        <f>+'[1]ep mads'!Y14</f>
        <v>4472669800</v>
      </c>
      <c r="L17" s="17">
        <f>+'[1]ep mads'!Z14</f>
        <v>4472669800</v>
      </c>
    </row>
    <row r="18" spans="1:19" s="18" customFormat="1" ht="25.5" customHeight="1" x14ac:dyDescent="0.2">
      <c r="A18" s="14" t="s">
        <v>25</v>
      </c>
      <c r="B18" s="15" t="str">
        <f>+'[1]ep mads'!M15</f>
        <v>Nación</v>
      </c>
      <c r="C18" s="15" t="str">
        <f>+'[1]ep mads'!N15</f>
        <v>10</v>
      </c>
      <c r="D18" s="15" t="str">
        <f>+'[1]ep mads'!O15</f>
        <v>CSF</v>
      </c>
      <c r="E18" s="16" t="str">
        <f>+'[1]ep mads'!P15</f>
        <v>INCAPACIDADES Y LICENCIAS DE MATERNIDAD Y PATERNIDAD (NO DE PENSIONES)</v>
      </c>
      <c r="F18" s="17">
        <f>+'[1]ep mads'!T15</f>
        <v>108500000</v>
      </c>
      <c r="G18" s="17">
        <f>+'[1]ep mads'!U15</f>
        <v>0</v>
      </c>
      <c r="H18" s="17">
        <f>+'[1]ep mads'!V15</f>
        <v>108500000</v>
      </c>
      <c r="I18" s="17">
        <f>+'[1]ep mads'!W15</f>
        <v>108500000</v>
      </c>
      <c r="J18" s="17">
        <f>+'[1]ep mads'!X15</f>
        <v>64582119</v>
      </c>
      <c r="K18" s="17">
        <f>+'[1]ep mads'!Y15</f>
        <v>64582119</v>
      </c>
      <c r="L18" s="17">
        <f>+'[1]ep mads'!Z15</f>
        <v>64582119</v>
      </c>
    </row>
    <row r="19" spans="1:19" s="18" customFormat="1" ht="25.5" customHeight="1" x14ac:dyDescent="0.2">
      <c r="A19" s="14" t="s">
        <v>26</v>
      </c>
      <c r="B19" s="15" t="str">
        <f>+'[1]ep mads'!M16</f>
        <v>Nación</v>
      </c>
      <c r="C19" s="15" t="str">
        <f>+'[1]ep mads'!N16</f>
        <v>10</v>
      </c>
      <c r="D19" s="15" t="str">
        <f>+'[1]ep mads'!O16</f>
        <v>CSF</v>
      </c>
      <c r="E19" s="16" t="str">
        <f>+'[1]ep mads'!P16</f>
        <v>SENTENCIAS Y CONCILIACIONES</v>
      </c>
      <c r="F19" s="17">
        <f>+'[1]ep mads'!T16</f>
        <v>636105677</v>
      </c>
      <c r="G19" s="17">
        <f>+'[1]ep mads'!U16</f>
        <v>0</v>
      </c>
      <c r="H19" s="17">
        <f>+'[1]ep mads'!V16</f>
        <v>636105677</v>
      </c>
      <c r="I19" s="17">
        <f>+'[1]ep mads'!W16</f>
        <v>636105677</v>
      </c>
      <c r="J19" s="17">
        <f>+'[1]ep mads'!X16</f>
        <v>146940452.96000001</v>
      </c>
      <c r="K19" s="17">
        <f>+'[1]ep mads'!Y16</f>
        <v>146940452.96000001</v>
      </c>
      <c r="L19" s="17">
        <f>+'[1]ep mads'!Z16</f>
        <v>83454673</v>
      </c>
    </row>
    <row r="20" spans="1:19" ht="25.5" customHeight="1" x14ac:dyDescent="0.25">
      <c r="A20" s="26" t="s">
        <v>27</v>
      </c>
      <c r="B20" s="26"/>
      <c r="C20" s="26"/>
      <c r="D20" s="26"/>
      <c r="E20" s="26"/>
      <c r="F20" s="27">
        <f>SUM(F12:F19)</f>
        <v>47945831560</v>
      </c>
      <c r="G20" s="27">
        <f t="shared" ref="G20:L20" si="2">SUM(G12:G19)</f>
        <v>0</v>
      </c>
      <c r="H20" s="27">
        <f>SUM(H12:H19)</f>
        <v>47945831560</v>
      </c>
      <c r="I20" s="27">
        <f t="shared" si="2"/>
        <v>45668423598</v>
      </c>
      <c r="J20" s="27">
        <f t="shared" si="2"/>
        <v>41111976857.959999</v>
      </c>
      <c r="K20" s="27">
        <f t="shared" si="2"/>
        <v>23957893874.959999</v>
      </c>
      <c r="L20" s="27">
        <f t="shared" si="2"/>
        <v>23816582119</v>
      </c>
      <c r="M20" s="23"/>
    </row>
    <row r="21" spans="1:19" s="18" customFormat="1" ht="25.5" customHeight="1" x14ac:dyDescent="0.2">
      <c r="A21" s="14" t="s">
        <v>28</v>
      </c>
      <c r="B21" s="15" t="str">
        <f>+'[1]ep mads'!M16</f>
        <v>Nación</v>
      </c>
      <c r="C21" s="15" t="str">
        <f>+'[1]ep mads'!N16</f>
        <v>10</v>
      </c>
      <c r="D21" s="15" t="str">
        <f>+'[1]ep mads'!O16</f>
        <v>CSF</v>
      </c>
      <c r="E21" s="16" t="str">
        <f>+'[1]ep mads'!P17</f>
        <v>IMPUESTOS</v>
      </c>
      <c r="F21" s="17">
        <f>+'[1]ep mads'!T17</f>
        <v>171270680</v>
      </c>
      <c r="G21" s="17">
        <f>+'[1]ep mads'!U17</f>
        <v>0</v>
      </c>
      <c r="H21" s="17">
        <f>+'[1]ep mads'!V17</f>
        <v>171270680</v>
      </c>
      <c r="I21" s="17">
        <f>+'[1]ep mads'!W17</f>
        <v>171270680</v>
      </c>
      <c r="J21" s="17">
        <f>+'[1]ep mads'!X17</f>
        <v>141399100</v>
      </c>
      <c r="K21" s="17">
        <f>+'[1]ep mads'!Y17</f>
        <v>141399100</v>
      </c>
      <c r="L21" s="17">
        <f>+'[1]ep mads'!Z17</f>
        <v>141399100</v>
      </c>
    </row>
    <row r="22" spans="1:19" s="18" customFormat="1" ht="25.5" customHeight="1" x14ac:dyDescent="0.2">
      <c r="A22" s="14" t="s">
        <v>29</v>
      </c>
      <c r="B22" s="15" t="str">
        <f>+'[1]ep mads'!M16</f>
        <v>Nación</v>
      </c>
      <c r="C22" s="15" t="str">
        <f>+'[1]ep mads'!N16</f>
        <v>10</v>
      </c>
      <c r="D22" s="15" t="str">
        <f>+'[1]ep mads'!O16</f>
        <v>CSF</v>
      </c>
      <c r="E22" s="16" t="str">
        <f>+'[1]ep mads'!P18</f>
        <v>CUOTA DE FISCALIZACIÓN Y AUDITAJE</v>
      </c>
      <c r="F22" s="17">
        <f>+'[1]ep mads'!T18</f>
        <v>947851246</v>
      </c>
      <c r="G22" s="17">
        <f>+'[1]ep mads'!U18</f>
        <v>0</v>
      </c>
      <c r="H22" s="17">
        <f>+'[1]ep mads'!V18</f>
        <v>947851246</v>
      </c>
      <c r="I22" s="17">
        <f>+'[1]ep mads'!W18</f>
        <v>947851246</v>
      </c>
      <c r="J22" s="17">
        <f>+'[1]ep mads'!X18</f>
        <v>0</v>
      </c>
      <c r="K22" s="17">
        <f>+'[1]ep mads'!Y18</f>
        <v>0</v>
      </c>
      <c r="L22" s="17">
        <f>+'[1]ep mads'!Z18</f>
        <v>0</v>
      </c>
    </row>
    <row r="23" spans="1:19" s="18" customFormat="1" ht="25.5" customHeight="1" x14ac:dyDescent="0.2">
      <c r="A23" s="16" t="s">
        <v>30</v>
      </c>
      <c r="B23" s="15" t="str">
        <f>+'[1]ep mads'!M17</f>
        <v>Nación</v>
      </c>
      <c r="C23" s="15" t="str">
        <f>+'[1]ep mads'!N17</f>
        <v>10</v>
      </c>
      <c r="D23" s="15" t="str">
        <f>+'[1]ep mads'!O17</f>
        <v>CSF</v>
      </c>
      <c r="E23" s="16" t="str">
        <f>+'[1]ep mads'!P19</f>
        <v>MULTAS, SANCIONES E INTERESES DE MORA</v>
      </c>
      <c r="F23" s="17">
        <f>+'[1]ep mads'!T19</f>
        <v>32228398</v>
      </c>
      <c r="G23" s="17">
        <f>+'[1]ep mads'!U19</f>
        <v>0</v>
      </c>
      <c r="H23" s="17">
        <f>+'[1]ep mads'!V19</f>
        <v>32228398</v>
      </c>
      <c r="I23" s="17">
        <f>+'[1]ep mads'!W19</f>
        <v>24433345</v>
      </c>
      <c r="J23" s="17">
        <f>+'[1]ep mads'!X19</f>
        <v>24433345</v>
      </c>
      <c r="K23" s="17">
        <f>+'[1]ep mads'!Y19</f>
        <v>24433345</v>
      </c>
      <c r="L23" s="17">
        <f>+'[1]ep mads'!Z19</f>
        <v>24433345</v>
      </c>
    </row>
    <row r="24" spans="1:19" ht="25.5" customHeight="1" x14ac:dyDescent="0.25">
      <c r="A24" s="26" t="s">
        <v>31</v>
      </c>
      <c r="B24" s="26"/>
      <c r="C24" s="26"/>
      <c r="D24" s="26"/>
      <c r="E24" s="26"/>
      <c r="F24" s="27">
        <f>SUM(F21:F23)</f>
        <v>1151350324</v>
      </c>
      <c r="G24" s="27">
        <f t="shared" ref="G24:L24" si="3">SUM(G21:G23)</f>
        <v>0</v>
      </c>
      <c r="H24" s="27">
        <f t="shared" si="3"/>
        <v>1151350324</v>
      </c>
      <c r="I24" s="27">
        <f t="shared" si="3"/>
        <v>1143555271</v>
      </c>
      <c r="J24" s="27">
        <f t="shared" si="3"/>
        <v>165832445</v>
      </c>
      <c r="K24" s="27">
        <f t="shared" si="3"/>
        <v>165832445</v>
      </c>
      <c r="L24" s="27">
        <f t="shared" si="3"/>
        <v>165832445</v>
      </c>
      <c r="M24" s="23"/>
    </row>
    <row r="25" spans="1:19" ht="25.5" customHeight="1" x14ac:dyDescent="0.25">
      <c r="A25" s="28" t="s">
        <v>32</v>
      </c>
      <c r="B25" s="28"/>
      <c r="C25" s="28"/>
      <c r="D25" s="28"/>
      <c r="E25" s="28"/>
      <c r="F25" s="29">
        <f>+F24+F20+F11+F9</f>
        <v>103178308847</v>
      </c>
      <c r="G25" s="29">
        <f t="shared" ref="G25:L25" si="4">+G24+G20+G11+G9</f>
        <v>0</v>
      </c>
      <c r="H25" s="29">
        <f t="shared" si="4"/>
        <v>103178308847</v>
      </c>
      <c r="I25" s="29">
        <f t="shared" si="4"/>
        <v>100830405059.64</v>
      </c>
      <c r="J25" s="29">
        <f t="shared" si="4"/>
        <v>64730668258.519997</v>
      </c>
      <c r="K25" s="29">
        <f t="shared" si="4"/>
        <v>44333391733.449997</v>
      </c>
      <c r="L25" s="29">
        <f t="shared" si="4"/>
        <v>44122814217.759995</v>
      </c>
      <c r="M25" s="30"/>
      <c r="N25" s="30"/>
      <c r="O25" s="30"/>
      <c r="P25" s="30"/>
      <c r="Q25" s="30"/>
      <c r="R25" s="30"/>
      <c r="S25" s="30"/>
    </row>
    <row r="26" spans="1:19" s="34" customFormat="1" ht="25.5" customHeight="1" x14ac:dyDescent="0.2">
      <c r="A26" s="31" t="str">
        <f>+'[1]ep mads'!C19</f>
        <v>A-08-05</v>
      </c>
      <c r="B26" s="15" t="str">
        <f>+'[1]ep mads'!M20</f>
        <v>Nación</v>
      </c>
      <c r="C26" s="15" t="str">
        <f>+'[1]ep mads'!N20</f>
        <v>11</v>
      </c>
      <c r="D26" s="15" t="str">
        <f>+'[1]ep mads'!O20</f>
        <v>CSF</v>
      </c>
      <c r="E26" s="32" t="str">
        <f>+'[1]ep mads'!P20</f>
        <v>APORTES AL FONDO DE CONTINGENCIAS</v>
      </c>
      <c r="F26" s="33">
        <f>+'[1]ep mads'!T20</f>
        <v>4117846495</v>
      </c>
      <c r="G26" s="33">
        <f>+'[1]ep mads'!U20</f>
        <v>0</v>
      </c>
      <c r="H26" s="33">
        <f>+'[1]ep mads'!V20</f>
        <v>4117846495</v>
      </c>
      <c r="I26" s="33">
        <f>+'[1]ep mads'!W20</f>
        <v>0</v>
      </c>
      <c r="J26" s="33">
        <f>+'[1]ep mads'!X20</f>
        <v>0</v>
      </c>
      <c r="K26" s="33">
        <f>+'[1]ep mads'!Y20</f>
        <v>0</v>
      </c>
      <c r="L26" s="33">
        <f>+'[1]ep mads'!Z20</f>
        <v>0</v>
      </c>
    </row>
    <row r="27" spans="1:19" ht="25.5" customHeight="1" thickBot="1" x14ac:dyDescent="0.3">
      <c r="A27" s="28" t="s">
        <v>33</v>
      </c>
      <c r="B27" s="28"/>
      <c r="C27" s="28"/>
      <c r="D27" s="28"/>
      <c r="E27" s="28"/>
      <c r="F27" s="29">
        <f>+F26</f>
        <v>4117846495</v>
      </c>
      <c r="G27" s="29">
        <f t="shared" ref="G27:L27" si="5">+G26</f>
        <v>0</v>
      </c>
      <c r="H27" s="29">
        <f t="shared" si="5"/>
        <v>4117846495</v>
      </c>
      <c r="I27" s="29">
        <f t="shared" si="5"/>
        <v>0</v>
      </c>
      <c r="J27" s="29">
        <f t="shared" si="5"/>
        <v>0</v>
      </c>
      <c r="K27" s="29">
        <f t="shared" si="5"/>
        <v>0</v>
      </c>
      <c r="L27" s="29">
        <f t="shared" si="5"/>
        <v>0</v>
      </c>
      <c r="M27" s="30"/>
      <c r="N27" s="30"/>
      <c r="O27" s="30"/>
      <c r="P27" s="30"/>
      <c r="Q27" s="30"/>
      <c r="R27" s="30"/>
      <c r="S27" s="30"/>
    </row>
    <row r="28" spans="1:19" x14ac:dyDescent="0.25">
      <c r="A28" s="1" t="s">
        <v>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3"/>
    </row>
    <row r="29" spans="1:19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7"/>
    </row>
    <row r="30" spans="1:19" ht="14.25" thickBot="1" x14ac:dyDescent="0.3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10"/>
    </row>
    <row r="31" spans="1:19" x14ac:dyDescent="0.25">
      <c r="A31" s="35" t="s">
        <v>34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9" x14ac:dyDescent="0.25">
      <c r="A32" s="12" t="s">
        <v>2</v>
      </c>
      <c r="B32" s="12" t="s">
        <v>3</v>
      </c>
      <c r="C32" s="12" t="s">
        <v>4</v>
      </c>
      <c r="D32" s="12" t="s">
        <v>5</v>
      </c>
      <c r="E32" s="12" t="s">
        <v>6</v>
      </c>
      <c r="F32" s="13" t="s">
        <v>7</v>
      </c>
      <c r="G32" s="13" t="s">
        <v>8</v>
      </c>
      <c r="H32" s="13" t="s">
        <v>9</v>
      </c>
      <c r="I32" s="13" t="s">
        <v>10</v>
      </c>
      <c r="J32" s="13" t="s">
        <v>11</v>
      </c>
      <c r="K32" s="13" t="s">
        <v>12</v>
      </c>
      <c r="L32" s="13" t="s">
        <v>13</v>
      </c>
    </row>
    <row r="33" spans="1:12" s="34" customFormat="1" ht="51" x14ac:dyDescent="0.2">
      <c r="A33" s="14" t="s">
        <v>35</v>
      </c>
      <c r="B33" s="15" t="s">
        <v>36</v>
      </c>
      <c r="C33" s="15" t="s">
        <v>37</v>
      </c>
      <c r="D33" s="15" t="s">
        <v>38</v>
      </c>
      <c r="E33" s="16" t="s">
        <v>39</v>
      </c>
      <c r="F33" s="36">
        <f>+'[1]ep mads'!T21</f>
        <v>6500000000</v>
      </c>
      <c r="G33" s="36">
        <f>+'[1]ep mads'!U21</f>
        <v>0</v>
      </c>
      <c r="H33" s="36">
        <f>+'[1]ep mads'!V21</f>
        <v>6500000000</v>
      </c>
      <c r="I33" s="36">
        <f>+'[1]ep mads'!W21</f>
        <v>6396452008</v>
      </c>
      <c r="J33" s="36">
        <f>+'[1]ep mads'!X21</f>
        <v>3119699874</v>
      </c>
      <c r="K33" s="36">
        <f>+'[1]ep mads'!Y21</f>
        <v>1079754084</v>
      </c>
      <c r="L33" s="36">
        <f>+'[1]ep mads'!Z21</f>
        <v>1079754084</v>
      </c>
    </row>
    <row r="34" spans="1:12" s="34" customFormat="1" ht="38.25" x14ac:dyDescent="0.2">
      <c r="A34" s="14" t="s">
        <v>40</v>
      </c>
      <c r="B34" s="15" t="s">
        <v>36</v>
      </c>
      <c r="C34" s="15" t="s">
        <v>37</v>
      </c>
      <c r="D34" s="15" t="s">
        <v>38</v>
      </c>
      <c r="E34" s="16" t="s">
        <v>41</v>
      </c>
      <c r="F34" s="36">
        <f>+'[1]ep mads'!T22</f>
        <v>5000000000</v>
      </c>
      <c r="G34" s="36">
        <f>+'[1]ep mads'!U22</f>
        <v>0</v>
      </c>
      <c r="H34" s="36">
        <f>+'[1]ep mads'!V22</f>
        <v>5000000000</v>
      </c>
      <c r="I34" s="36">
        <f>+'[1]ep mads'!W22</f>
        <v>5000000000</v>
      </c>
      <c r="J34" s="36">
        <f>+'[1]ep mads'!X22</f>
        <v>3704551490</v>
      </c>
      <c r="K34" s="36">
        <f>+'[1]ep mads'!Y22</f>
        <v>1205852425.8</v>
      </c>
      <c r="L34" s="36">
        <f>+'[1]ep mads'!Z22</f>
        <v>1205852425.8</v>
      </c>
    </row>
    <row r="35" spans="1:12" s="34" customFormat="1" ht="51" x14ac:dyDescent="0.2">
      <c r="A35" s="14" t="s">
        <v>42</v>
      </c>
      <c r="B35" s="15" t="s">
        <v>36</v>
      </c>
      <c r="C35" s="15" t="s">
        <v>37</v>
      </c>
      <c r="D35" s="15" t="s">
        <v>38</v>
      </c>
      <c r="E35" s="16" t="s">
        <v>43</v>
      </c>
      <c r="F35" s="36">
        <f>+'[1]ep mads'!T23</f>
        <v>2800000000</v>
      </c>
      <c r="G35" s="36">
        <f>+'[1]ep mads'!U23</f>
        <v>0</v>
      </c>
      <c r="H35" s="36">
        <f>+'[1]ep mads'!V23</f>
        <v>2800000000</v>
      </c>
      <c r="I35" s="36">
        <f>+'[1]ep mads'!W23</f>
        <v>2800000000</v>
      </c>
      <c r="J35" s="36">
        <f>+'[1]ep mads'!X23</f>
        <v>2347673047</v>
      </c>
      <c r="K35" s="36">
        <f>+'[1]ep mads'!Y23</f>
        <v>747716156.63999999</v>
      </c>
      <c r="L35" s="36">
        <f>+'[1]ep mads'!Z23</f>
        <v>747716156.63999999</v>
      </c>
    </row>
    <row r="36" spans="1:12" s="34" customFormat="1" ht="63.75" x14ac:dyDescent="0.2">
      <c r="A36" s="14" t="s">
        <v>44</v>
      </c>
      <c r="B36" s="15" t="s">
        <v>36</v>
      </c>
      <c r="C36" s="15" t="s">
        <v>45</v>
      </c>
      <c r="D36" s="15" t="s">
        <v>46</v>
      </c>
      <c r="E36" s="16" t="s">
        <v>47</v>
      </c>
      <c r="F36" s="36">
        <f>+'[1]ep mads'!T24</f>
        <v>35321698237</v>
      </c>
      <c r="G36" s="36">
        <f>+'[1]ep mads'!U24</f>
        <v>35321698237</v>
      </c>
      <c r="H36" s="36">
        <f>+'[1]ep mads'!V24</f>
        <v>0</v>
      </c>
      <c r="I36" s="36">
        <f>+'[1]ep mads'!W24</f>
        <v>0</v>
      </c>
      <c r="J36" s="36">
        <f>+'[1]ep mads'!X24</f>
        <v>0</v>
      </c>
      <c r="K36" s="36">
        <f>+'[1]ep mads'!Y24</f>
        <v>0</v>
      </c>
      <c r="L36" s="36">
        <f>+'[1]ep mads'!Z24</f>
        <v>0</v>
      </c>
    </row>
    <row r="37" spans="1:12" s="34" customFormat="1" ht="25.5" x14ac:dyDescent="0.2">
      <c r="A37" s="14" t="s">
        <v>48</v>
      </c>
      <c r="B37" s="15" t="s">
        <v>36</v>
      </c>
      <c r="C37" s="15" t="s">
        <v>37</v>
      </c>
      <c r="D37" s="15" t="s">
        <v>38</v>
      </c>
      <c r="E37" s="16" t="s">
        <v>49</v>
      </c>
      <c r="F37" s="36">
        <f>+'[1]ep mads'!T25</f>
        <v>20500000000</v>
      </c>
      <c r="G37" s="36">
        <f>+'[1]ep mads'!U25</f>
        <v>0</v>
      </c>
      <c r="H37" s="36">
        <f>+'[1]ep mads'!V25</f>
        <v>20500000000</v>
      </c>
      <c r="I37" s="36">
        <f>+'[1]ep mads'!W25</f>
        <v>17189095740</v>
      </c>
      <c r="J37" s="36">
        <f>+'[1]ep mads'!X25</f>
        <v>7915596265</v>
      </c>
      <c r="K37" s="36">
        <f>+'[1]ep mads'!Y25</f>
        <v>2213722353</v>
      </c>
      <c r="L37" s="36">
        <f>+'[1]ep mads'!Z25</f>
        <v>2213722353</v>
      </c>
    </row>
    <row r="38" spans="1:12" s="34" customFormat="1" ht="25.5" x14ac:dyDescent="0.2">
      <c r="A38" s="14" t="s">
        <v>48</v>
      </c>
      <c r="B38" s="15" t="s">
        <v>36</v>
      </c>
      <c r="C38" s="15" t="s">
        <v>50</v>
      </c>
      <c r="D38" s="15" t="s">
        <v>38</v>
      </c>
      <c r="E38" s="16" t="s">
        <v>49</v>
      </c>
      <c r="F38" s="36">
        <f>+'[1]ep mads'!T26</f>
        <v>17500000000</v>
      </c>
      <c r="G38" s="36">
        <f>+'[1]ep mads'!U26</f>
        <v>0</v>
      </c>
      <c r="H38" s="36">
        <f>+'[1]ep mads'!V26</f>
        <v>17500000000</v>
      </c>
      <c r="I38" s="36">
        <f>+'[1]ep mads'!W26</f>
        <v>17500000000</v>
      </c>
      <c r="J38" s="36">
        <f>+'[1]ep mads'!X26</f>
        <v>8000000000</v>
      </c>
      <c r="K38" s="36">
        <f>+'[1]ep mads'!Y26</f>
        <v>0</v>
      </c>
      <c r="L38" s="36">
        <f>+'[1]ep mads'!Z26</f>
        <v>0</v>
      </c>
    </row>
    <row r="39" spans="1:12" s="34" customFormat="1" ht="51" x14ac:dyDescent="0.2">
      <c r="A39" s="14" t="s">
        <v>51</v>
      </c>
      <c r="B39" s="15" t="s">
        <v>36</v>
      </c>
      <c r="C39" s="15" t="s">
        <v>37</v>
      </c>
      <c r="D39" s="15" t="s">
        <v>38</v>
      </c>
      <c r="E39" s="16" t="s">
        <v>52</v>
      </c>
      <c r="F39" s="36">
        <f>+'[1]ep mads'!T27</f>
        <v>400000000</v>
      </c>
      <c r="G39" s="36">
        <f>+'[1]ep mads'!U27</f>
        <v>0</v>
      </c>
      <c r="H39" s="36">
        <f>+'[1]ep mads'!V27</f>
        <v>400000000</v>
      </c>
      <c r="I39" s="36">
        <f>+'[1]ep mads'!W27</f>
        <v>400000000</v>
      </c>
      <c r="J39" s="36">
        <f>+'[1]ep mads'!X27</f>
        <v>76500000</v>
      </c>
      <c r="K39" s="36">
        <f>+'[1]ep mads'!Y27</f>
        <v>14700000</v>
      </c>
      <c r="L39" s="36">
        <f>+'[1]ep mads'!Z27</f>
        <v>14700000</v>
      </c>
    </row>
    <row r="40" spans="1:12" s="34" customFormat="1" ht="51" x14ac:dyDescent="0.2">
      <c r="A40" s="14" t="s">
        <v>53</v>
      </c>
      <c r="B40" s="15" t="s">
        <v>36</v>
      </c>
      <c r="C40" s="15" t="s">
        <v>37</v>
      </c>
      <c r="D40" s="15" t="s">
        <v>38</v>
      </c>
      <c r="E40" s="16" t="s">
        <v>54</v>
      </c>
      <c r="F40" s="36">
        <f>+'[1]ep mads'!T28</f>
        <v>7000000000</v>
      </c>
      <c r="G40" s="36">
        <f>+'[1]ep mads'!U28</f>
        <v>0</v>
      </c>
      <c r="H40" s="36">
        <f>+'[1]ep mads'!V28</f>
        <v>7000000000</v>
      </c>
      <c r="I40" s="36">
        <f>+'[1]ep mads'!W28</f>
        <v>6948310893</v>
      </c>
      <c r="J40" s="36">
        <f>+'[1]ep mads'!X28</f>
        <v>5551348189</v>
      </c>
      <c r="K40" s="36">
        <f>+'[1]ep mads'!Y28</f>
        <v>1639938656</v>
      </c>
      <c r="L40" s="36">
        <f>+'[1]ep mads'!Z28</f>
        <v>1639938656</v>
      </c>
    </row>
    <row r="41" spans="1:12" s="34" customFormat="1" ht="76.5" x14ac:dyDescent="0.2">
      <c r="A41" s="14" t="s">
        <v>55</v>
      </c>
      <c r="B41" s="15" t="s">
        <v>36</v>
      </c>
      <c r="C41" s="15" t="s">
        <v>37</v>
      </c>
      <c r="D41" s="15" t="s">
        <v>38</v>
      </c>
      <c r="E41" s="16" t="s">
        <v>56</v>
      </c>
      <c r="F41" s="36">
        <f>+'[1]ep mads'!T29</f>
        <v>5000000000</v>
      </c>
      <c r="G41" s="36">
        <f>+'[1]ep mads'!U29</f>
        <v>0</v>
      </c>
      <c r="H41" s="36">
        <f>+'[1]ep mads'!V29</f>
        <v>5000000000</v>
      </c>
      <c r="I41" s="36">
        <f>+'[1]ep mads'!W29</f>
        <v>5000000000</v>
      </c>
      <c r="J41" s="36">
        <f>+'[1]ep mads'!X29</f>
        <v>5000000000</v>
      </c>
      <c r="K41" s="36">
        <f>+'[1]ep mads'!Y29</f>
        <v>3039999999.6700001</v>
      </c>
      <c r="L41" s="36">
        <f>+'[1]ep mads'!Z29</f>
        <v>3039999999.6700001</v>
      </c>
    </row>
    <row r="42" spans="1:12" s="34" customFormat="1" ht="63.75" x14ac:dyDescent="0.2">
      <c r="A42" s="14" t="s">
        <v>57</v>
      </c>
      <c r="B42" s="15" t="s">
        <v>36</v>
      </c>
      <c r="C42" s="15" t="s">
        <v>37</v>
      </c>
      <c r="D42" s="15" t="s">
        <v>38</v>
      </c>
      <c r="E42" s="16" t="s">
        <v>58</v>
      </c>
      <c r="F42" s="36">
        <f>+'[1]ep mads'!T30</f>
        <v>8200000000</v>
      </c>
      <c r="G42" s="36">
        <f>+'[1]ep mads'!U30</f>
        <v>0</v>
      </c>
      <c r="H42" s="36">
        <f>+'[1]ep mads'!V30</f>
        <v>8200000000</v>
      </c>
      <c r="I42" s="36">
        <f>+'[1]ep mads'!W30</f>
        <v>8200000000</v>
      </c>
      <c r="J42" s="36">
        <f>+'[1]ep mads'!X30</f>
        <v>8200000000</v>
      </c>
      <c r="K42" s="36">
        <f>+'[1]ep mads'!Y30</f>
        <v>3799999999.9899998</v>
      </c>
      <c r="L42" s="36">
        <f>+'[1]ep mads'!Z30</f>
        <v>3799999999.9899998</v>
      </c>
    </row>
    <row r="43" spans="1:12" s="34" customFormat="1" ht="51" x14ac:dyDescent="0.2">
      <c r="A43" s="14" t="s">
        <v>59</v>
      </c>
      <c r="B43" s="15" t="s">
        <v>36</v>
      </c>
      <c r="C43" s="15" t="s">
        <v>37</v>
      </c>
      <c r="D43" s="15" t="s">
        <v>38</v>
      </c>
      <c r="E43" s="16" t="s">
        <v>60</v>
      </c>
      <c r="F43" s="36">
        <f>+'[1]ep mads'!T31</f>
        <v>7400000000</v>
      </c>
      <c r="G43" s="36">
        <f>+'[1]ep mads'!U31</f>
        <v>0</v>
      </c>
      <c r="H43" s="36">
        <f>+'[1]ep mads'!V31</f>
        <v>7400000000</v>
      </c>
      <c r="I43" s="36">
        <f>+'[1]ep mads'!W31</f>
        <v>7400000000</v>
      </c>
      <c r="J43" s="36">
        <f>+'[1]ep mads'!X31</f>
        <v>7400000000</v>
      </c>
      <c r="K43" s="36">
        <f>+'[1]ep mads'!Y31</f>
        <v>3865000000</v>
      </c>
      <c r="L43" s="36">
        <f>+'[1]ep mads'!Z31</f>
        <v>3865000000</v>
      </c>
    </row>
    <row r="44" spans="1:12" s="34" customFormat="1" ht="89.25" x14ac:dyDescent="0.2">
      <c r="A44" s="14" t="s">
        <v>61</v>
      </c>
      <c r="B44" s="15" t="s">
        <v>36</v>
      </c>
      <c r="C44" s="15" t="s">
        <v>37</v>
      </c>
      <c r="D44" s="15" t="s">
        <v>38</v>
      </c>
      <c r="E44" s="16" t="s">
        <v>62</v>
      </c>
      <c r="F44" s="36">
        <f>+'[1]ep mads'!T32</f>
        <v>3840503984</v>
      </c>
      <c r="G44" s="36">
        <f>+'[1]ep mads'!U32</f>
        <v>0</v>
      </c>
      <c r="H44" s="36">
        <f>+'[1]ep mads'!V32</f>
        <v>3840503984</v>
      </c>
      <c r="I44" s="36">
        <f>+'[1]ep mads'!W32</f>
        <v>3157732331</v>
      </c>
      <c r="J44" s="36">
        <f>+'[1]ep mads'!X32</f>
        <v>2511273720</v>
      </c>
      <c r="K44" s="36">
        <f>+'[1]ep mads'!Y32</f>
        <v>813201583</v>
      </c>
      <c r="L44" s="36">
        <f>+'[1]ep mads'!Z32</f>
        <v>813201583</v>
      </c>
    </row>
    <row r="45" spans="1:12" s="34" customFormat="1" ht="51" x14ac:dyDescent="0.2">
      <c r="A45" s="14" t="s">
        <v>63</v>
      </c>
      <c r="B45" s="15" t="s">
        <v>36</v>
      </c>
      <c r="C45" s="15" t="s">
        <v>37</v>
      </c>
      <c r="D45" s="15" t="s">
        <v>38</v>
      </c>
      <c r="E45" s="16" t="s">
        <v>64</v>
      </c>
      <c r="F45" s="36">
        <f>+'[1]ep mads'!T33</f>
        <v>1300000000</v>
      </c>
      <c r="G45" s="36">
        <f>+'[1]ep mads'!U33</f>
        <v>0</v>
      </c>
      <c r="H45" s="36">
        <f>+'[1]ep mads'!V33</f>
        <v>1300000000</v>
      </c>
      <c r="I45" s="36">
        <f>+'[1]ep mads'!W33</f>
        <v>1300000000</v>
      </c>
      <c r="J45" s="36">
        <f>+'[1]ep mads'!X33</f>
        <v>1300000000</v>
      </c>
      <c r="K45" s="36">
        <f>+'[1]ep mads'!Y33</f>
        <v>1300000000</v>
      </c>
      <c r="L45" s="36">
        <f>+'[1]ep mads'!Z33</f>
        <v>1300000000</v>
      </c>
    </row>
    <row r="46" spans="1:12" s="34" customFormat="1" ht="51" x14ac:dyDescent="0.2">
      <c r="A46" s="14" t="s">
        <v>65</v>
      </c>
      <c r="B46" s="15" t="s">
        <v>36</v>
      </c>
      <c r="C46" s="15" t="s">
        <v>37</v>
      </c>
      <c r="D46" s="15" t="s">
        <v>38</v>
      </c>
      <c r="E46" s="16" t="s">
        <v>66</v>
      </c>
      <c r="F46" s="36">
        <f>+'[1]ep mads'!T34</f>
        <v>10606292170</v>
      </c>
      <c r="G46" s="36">
        <f>+'[1]ep mads'!U34</f>
        <v>0</v>
      </c>
      <c r="H46" s="36">
        <f>+'[1]ep mads'!V34</f>
        <v>10606292170</v>
      </c>
      <c r="I46" s="36">
        <f>+'[1]ep mads'!W34</f>
        <v>10606292170</v>
      </c>
      <c r="J46" s="36">
        <f>+'[1]ep mads'!X34</f>
        <v>10606292170</v>
      </c>
      <c r="K46" s="36">
        <f>+'[1]ep mads'!Y34</f>
        <v>4617166706.6599998</v>
      </c>
      <c r="L46" s="36">
        <f>+'[1]ep mads'!Z34</f>
        <v>4617166706.6599998</v>
      </c>
    </row>
    <row r="47" spans="1:12" s="34" customFormat="1" ht="38.25" x14ac:dyDescent="0.2">
      <c r="A47" s="14" t="s">
        <v>67</v>
      </c>
      <c r="B47" s="15" t="s">
        <v>36</v>
      </c>
      <c r="C47" s="15" t="s">
        <v>37</v>
      </c>
      <c r="D47" s="15" t="s">
        <v>38</v>
      </c>
      <c r="E47" s="16" t="s">
        <v>68</v>
      </c>
      <c r="F47" s="36">
        <f>+'[1]ep mads'!T35</f>
        <v>7600000000</v>
      </c>
      <c r="G47" s="36">
        <f>+'[1]ep mads'!U35</f>
        <v>0</v>
      </c>
      <c r="H47" s="36">
        <f>+'[1]ep mads'!V35</f>
        <v>7600000000</v>
      </c>
      <c r="I47" s="36">
        <f>+'[1]ep mads'!W35</f>
        <v>7282755295</v>
      </c>
      <c r="J47" s="36">
        <f>+'[1]ep mads'!X35</f>
        <v>3879754986</v>
      </c>
      <c r="K47" s="36">
        <f>+'[1]ep mads'!Y35</f>
        <v>1114405028</v>
      </c>
      <c r="L47" s="36">
        <f>+'[1]ep mads'!Z35</f>
        <v>1114405028</v>
      </c>
    </row>
    <row r="48" spans="1:12" x14ac:dyDescent="0.25">
      <c r="A48" s="12" t="s">
        <v>2</v>
      </c>
      <c r="B48" s="12" t="s">
        <v>3</v>
      </c>
      <c r="C48" s="12" t="s">
        <v>4</v>
      </c>
      <c r="D48" s="12" t="s">
        <v>5</v>
      </c>
      <c r="E48" s="12" t="s">
        <v>6</v>
      </c>
      <c r="F48" s="13" t="s">
        <v>7</v>
      </c>
      <c r="G48" s="13" t="s">
        <v>8</v>
      </c>
      <c r="H48" s="13" t="s">
        <v>9</v>
      </c>
      <c r="I48" s="13" t="s">
        <v>10</v>
      </c>
      <c r="J48" s="13" t="s">
        <v>11</v>
      </c>
      <c r="K48" s="13" t="s">
        <v>12</v>
      </c>
      <c r="L48" s="13" t="s">
        <v>13</v>
      </c>
    </row>
    <row r="49" spans="1:13" s="34" customFormat="1" ht="38.25" x14ac:dyDescent="0.2">
      <c r="A49" s="14" t="s">
        <v>69</v>
      </c>
      <c r="B49" s="15" t="s">
        <v>36</v>
      </c>
      <c r="C49" s="15" t="s">
        <v>37</v>
      </c>
      <c r="D49" s="15" t="s">
        <v>38</v>
      </c>
      <c r="E49" s="16" t="s">
        <v>70</v>
      </c>
      <c r="F49" s="36">
        <f>+'[1]ep mads'!T36</f>
        <v>6000000000</v>
      </c>
      <c r="G49" s="36">
        <f>+'[1]ep mads'!U36</f>
        <v>0</v>
      </c>
      <c r="H49" s="36">
        <f>+'[1]ep mads'!V36</f>
        <v>6000000000</v>
      </c>
      <c r="I49" s="36">
        <f>+'[1]ep mads'!W36</f>
        <v>5640000000</v>
      </c>
      <c r="J49" s="36">
        <f>+'[1]ep mads'!X36</f>
        <v>4640809999</v>
      </c>
      <c r="K49" s="36">
        <f>+'[1]ep mads'!Y36</f>
        <v>1216499998</v>
      </c>
      <c r="L49" s="36">
        <f>+'[1]ep mads'!Z36</f>
        <v>1216499998</v>
      </c>
    </row>
    <row r="50" spans="1:13" s="34" customFormat="1" ht="38.25" x14ac:dyDescent="0.2">
      <c r="A50" s="14" t="s">
        <v>69</v>
      </c>
      <c r="B50" s="15" t="s">
        <v>36</v>
      </c>
      <c r="C50" s="15" t="s">
        <v>50</v>
      </c>
      <c r="D50" s="15" t="s">
        <v>38</v>
      </c>
      <c r="E50" s="16" t="s">
        <v>70</v>
      </c>
      <c r="F50" s="36">
        <f>+'[1]ep mads'!T37</f>
        <v>5000000000</v>
      </c>
      <c r="G50" s="36">
        <f>+'[1]ep mads'!U37</f>
        <v>0</v>
      </c>
      <c r="H50" s="36">
        <f>+'[1]ep mads'!V37</f>
        <v>5000000000</v>
      </c>
      <c r="I50" s="36">
        <f>+'[1]ep mads'!W37</f>
        <v>4850000000</v>
      </c>
      <c r="J50" s="36">
        <f>+'[1]ep mads'!X37</f>
        <v>1141208861</v>
      </c>
      <c r="K50" s="36">
        <f>+'[1]ep mads'!Y37</f>
        <v>298552934</v>
      </c>
      <c r="L50" s="36">
        <f>+'[1]ep mads'!Z37</f>
        <v>284552934</v>
      </c>
    </row>
    <row r="51" spans="1:13" s="34" customFormat="1" ht="51" x14ac:dyDescent="0.2">
      <c r="A51" s="14" t="s">
        <v>71</v>
      </c>
      <c r="B51" s="15" t="s">
        <v>36</v>
      </c>
      <c r="C51" s="15" t="s">
        <v>37</v>
      </c>
      <c r="D51" s="15" t="s">
        <v>38</v>
      </c>
      <c r="E51" s="16" t="s">
        <v>72</v>
      </c>
      <c r="F51" s="36">
        <f>+'[1]ep mads'!T38</f>
        <v>3113000000</v>
      </c>
      <c r="G51" s="36">
        <f>+'[1]ep mads'!U38</f>
        <v>0</v>
      </c>
      <c r="H51" s="36">
        <f>+'[1]ep mads'!V38</f>
        <v>3113000000</v>
      </c>
      <c r="I51" s="36">
        <f>+'[1]ep mads'!W38</f>
        <v>3086050000</v>
      </c>
      <c r="J51" s="36">
        <f>+'[1]ep mads'!X38</f>
        <v>1704387670</v>
      </c>
      <c r="K51" s="36">
        <f>+'[1]ep mads'!Y38</f>
        <v>409338645</v>
      </c>
      <c r="L51" s="36">
        <f>+'[1]ep mads'!Z38</f>
        <v>409338645</v>
      </c>
    </row>
    <row r="52" spans="1:13" s="34" customFormat="1" ht="51" x14ac:dyDescent="0.2">
      <c r="A52" s="14" t="s">
        <v>71</v>
      </c>
      <c r="B52" s="15" t="s">
        <v>36</v>
      </c>
      <c r="C52" s="15" t="s">
        <v>50</v>
      </c>
      <c r="D52" s="15" t="s">
        <v>38</v>
      </c>
      <c r="E52" s="16" t="s">
        <v>72</v>
      </c>
      <c r="F52" s="36">
        <f>+'[1]ep mads'!T39</f>
        <v>3887000000</v>
      </c>
      <c r="G52" s="36">
        <f>+'[1]ep mads'!U39</f>
        <v>0</v>
      </c>
      <c r="H52" s="36">
        <f>+'[1]ep mads'!V39</f>
        <v>3887000000</v>
      </c>
      <c r="I52" s="36">
        <f>+'[1]ep mads'!W39</f>
        <v>3887000000</v>
      </c>
      <c r="J52" s="36">
        <f>+'[1]ep mads'!X39</f>
        <v>0</v>
      </c>
      <c r="K52" s="36">
        <f>+'[1]ep mads'!Y39</f>
        <v>0</v>
      </c>
      <c r="L52" s="36">
        <f>+'[1]ep mads'!Z39</f>
        <v>0</v>
      </c>
    </row>
    <row r="53" spans="1:13" s="34" customFormat="1" ht="51" x14ac:dyDescent="0.2">
      <c r="A53" s="14" t="s">
        <v>73</v>
      </c>
      <c r="B53" s="15" t="s">
        <v>36</v>
      </c>
      <c r="C53" s="15" t="s">
        <v>37</v>
      </c>
      <c r="D53" s="15" t="s">
        <v>38</v>
      </c>
      <c r="E53" s="16" t="s">
        <v>74</v>
      </c>
      <c r="F53" s="36">
        <f>+'[1]ep mads'!T40</f>
        <v>19000000000</v>
      </c>
      <c r="G53" s="36">
        <f>+'[1]ep mads'!U40</f>
        <v>0</v>
      </c>
      <c r="H53" s="36">
        <f>+'[1]ep mads'!V40</f>
        <v>19000000000</v>
      </c>
      <c r="I53" s="36">
        <f>+'[1]ep mads'!W40</f>
        <v>13271428971</v>
      </c>
      <c r="J53" s="36">
        <f>+'[1]ep mads'!X40</f>
        <v>7305269705</v>
      </c>
      <c r="K53" s="36">
        <f>+'[1]ep mads'!Y40</f>
        <v>2277463061</v>
      </c>
      <c r="L53" s="36">
        <f>+'[1]ep mads'!Z40</f>
        <v>2272615061</v>
      </c>
    </row>
    <row r="54" spans="1:13" s="34" customFormat="1" ht="38.25" x14ac:dyDescent="0.2">
      <c r="A54" s="14" t="s">
        <v>75</v>
      </c>
      <c r="B54" s="15" t="s">
        <v>36</v>
      </c>
      <c r="C54" s="15" t="s">
        <v>37</v>
      </c>
      <c r="D54" s="15" t="s">
        <v>38</v>
      </c>
      <c r="E54" s="16" t="s">
        <v>76</v>
      </c>
      <c r="F54" s="36">
        <f>+'[1]ep mads'!T41</f>
        <v>2000000000</v>
      </c>
      <c r="G54" s="36">
        <f>+'[1]ep mads'!U41</f>
        <v>0</v>
      </c>
      <c r="H54" s="36">
        <f>+'[1]ep mads'!V41</f>
        <v>2000000000</v>
      </c>
      <c r="I54" s="36">
        <f>+'[1]ep mads'!W41</f>
        <v>2000000000</v>
      </c>
      <c r="J54" s="36">
        <f>+'[1]ep mads'!X41</f>
        <v>1901541520</v>
      </c>
      <c r="K54" s="36">
        <f>+'[1]ep mads'!Y41</f>
        <v>779432613</v>
      </c>
      <c r="L54" s="36">
        <f>+'[1]ep mads'!Z41</f>
        <v>776972613</v>
      </c>
    </row>
    <row r="55" spans="1:13" s="34" customFormat="1" ht="38.25" x14ac:dyDescent="0.2">
      <c r="A55" s="14" t="s">
        <v>77</v>
      </c>
      <c r="B55" s="15" t="s">
        <v>36</v>
      </c>
      <c r="C55" s="15" t="s">
        <v>37</v>
      </c>
      <c r="D55" s="15" t="s">
        <v>38</v>
      </c>
      <c r="E55" s="16" t="s">
        <v>78</v>
      </c>
      <c r="F55" s="36">
        <f>+'[1]ep mads'!T42</f>
        <v>2400000000</v>
      </c>
      <c r="G55" s="36">
        <f>+'[1]ep mads'!U42</f>
        <v>0</v>
      </c>
      <c r="H55" s="36">
        <f>+'[1]ep mads'!V42</f>
        <v>2400000000</v>
      </c>
      <c r="I55" s="36">
        <f>+'[1]ep mads'!W42</f>
        <v>2400000000</v>
      </c>
      <c r="J55" s="36">
        <f>+'[1]ep mads'!X42</f>
        <v>2400000000</v>
      </c>
      <c r="K55" s="36">
        <f>+'[1]ep mads'!Y42</f>
        <v>485000000</v>
      </c>
      <c r="L55" s="36">
        <f>+'[1]ep mads'!Z42</f>
        <v>485000000</v>
      </c>
    </row>
    <row r="56" spans="1:13" s="34" customFormat="1" ht="76.5" x14ac:dyDescent="0.2">
      <c r="A56" s="14" t="s">
        <v>79</v>
      </c>
      <c r="B56" s="15" t="s">
        <v>36</v>
      </c>
      <c r="C56" s="15" t="s">
        <v>37</v>
      </c>
      <c r="D56" s="15" t="s">
        <v>38</v>
      </c>
      <c r="E56" s="16" t="s">
        <v>80</v>
      </c>
      <c r="F56" s="36">
        <f>+'[1]ep mads'!T43</f>
        <v>1200000000</v>
      </c>
      <c r="G56" s="36">
        <f>+'[1]ep mads'!U43</f>
        <v>0</v>
      </c>
      <c r="H56" s="36">
        <f>+'[1]ep mads'!V43</f>
        <v>1200000000</v>
      </c>
      <c r="I56" s="36">
        <f>+'[1]ep mads'!W43</f>
        <v>1200000000</v>
      </c>
      <c r="J56" s="36">
        <f>+'[1]ep mads'!X43</f>
        <v>1200000000</v>
      </c>
      <c r="K56" s="36">
        <f>+'[1]ep mads'!Y43</f>
        <v>1200000000</v>
      </c>
      <c r="L56" s="36">
        <f>+'[1]ep mads'!Z43</f>
        <v>1200000000</v>
      </c>
    </row>
    <row r="57" spans="1:13" s="34" customFormat="1" ht="76.5" x14ac:dyDescent="0.2">
      <c r="A57" s="37" t="s">
        <v>81</v>
      </c>
      <c r="B57" s="38" t="s">
        <v>36</v>
      </c>
      <c r="C57" s="38" t="s">
        <v>37</v>
      </c>
      <c r="D57" s="38" t="s">
        <v>38</v>
      </c>
      <c r="E57" s="39" t="s">
        <v>82</v>
      </c>
      <c r="F57" s="36">
        <f>+'[1]ep mads'!T44</f>
        <v>1500000000</v>
      </c>
      <c r="G57" s="36">
        <f>+'[1]ep mads'!U44</f>
        <v>0</v>
      </c>
      <c r="H57" s="36">
        <f>+'[1]ep mads'!V44</f>
        <v>1500000000</v>
      </c>
      <c r="I57" s="36">
        <f>+'[1]ep mads'!W44</f>
        <v>1500000000</v>
      </c>
      <c r="J57" s="36">
        <f>+'[1]ep mads'!X44</f>
        <v>1500000000</v>
      </c>
      <c r="K57" s="36">
        <f>+'[1]ep mads'!Y44</f>
        <v>610000000</v>
      </c>
      <c r="L57" s="36">
        <f>+'[1]ep mads'!Z44</f>
        <v>610000000</v>
      </c>
    </row>
    <row r="58" spans="1:13" s="34" customFormat="1" ht="38.25" x14ac:dyDescent="0.2">
      <c r="A58" s="14" t="s">
        <v>83</v>
      </c>
      <c r="B58" s="15" t="s">
        <v>36</v>
      </c>
      <c r="C58" s="15" t="s">
        <v>37</v>
      </c>
      <c r="D58" s="15" t="s">
        <v>38</v>
      </c>
      <c r="E58" s="16" t="s">
        <v>84</v>
      </c>
      <c r="F58" s="36">
        <f>+'[1]ep mads'!T45</f>
        <v>12000000000</v>
      </c>
      <c r="G58" s="36">
        <f>+'[1]ep mads'!U45</f>
        <v>0</v>
      </c>
      <c r="H58" s="36">
        <f>+'[1]ep mads'!V45</f>
        <v>12000000000</v>
      </c>
      <c r="I58" s="36">
        <f>+'[1]ep mads'!W45</f>
        <v>11912940157</v>
      </c>
      <c r="J58" s="36">
        <f>+'[1]ep mads'!X45</f>
        <v>9576301908</v>
      </c>
      <c r="K58" s="36">
        <f>+'[1]ep mads'!Y45</f>
        <v>3631466002.3299999</v>
      </c>
      <c r="L58" s="36">
        <f>+'[1]ep mads'!Z45</f>
        <v>3631466002.3299999</v>
      </c>
    </row>
    <row r="59" spans="1:13" s="34" customFormat="1" ht="38.25" x14ac:dyDescent="0.2">
      <c r="A59" s="14" t="s">
        <v>85</v>
      </c>
      <c r="B59" s="15" t="s">
        <v>36</v>
      </c>
      <c r="C59" s="15" t="s">
        <v>37</v>
      </c>
      <c r="D59" s="15" t="s">
        <v>38</v>
      </c>
      <c r="E59" s="16" t="s">
        <v>86</v>
      </c>
      <c r="F59" s="36">
        <f>+'[1]ep mads'!T46</f>
        <v>5500000000</v>
      </c>
      <c r="G59" s="36">
        <f>+'[1]ep mads'!U46</f>
        <v>0</v>
      </c>
      <c r="H59" s="36">
        <f>+'[1]ep mads'!V46</f>
        <v>5500000000</v>
      </c>
      <c r="I59" s="36">
        <f>+'[1]ep mads'!W46</f>
        <v>3531466533</v>
      </c>
      <c r="J59" s="36">
        <f>+'[1]ep mads'!X46</f>
        <v>2618439133</v>
      </c>
      <c r="K59" s="36">
        <f>+'[1]ep mads'!Y46</f>
        <v>849575639</v>
      </c>
      <c r="L59" s="36">
        <f>+'[1]ep mads'!Z46</f>
        <v>849575639</v>
      </c>
    </row>
    <row r="60" spans="1:13" s="34" customFormat="1" ht="51" x14ac:dyDescent="0.2">
      <c r="A60" s="14" t="s">
        <v>87</v>
      </c>
      <c r="B60" s="15" t="s">
        <v>36</v>
      </c>
      <c r="C60" s="15" t="s">
        <v>37</v>
      </c>
      <c r="D60" s="15" t="s">
        <v>38</v>
      </c>
      <c r="E60" s="16" t="s">
        <v>88</v>
      </c>
      <c r="F60" s="36">
        <f>+'[1]ep mads'!T47</f>
        <v>9000000000</v>
      </c>
      <c r="G60" s="36">
        <f>+'[1]ep mads'!U47</f>
        <v>0</v>
      </c>
      <c r="H60" s="36">
        <f>+'[1]ep mads'!V47</f>
        <v>9000000000</v>
      </c>
      <c r="I60" s="36">
        <f>+'[1]ep mads'!W47</f>
        <v>7526358371</v>
      </c>
      <c r="J60" s="36">
        <f>+'[1]ep mads'!X47</f>
        <v>4361240849.8299999</v>
      </c>
      <c r="K60" s="36">
        <f>+'[1]ep mads'!Y47</f>
        <v>1212075348.51</v>
      </c>
      <c r="L60" s="36">
        <f>+'[1]ep mads'!Z47</f>
        <v>1212075348.51</v>
      </c>
    </row>
    <row r="61" spans="1:13" s="34" customFormat="1" ht="51" x14ac:dyDescent="0.2">
      <c r="A61" s="14" t="s">
        <v>89</v>
      </c>
      <c r="B61" s="15" t="s">
        <v>36</v>
      </c>
      <c r="C61" s="15" t="s">
        <v>37</v>
      </c>
      <c r="D61" s="15" t="s">
        <v>38</v>
      </c>
      <c r="E61" s="16" t="s">
        <v>90</v>
      </c>
      <c r="F61" s="36">
        <f>+'[1]ep mads'!T48</f>
        <v>3000000000</v>
      </c>
      <c r="G61" s="36">
        <f>+'[1]ep mads'!U48</f>
        <v>0</v>
      </c>
      <c r="H61" s="36">
        <f>+'[1]ep mads'!V48</f>
        <v>3000000000</v>
      </c>
      <c r="I61" s="36">
        <f>+'[1]ep mads'!W48</f>
        <v>2950000000</v>
      </c>
      <c r="J61" s="36">
        <f>+'[1]ep mads'!X48</f>
        <v>2445000777</v>
      </c>
      <c r="K61" s="36">
        <f>+'[1]ep mads'!Y48</f>
        <v>1290392735.7</v>
      </c>
      <c r="L61" s="36">
        <f>+'[1]ep mads'!Z48</f>
        <v>1290392735.7</v>
      </c>
    </row>
    <row r="62" spans="1:13" s="34" customFormat="1" ht="51" x14ac:dyDescent="0.2">
      <c r="A62" s="14" t="s">
        <v>91</v>
      </c>
      <c r="B62" s="15" t="s">
        <v>36</v>
      </c>
      <c r="C62" s="15" t="s">
        <v>37</v>
      </c>
      <c r="D62" s="15" t="s">
        <v>38</v>
      </c>
      <c r="E62" s="16" t="s">
        <v>92</v>
      </c>
      <c r="F62" s="36">
        <f>+'[1]ep mads'!T49</f>
        <v>2393707830</v>
      </c>
      <c r="G62" s="36">
        <f>+'[1]ep mads'!U49</f>
        <v>0</v>
      </c>
      <c r="H62" s="36">
        <f>+'[1]ep mads'!V49</f>
        <v>2393707830</v>
      </c>
      <c r="I62" s="36">
        <f>+'[1]ep mads'!W49</f>
        <v>2393707830</v>
      </c>
      <c r="J62" s="36">
        <f>+'[1]ep mads'!X49</f>
        <v>2393707830</v>
      </c>
      <c r="K62" s="36">
        <f>+'[1]ep mads'!Y49</f>
        <v>2393707830</v>
      </c>
      <c r="L62" s="36">
        <f>+'[1]ep mads'!Z49</f>
        <v>2393707830</v>
      </c>
    </row>
    <row r="63" spans="1:13" x14ac:dyDescent="0.25">
      <c r="A63" s="40" t="s">
        <v>93</v>
      </c>
      <c r="B63" s="41"/>
      <c r="C63" s="41"/>
      <c r="D63" s="41"/>
      <c r="E63" s="42"/>
      <c r="F63" s="29">
        <f>SUM(F58:F62,F33:F57)</f>
        <v>214962202221</v>
      </c>
      <c r="G63" s="29">
        <f t="shared" ref="G63:L63" si="6">SUM(G58:G62,G33:G57)</f>
        <v>35321698237</v>
      </c>
      <c r="H63" s="29">
        <f>SUM(H58:H62,H33:H57)</f>
        <v>179640503984</v>
      </c>
      <c r="I63" s="29">
        <f t="shared" si="6"/>
        <v>165329590299</v>
      </c>
      <c r="J63" s="29">
        <f t="shared" si="6"/>
        <v>112800597993.83</v>
      </c>
      <c r="K63" s="29">
        <f t="shared" si="6"/>
        <v>42104961799.300003</v>
      </c>
      <c r="L63" s="29">
        <f t="shared" si="6"/>
        <v>42083653799.300003</v>
      </c>
      <c r="M63" s="23"/>
    </row>
    <row r="64" spans="1:13" x14ac:dyDescent="0.25">
      <c r="A64" s="43" t="s">
        <v>94</v>
      </c>
      <c r="B64" s="44"/>
      <c r="C64" s="44"/>
      <c r="D64" s="44"/>
      <c r="E64" s="45"/>
      <c r="F64" s="46">
        <f t="shared" ref="F64:L64" si="7">+F25+F27+F63</f>
        <v>322258357563</v>
      </c>
      <c r="G64" s="46">
        <f t="shared" si="7"/>
        <v>35321698237</v>
      </c>
      <c r="H64" s="46">
        <f t="shared" si="7"/>
        <v>286936659326</v>
      </c>
      <c r="I64" s="46">
        <f t="shared" si="7"/>
        <v>266159995358.64001</v>
      </c>
      <c r="J64" s="46">
        <f t="shared" si="7"/>
        <v>177531266252.35001</v>
      </c>
      <c r="K64" s="46">
        <f t="shared" si="7"/>
        <v>86438353532.75</v>
      </c>
      <c r="L64" s="46">
        <f t="shared" si="7"/>
        <v>86206468017.059998</v>
      </c>
    </row>
    <row r="65" spans="6:13" x14ac:dyDescent="0.25">
      <c r="F65" s="47"/>
      <c r="G65" s="47"/>
      <c r="H65" s="47"/>
      <c r="I65" s="47"/>
      <c r="J65" s="47"/>
      <c r="K65" s="47"/>
      <c r="L65" s="47"/>
    </row>
    <row r="66" spans="6:13" x14ac:dyDescent="0.25">
      <c r="M66" s="30"/>
    </row>
  </sheetData>
  <mergeCells count="12">
    <mergeCell ref="A25:E25"/>
    <mergeCell ref="A27:E27"/>
    <mergeCell ref="A28:L30"/>
    <mergeCell ref="A31:L31"/>
    <mergeCell ref="A63:E63"/>
    <mergeCell ref="A64:E64"/>
    <mergeCell ref="A1:L3"/>
    <mergeCell ref="A4:L4"/>
    <mergeCell ref="A9:E9"/>
    <mergeCell ref="A11:E11"/>
    <mergeCell ref="A20:E20"/>
    <mergeCell ref="A24:E24"/>
  </mergeCells>
  <printOptions horizontalCentered="1" verticalCentered="1"/>
  <pageMargins left="0.23622047244094491" right="0.23622047244094491" top="0.35433070866141736" bottom="0.74803149606299213" header="0.11811023622047245" footer="0.31496062992125984"/>
  <pageSetup paperSize="5" scale="65" orientation="landscape" horizontalDpi="300" verticalDpi="300" r:id="rId1"/>
  <headerFooter alignWithMargins="0"/>
  <rowBreaks count="2" manualBreakCount="2">
    <brk id="27" max="16383" man="1"/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EP MADS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Lizeth Katheryn Avendaño Herrera</dc:creator>
  <cp:lastModifiedBy>Lizeth Katheryn Avendaño Herrera</cp:lastModifiedBy>
  <dcterms:created xsi:type="dcterms:W3CDTF">2023-07-13T14:51:40Z</dcterms:created>
  <dcterms:modified xsi:type="dcterms:W3CDTF">2023-07-13T14:51:54Z</dcterms:modified>
</cp:coreProperties>
</file>