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 activeTab="11"/>
  </bookViews>
  <sheets>
    <sheet name="ENE" sheetId="11" r:id="rId1"/>
    <sheet name="FEB" sheetId="12" r:id="rId2"/>
    <sheet name="MAR" sheetId="13" r:id="rId3"/>
    <sheet name="ABR" sheetId="14" r:id="rId4"/>
    <sheet name="MAY" sheetId="15" r:id="rId5"/>
    <sheet name="JUN" sheetId="16" r:id="rId6"/>
    <sheet name="JUL" sheetId="17" r:id="rId7"/>
    <sheet name="AGO" sheetId="1" r:id="rId8"/>
    <sheet name="SEP" sheetId="19" r:id="rId9"/>
    <sheet name="OCT" sheetId="20" r:id="rId10"/>
    <sheet name="NOV" sheetId="21" r:id="rId11"/>
    <sheet name="DIC" sheetId="22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22" l="1"/>
  <c r="L28" i="22"/>
  <c r="K28" i="22"/>
  <c r="J28" i="22"/>
  <c r="H28" i="22"/>
  <c r="G28" i="22"/>
  <c r="I27" i="22"/>
  <c r="I26" i="22"/>
  <c r="I25" i="22"/>
  <c r="I24" i="22"/>
  <c r="I23" i="22"/>
  <c r="I22" i="22"/>
  <c r="I21" i="22"/>
  <c r="I20" i="22"/>
  <c r="I19" i="22"/>
  <c r="I18" i="22"/>
  <c r="I17" i="22"/>
  <c r="M10" i="22"/>
  <c r="L10" i="22"/>
  <c r="K10" i="22"/>
  <c r="J10" i="22"/>
  <c r="G10" i="22"/>
  <c r="I10" i="22" s="1"/>
  <c r="M8" i="22"/>
  <c r="L8" i="22"/>
  <c r="K8" i="22"/>
  <c r="K11" i="22" s="1"/>
  <c r="J8" i="22"/>
  <c r="H8" i="22"/>
  <c r="H11" i="22" s="1"/>
  <c r="G8" i="22"/>
  <c r="G11" i="22" s="1"/>
  <c r="I7" i="22"/>
  <c r="I6" i="22"/>
  <c r="M28" i="21"/>
  <c r="L28" i="21"/>
  <c r="K28" i="21"/>
  <c r="J28" i="21"/>
  <c r="H28" i="21"/>
  <c r="G28" i="21"/>
  <c r="I27" i="21"/>
  <c r="I26" i="21"/>
  <c r="I25" i="21"/>
  <c r="I24" i="21"/>
  <c r="I23" i="21"/>
  <c r="I22" i="21"/>
  <c r="I21" i="21"/>
  <c r="I20" i="21"/>
  <c r="I19" i="21"/>
  <c r="I18" i="21"/>
  <c r="I17" i="21"/>
  <c r="I28" i="21" s="1"/>
  <c r="M10" i="21"/>
  <c r="L10" i="21"/>
  <c r="K10" i="21"/>
  <c r="J10" i="21"/>
  <c r="G10" i="21"/>
  <c r="I10" i="21" s="1"/>
  <c r="I9" i="21"/>
  <c r="M8" i="21"/>
  <c r="L8" i="21"/>
  <c r="L11" i="21" s="1"/>
  <c r="K8" i="21"/>
  <c r="K11" i="21" s="1"/>
  <c r="K29" i="21" s="1"/>
  <c r="J8" i="21"/>
  <c r="J11" i="21" s="1"/>
  <c r="J29" i="21" s="1"/>
  <c r="H8" i="21"/>
  <c r="H11" i="21" s="1"/>
  <c r="G8" i="21"/>
  <c r="I7" i="21"/>
  <c r="I6" i="21"/>
  <c r="M28" i="20"/>
  <c r="L28" i="20"/>
  <c r="K28" i="20"/>
  <c r="J28" i="20"/>
  <c r="H28" i="20"/>
  <c r="G28" i="20"/>
  <c r="I27" i="20"/>
  <c r="I26" i="20"/>
  <c r="I25" i="20"/>
  <c r="I24" i="20"/>
  <c r="I23" i="20"/>
  <c r="I22" i="20"/>
  <c r="I21" i="20"/>
  <c r="I20" i="20"/>
  <c r="I19" i="20"/>
  <c r="I18" i="20"/>
  <c r="I17" i="20"/>
  <c r="K11" i="20"/>
  <c r="K29" i="20" s="1"/>
  <c r="H11" i="20"/>
  <c r="H29" i="20" s="1"/>
  <c r="M10" i="20"/>
  <c r="L10" i="20"/>
  <c r="K10" i="20"/>
  <c r="J10" i="20"/>
  <c r="G10" i="20"/>
  <c r="I10" i="20" s="1"/>
  <c r="I9" i="20"/>
  <c r="M8" i="20"/>
  <c r="M11" i="20" s="1"/>
  <c r="L8" i="20"/>
  <c r="K8" i="20"/>
  <c r="J8" i="20"/>
  <c r="H8" i="20"/>
  <c r="G8" i="20"/>
  <c r="I7" i="20"/>
  <c r="I6" i="20"/>
  <c r="I8" i="20" s="1"/>
  <c r="I6" i="19"/>
  <c r="I8" i="19" s="1"/>
  <c r="M28" i="19"/>
  <c r="L28" i="19"/>
  <c r="K28" i="19"/>
  <c r="J28" i="19"/>
  <c r="H28" i="19"/>
  <c r="G28" i="19"/>
  <c r="I27" i="19"/>
  <c r="I26" i="19"/>
  <c r="I25" i="19"/>
  <c r="I24" i="19"/>
  <c r="I23" i="19"/>
  <c r="I22" i="19"/>
  <c r="I21" i="19"/>
  <c r="I20" i="19"/>
  <c r="I19" i="19"/>
  <c r="I18" i="19"/>
  <c r="I17" i="19"/>
  <c r="I28" i="19" s="1"/>
  <c r="M11" i="19"/>
  <c r="J11" i="19"/>
  <c r="M10" i="19"/>
  <c r="L10" i="19"/>
  <c r="K10" i="19"/>
  <c r="J10" i="19"/>
  <c r="G10" i="19"/>
  <c r="I10" i="19" s="1"/>
  <c r="I9" i="19"/>
  <c r="M8" i="19"/>
  <c r="L8" i="19"/>
  <c r="L11" i="19" s="1"/>
  <c r="L29" i="19" s="1"/>
  <c r="K8" i="19"/>
  <c r="J8" i="19"/>
  <c r="H8" i="19"/>
  <c r="H11" i="19" s="1"/>
  <c r="H29" i="19" s="1"/>
  <c r="G8" i="19"/>
  <c r="I7" i="19"/>
  <c r="I28" i="1"/>
  <c r="I29" i="1" s="1"/>
  <c r="I8" i="17"/>
  <c r="I10" i="17"/>
  <c r="H10" i="17"/>
  <c r="M10" i="1"/>
  <c r="L10" i="1"/>
  <c r="K10" i="1"/>
  <c r="J10" i="1"/>
  <c r="J11" i="1" s="1"/>
  <c r="I10" i="1"/>
  <c r="I27" i="1"/>
  <c r="I26" i="1"/>
  <c r="I25" i="1"/>
  <c r="I24" i="1"/>
  <c r="I23" i="1"/>
  <c r="I22" i="1"/>
  <c r="I21" i="1"/>
  <c r="I20" i="1"/>
  <c r="I19" i="1"/>
  <c r="I18" i="1"/>
  <c r="I17" i="1"/>
  <c r="I9" i="1"/>
  <c r="I7" i="1"/>
  <c r="I6" i="1"/>
  <c r="G29" i="22" l="1"/>
  <c r="H29" i="22"/>
  <c r="J11" i="22"/>
  <c r="L11" i="22"/>
  <c r="M11" i="22"/>
  <c r="I28" i="22"/>
  <c r="I8" i="22"/>
  <c r="I11" i="22" s="1"/>
  <c r="J29" i="22"/>
  <c r="L29" i="22"/>
  <c r="M29" i="22"/>
  <c r="K29" i="22"/>
  <c r="L29" i="21"/>
  <c r="M11" i="21"/>
  <c r="M29" i="21" s="1"/>
  <c r="H29" i="21"/>
  <c r="G11" i="21"/>
  <c r="G29" i="21" s="1"/>
  <c r="I8" i="21"/>
  <c r="I11" i="21" s="1"/>
  <c r="I29" i="21" s="1"/>
  <c r="J11" i="20"/>
  <c r="L11" i="20"/>
  <c r="I11" i="20"/>
  <c r="I29" i="20" s="1"/>
  <c r="M29" i="20"/>
  <c r="L29" i="20"/>
  <c r="J29" i="20"/>
  <c r="I28" i="20"/>
  <c r="G11" i="20"/>
  <c r="G29" i="20" s="1"/>
  <c r="K11" i="19"/>
  <c r="K29" i="19" s="1"/>
  <c r="M29" i="19"/>
  <c r="J29" i="19"/>
  <c r="I11" i="19"/>
  <c r="G11" i="19"/>
  <c r="G29" i="19" s="1"/>
  <c r="I29" i="19"/>
  <c r="M28" i="17"/>
  <c r="L28" i="17"/>
  <c r="K28" i="17"/>
  <c r="J28" i="17"/>
  <c r="I28" i="17"/>
  <c r="H28" i="17"/>
  <c r="G28" i="17"/>
  <c r="M10" i="17"/>
  <c r="L10" i="17"/>
  <c r="K10" i="17"/>
  <c r="J10" i="17"/>
  <c r="G10" i="17"/>
  <c r="M8" i="17"/>
  <c r="M11" i="17" s="1"/>
  <c r="M29" i="17" s="1"/>
  <c r="L8" i="17"/>
  <c r="L11" i="17" s="1"/>
  <c r="L29" i="17" s="1"/>
  <c r="K8" i="17"/>
  <c r="J8" i="17"/>
  <c r="H8" i="17"/>
  <c r="G8" i="17"/>
  <c r="M28" i="16"/>
  <c r="L28" i="16"/>
  <c r="K28" i="16"/>
  <c r="J28" i="16"/>
  <c r="I28" i="16"/>
  <c r="H28" i="16"/>
  <c r="G28" i="16"/>
  <c r="M10" i="16"/>
  <c r="L10" i="16"/>
  <c r="L11" i="16" s="1"/>
  <c r="L29" i="16" s="1"/>
  <c r="K10" i="16"/>
  <c r="K11" i="16" s="1"/>
  <c r="K29" i="16" s="1"/>
  <c r="J10" i="16"/>
  <c r="J11" i="16" s="1"/>
  <c r="J29" i="16" s="1"/>
  <c r="I10" i="16"/>
  <c r="I11" i="16" s="1"/>
  <c r="I29" i="16" s="1"/>
  <c r="H10" i="16"/>
  <c r="H11" i="16" s="1"/>
  <c r="H29" i="16" s="1"/>
  <c r="G10" i="16"/>
  <c r="G11" i="16" s="1"/>
  <c r="G29" i="16" s="1"/>
  <c r="M8" i="16"/>
  <c r="L8" i="16"/>
  <c r="K8" i="16"/>
  <c r="J8" i="16"/>
  <c r="I8" i="16"/>
  <c r="H8" i="16"/>
  <c r="G8" i="16"/>
  <c r="M28" i="15"/>
  <c r="L28" i="15"/>
  <c r="K28" i="15"/>
  <c r="J28" i="15"/>
  <c r="I28" i="15"/>
  <c r="H28" i="15"/>
  <c r="G28" i="15"/>
  <c r="G11" i="15"/>
  <c r="M10" i="15"/>
  <c r="M11" i="15" s="1"/>
  <c r="M29" i="15" s="1"/>
  <c r="L10" i="15"/>
  <c r="L11" i="15" s="1"/>
  <c r="L29" i="15" s="1"/>
  <c r="K10" i="15"/>
  <c r="J10" i="15"/>
  <c r="I10" i="15"/>
  <c r="H10" i="15"/>
  <c r="H11" i="15" s="1"/>
  <c r="H29" i="15" s="1"/>
  <c r="G10" i="15"/>
  <c r="M8" i="15"/>
  <c r="L8" i="15"/>
  <c r="K8" i="15"/>
  <c r="J8" i="15"/>
  <c r="I8" i="15"/>
  <c r="H8" i="15"/>
  <c r="G8" i="15"/>
  <c r="M28" i="14"/>
  <c r="L28" i="14"/>
  <c r="K28" i="14"/>
  <c r="J28" i="14"/>
  <c r="I28" i="14"/>
  <c r="H28" i="14"/>
  <c r="G28" i="14"/>
  <c r="M10" i="14"/>
  <c r="L10" i="14"/>
  <c r="L11" i="14" s="1"/>
  <c r="L29" i="14" s="1"/>
  <c r="K10" i="14"/>
  <c r="J10" i="14"/>
  <c r="I10" i="14"/>
  <c r="I11" i="14" s="1"/>
  <c r="I29" i="14" s="1"/>
  <c r="H10" i="14"/>
  <c r="G10" i="14"/>
  <c r="M8" i="14"/>
  <c r="M11" i="14" s="1"/>
  <c r="M29" i="14" s="1"/>
  <c r="L8" i="14"/>
  <c r="K8" i="14"/>
  <c r="J8" i="14"/>
  <c r="I8" i="14"/>
  <c r="H8" i="14"/>
  <c r="G8" i="14"/>
  <c r="M28" i="13"/>
  <c r="L28" i="13"/>
  <c r="K28" i="13"/>
  <c r="J28" i="13"/>
  <c r="I28" i="13"/>
  <c r="H28" i="13"/>
  <c r="G28" i="13"/>
  <c r="M10" i="13"/>
  <c r="M11" i="13" s="1"/>
  <c r="M29" i="13" s="1"/>
  <c r="L10" i="13"/>
  <c r="L11" i="13" s="1"/>
  <c r="L29" i="13" s="1"/>
  <c r="K10" i="13"/>
  <c r="J10" i="13"/>
  <c r="I10" i="13"/>
  <c r="I11" i="13" s="1"/>
  <c r="I29" i="13" s="1"/>
  <c r="H10" i="13"/>
  <c r="H11" i="13" s="1"/>
  <c r="H29" i="13" s="1"/>
  <c r="G10" i="13"/>
  <c r="M8" i="13"/>
  <c r="L8" i="13"/>
  <c r="K8" i="13"/>
  <c r="J8" i="13"/>
  <c r="I8" i="13"/>
  <c r="H8" i="13"/>
  <c r="G8" i="13"/>
  <c r="M28" i="12"/>
  <c r="L28" i="12"/>
  <c r="K28" i="12"/>
  <c r="J28" i="12"/>
  <c r="I28" i="12"/>
  <c r="H28" i="12"/>
  <c r="G28" i="12"/>
  <c r="G11" i="12"/>
  <c r="G29" i="12" s="1"/>
  <c r="M10" i="12"/>
  <c r="L10" i="12"/>
  <c r="K10" i="12"/>
  <c r="K11" i="12" s="1"/>
  <c r="K29" i="12" s="1"/>
  <c r="J10" i="12"/>
  <c r="J11" i="12" s="1"/>
  <c r="J29" i="12" s="1"/>
  <c r="I10" i="12"/>
  <c r="H10" i="12"/>
  <c r="G10" i="12"/>
  <c r="M8" i="12"/>
  <c r="L8" i="12"/>
  <c r="K8" i="12"/>
  <c r="J8" i="12"/>
  <c r="I8" i="12"/>
  <c r="H8" i="12"/>
  <c r="G8" i="12"/>
  <c r="H8" i="11"/>
  <c r="I8" i="11"/>
  <c r="J8" i="11"/>
  <c r="K8" i="11"/>
  <c r="L8" i="11"/>
  <c r="M8" i="11"/>
  <c r="H10" i="11"/>
  <c r="I10" i="11"/>
  <c r="J10" i="11"/>
  <c r="K10" i="11"/>
  <c r="L10" i="11"/>
  <c r="M10" i="11"/>
  <c r="G28" i="11"/>
  <c r="M28" i="11"/>
  <c r="L28" i="11"/>
  <c r="K28" i="11"/>
  <c r="J28" i="11"/>
  <c r="H28" i="11"/>
  <c r="I28" i="11"/>
  <c r="G10" i="11"/>
  <c r="H11" i="11"/>
  <c r="H29" i="11" s="1"/>
  <c r="G8" i="11"/>
  <c r="G11" i="11" s="1"/>
  <c r="G28" i="1"/>
  <c r="G10" i="1"/>
  <c r="H8" i="1"/>
  <c r="H11" i="1" s="1"/>
  <c r="J8" i="1"/>
  <c r="K8" i="1"/>
  <c r="K11" i="1" s="1"/>
  <c r="L8" i="1"/>
  <c r="L11" i="1" s="1"/>
  <c r="M8" i="1"/>
  <c r="M11" i="1" s="1"/>
  <c r="I8" i="1"/>
  <c r="M28" i="1"/>
  <c r="L28" i="1"/>
  <c r="K28" i="1"/>
  <c r="J28" i="1"/>
  <c r="H28" i="1"/>
  <c r="G8" i="1"/>
  <c r="I29" i="22" l="1"/>
  <c r="L29" i="1"/>
  <c r="K29" i="1"/>
  <c r="J29" i="1"/>
  <c r="H29" i="1"/>
  <c r="G11" i="1"/>
  <c r="G29" i="1" s="1"/>
  <c r="M29" i="1"/>
  <c r="I11" i="1"/>
  <c r="G11" i="17"/>
  <c r="G29" i="17" s="1"/>
  <c r="H11" i="17"/>
  <c r="H29" i="17" s="1"/>
  <c r="I11" i="17"/>
  <c r="I29" i="17" s="1"/>
  <c r="J11" i="17"/>
  <c r="J29" i="17" s="1"/>
  <c r="K11" i="17"/>
  <c r="K29" i="17" s="1"/>
  <c r="M11" i="16"/>
  <c r="M29" i="16" s="1"/>
  <c r="G29" i="15"/>
  <c r="I11" i="15"/>
  <c r="I29" i="15" s="1"/>
  <c r="J11" i="15"/>
  <c r="J29" i="15" s="1"/>
  <c r="K11" i="15"/>
  <c r="K29" i="15" s="1"/>
  <c r="H11" i="14"/>
  <c r="H29" i="14" s="1"/>
  <c r="G11" i="14"/>
  <c r="G29" i="14" s="1"/>
  <c r="J11" i="14"/>
  <c r="J29" i="14" s="1"/>
  <c r="K11" i="14"/>
  <c r="K29" i="14" s="1"/>
  <c r="G11" i="13"/>
  <c r="G29" i="13" s="1"/>
  <c r="J11" i="13"/>
  <c r="J29" i="13" s="1"/>
  <c r="K11" i="13"/>
  <c r="K29" i="13" s="1"/>
  <c r="H11" i="12"/>
  <c r="H29" i="12" s="1"/>
  <c r="I11" i="12"/>
  <c r="I29" i="12" s="1"/>
  <c r="L11" i="12"/>
  <c r="L29" i="12" s="1"/>
  <c r="M11" i="12"/>
  <c r="M29" i="12" s="1"/>
  <c r="L11" i="11"/>
  <c r="L29" i="11" s="1"/>
  <c r="M11" i="11"/>
  <c r="M29" i="11" s="1"/>
  <c r="J11" i="11"/>
  <c r="J29" i="11" s="1"/>
  <c r="K11" i="11"/>
  <c r="K29" i="11" s="1"/>
  <c r="G29" i="11"/>
  <c r="I11" i="11"/>
  <c r="I29" i="11" s="1"/>
</calcChain>
</file>

<file path=xl/sharedStrings.xml><?xml version="1.0" encoding="utf-8"?>
<sst xmlns="http://schemas.openxmlformats.org/spreadsheetml/2006/main" count="1428" uniqueCount="65">
  <si>
    <t xml:space="preserve">PRESUPUESTO FUNCIONAMIENTO </t>
  </si>
  <si>
    <t>RUBRO</t>
  </si>
  <si>
    <t>FUENTE</t>
  </si>
  <si>
    <t>REC</t>
  </si>
  <si>
    <t>SIT</t>
  </si>
  <si>
    <t>UNIDAD A CARGO</t>
  </si>
  <si>
    <t>DESCRIPCION</t>
  </si>
  <si>
    <t>APR. VIGENTE</t>
  </si>
  <si>
    <t>APR BLOQUEADA</t>
  </si>
  <si>
    <t>APR FINAL</t>
  </si>
  <si>
    <t>CDP</t>
  </si>
  <si>
    <t>COMPROMISO</t>
  </si>
  <si>
    <t>OBLIGACION</t>
  </si>
  <si>
    <t>PAGOS</t>
  </si>
  <si>
    <t>A-03-03-01-010</t>
  </si>
  <si>
    <t>Propios</t>
  </si>
  <si>
    <t>20</t>
  </si>
  <si>
    <t>CSF</t>
  </si>
  <si>
    <t>Autoridad Nacional de Licencias Ambientales - ANLA</t>
  </si>
  <si>
    <t>21</t>
  </si>
  <si>
    <t>Ministerio de Ambiente y Desarrollo Sostenible</t>
  </si>
  <si>
    <t>TOTAL TRANSFERENCIAS CORRIENTES</t>
  </si>
  <si>
    <t>A-08-04-01</t>
  </si>
  <si>
    <t>CUOTA DE FISCALIZACIÓN Y AUDITAJE</t>
  </si>
  <si>
    <t>TOTAL GASTOS POR TRIBUTOS, MULTAS, SANCIONES E INTERESES DE MORA</t>
  </si>
  <si>
    <t>TOTAL FUNCIONAMIENTO</t>
  </si>
  <si>
    <t>PRESUPUESTO INVERSIÓN</t>
  </si>
  <si>
    <t>C-3201-0900-2</t>
  </si>
  <si>
    <t>Nación</t>
  </si>
  <si>
    <t>11</t>
  </si>
  <si>
    <t>APOYO A LAS ENTIDADES DEL SECTOR DE AMBIENTE Y DESARROLLO SOSTENIBLE, BENEFICIARIAS DEL FONDO NACIONAL AMBIENTAL NACIONAL - FONAM  NACIONAL-[DISTRIBUCION PREVIO CONCEPTO DNP]</t>
  </si>
  <si>
    <t>C-3201-0900-3</t>
  </si>
  <si>
    <t>FORTALECIMIENTO DE LOS PROCESOS DE LA EVALUACIÓN Y EL SEGUIMIENTO DE LAS LICENCIAS, PERMISOS Y TRAMITES AMBIENTALES EN EL TERRITORIO NACIONAL</t>
  </si>
  <si>
    <t>C-3202-0900-6</t>
  </si>
  <si>
    <t>ADMINISTRACIÓN DE LAS ÁREAS DEL SISTEMA DE PARQUES NACIONALES  NATURALES Y COORDINACIÓN DEL SISTEMA NACIONAL DE ÁREAS PROTEGIDAS.  NACIONAL</t>
  </si>
  <si>
    <t>C-3202-0900-7</t>
  </si>
  <si>
    <t>CONSERVACIÓN DE CUENCAS HIDROGRAFICAS ABASTECEDORAS DE ACUEDUCTOS MUNICIPALES A NIVEL  NACIONAL</t>
  </si>
  <si>
    <t>C-3202-0900-8</t>
  </si>
  <si>
    <t>ADMINISTRACIÓN DE LOS RECURSOS PROVENIENTES DE LA TASA POR USO DE AGUA PARA LA PROTECCIÓN Y RECUPERACIÓN DEL RECURSO HÍDRICO EN  ÁREAS DEL SISTEMA DE PARQUES NACIONALES NATURALES DE COLOMBIA  NACIONAL</t>
  </si>
  <si>
    <t>C-3202-0900-9</t>
  </si>
  <si>
    <t>FORMULACIÓN ADMINISTRACIÓN DE  LOS RECURSOS FONAM PARA EL USO SOSTENIBLE Y PROTECCIÓN DE LAS ESPECIES CITES  NACIONAL</t>
  </si>
  <si>
    <t>C-3299-0900-6</t>
  </si>
  <si>
    <t>FORTALECIMIENTO DE LA GESTION INSTITUCIONAL Y TECNOLOGICA DE LA AUTORIDAD NACIONAL DE LICENCIAS AMBIENTALES EN EL TERRITORIO  NACIONAL</t>
  </si>
  <si>
    <t>TOTAL INVERSIÓN</t>
  </si>
  <si>
    <t>TOTAL FUNCIONAMIENTO + INVERSIÓN FONAM</t>
  </si>
  <si>
    <t>TRANSFERIR A LA AUTORIDAD NACIONAL DE LICENCIAS AMBIENTALES ANLA. ARTÍCULO 96 LEY 633 DE 2000</t>
  </si>
  <si>
    <t>Parques Naturales Nacionales - PNN</t>
  </si>
  <si>
    <t>Paques Naturales Nacionales - PNN</t>
  </si>
  <si>
    <t>SENTENCIAS Y CONCILIACIONES</t>
  </si>
  <si>
    <t>10</t>
  </si>
  <si>
    <t>FONDO NACIONAL AMBIENTAL - FONAM
EJECUCIÓN PRESUPUESTAL CON CORTE AL 31 DE MARZO 2022</t>
  </si>
  <si>
    <t>A-03-10</t>
  </si>
  <si>
    <t xml:space="preserve"> Autoridad Nacional de Licencias Ambientales - ANLA </t>
  </si>
  <si>
    <t xml:space="preserve"> Ministerio de Ambiente y Desarrollo Sostenible </t>
  </si>
  <si>
    <t>FONDO NACIONAL AMBIENTAL - FONAM
EJECUCIÓN PRESUPUESTAL CON CORTE AL 31 DE ENERO 2022</t>
  </si>
  <si>
    <t>FONDO NACIONAL AMBIENTAL - FONAM
EJECUCIÓN PRESUPUESTAL CON CORTE AL 31 DE MAYO 2022</t>
  </si>
  <si>
    <t>FONDO NACIONAL AMBIENTAL - FONAM
EJECUCIÓN PRESUPUESTAL CON CORTE AL 31 DE JULIO 2022</t>
  </si>
  <si>
    <t>FONDO NACIONAL AMBIENTAL - FONAM
EJECUCIÓN PRESUPUESTAL CON CORTE AL 28 DE FEBRERO 2022</t>
  </si>
  <si>
    <t>FONDO NACIONAL AMBIENTAL - FONAM
EJECUCIÓN PRESUPUESTAL CON CORTE AL 30 DE ABRIL 2022</t>
  </si>
  <si>
    <t>FONDO NACIONAL AMBIENTAL - FONAM
EJECUCIÓN PRESUPUESTAL CON CORTE AL 30 DE JUNIO 2022</t>
  </si>
  <si>
    <t>FONDO NACIONAL AMBIENTAL - FONAM
EJECUCIÓN PRESUPUESTAL CON CORTE AL 31 DE AGOSTO 2022</t>
  </si>
  <si>
    <t>FONDO NACIONAL AMBIENTAL - FONAM
EJECUCIÓN PRESUPUESTAL CON CORTE AL 30 DE SEPTIEMBRE 2022</t>
  </si>
  <si>
    <t>FONDO NACIONAL AMBIENTAL - FONAM
EJECUCIÓN PRESUPUESTAL CON CORTE AL 31 DE OCTUBRE DE 2022</t>
  </si>
  <si>
    <t>FONDO NACIONAL AMBIENTAL - FONAM
EJECUCIÓN PRESUPUESTAL CON CORTE AL 30 DE NOVIEMBRE DE 2022</t>
  </si>
  <si>
    <t>FONDO NACIONAL AMBIENTAL - FONAM
EJECUCIÓN PRESUPUESTAL CON CORTE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</si>
</sst>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1240A]&quot;$&quot;\ #,##0.00;\-&quot;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Malgun Gothic"/>
      <family val="2"/>
    </font>
    <font>
      <sz val="11"/>
      <name val="Malgun Gothic"/>
      <family val="2"/>
    </font>
    <font>
      <b/>
      <sz val="13"/>
      <color theme="0"/>
      <name val="Malgun Gothic"/>
      <family val="2"/>
    </font>
    <font>
      <sz val="13"/>
      <name val="Malgun Gothic"/>
      <family val="2"/>
    </font>
    <font>
      <b/>
      <sz val="12"/>
      <color theme="0"/>
      <name val="Malgun Gothic"/>
      <family val="2"/>
    </font>
    <font>
      <sz val="12"/>
      <name val="Malgun Gothic"/>
      <family val="2"/>
    </font>
    <font>
      <sz val="11"/>
      <color rgb="FF000000"/>
      <name val="Malgun Gothic"/>
      <family val="2"/>
    </font>
    <font>
      <b/>
      <sz val="11"/>
      <color theme="0"/>
      <name val="Malgun Gothic"/>
      <family val="2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1"/>
      <color rgb="FF000000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</cellStyleXfs>
  <cellXfs count="35">
    <xf numFmtId="0" fontId="0" fillId="0" borderId="0" xfId="0"/>
    <xf numFmtId="0" fontId="3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vertical="center" readingOrder="1"/>
    </xf>
    <xf numFmtId="43" fontId="6" fillId="3" borderId="1" xfId="1" applyFont="1" applyFill="1" applyBorder="1" applyAlignment="1">
      <alignment horizontal="center" vertical="center" readingOrder="1"/>
    </xf>
    <xf numFmtId="0" fontId="7" fillId="0" borderId="0" xfId="0" applyFont="1"/>
    <xf numFmtId="43" fontId="4" fillId="5" borderId="1" xfId="1" applyFont="1" applyFill="1" applyBorder="1" applyAlignment="1">
      <alignment horizontal="left" vertical="center" readingOrder="1"/>
    </xf>
    <xf numFmtId="0" fontId="9" fillId="3" borderId="1" xfId="0" applyFont="1" applyFill="1" applyBorder="1" applyAlignment="1">
      <alignment horizontal="center" vertical="center" readingOrder="1"/>
    </xf>
    <xf numFmtId="43" fontId="9" fillId="3" borderId="1" xfId="1" applyFont="1" applyFill="1" applyBorder="1" applyAlignment="1">
      <alignment horizontal="center" vertical="center" readingOrder="1"/>
    </xf>
    <xf numFmtId="0" fontId="3" fillId="0" borderId="0" xfId="0" applyFont="1" applyAlignment="1">
      <alignment wrapText="1"/>
    </xf>
    <xf numFmtId="43" fontId="3" fillId="0" borderId="0" xfId="1" applyFont="1" applyFill="1" applyBorder="1" applyAlignment="1"/>
    <xf numFmtId="164" fontId="6" fillId="3" borderId="1" xfId="1" applyNumberFormat="1" applyFont="1" applyFill="1" applyBorder="1" applyAlignment="1">
      <alignment horizontal="right" vertical="center" readingOrder="1"/>
    </xf>
    <xf numFmtId="164" fontId="4" fillId="2" borderId="1" xfId="1" applyNumberFormat="1" applyFont="1" applyFill="1" applyBorder="1" applyAlignment="1">
      <alignment horizontal="right" vertical="center" readingOrder="1"/>
    </xf>
    <xf numFmtId="164" fontId="4" fillId="2" borderId="1" xfId="1" applyNumberFormat="1" applyFont="1" applyFill="1" applyBorder="1" applyAlignment="1">
      <alignment horizontal="center" vertical="center" readingOrder="1"/>
    </xf>
    <xf numFmtId="164" fontId="8" fillId="0" borderId="1" xfId="1" applyNumberFormat="1" applyFont="1" applyBorder="1" applyAlignment="1">
      <alignment horizontal="left" vertical="center" readingOrder="1"/>
    </xf>
    <xf numFmtId="164" fontId="8" fillId="0" borderId="1" xfId="1" applyNumberFormat="1" applyFont="1" applyBorder="1" applyAlignment="1">
      <alignment horizontal="right" vertical="center" readingOrder="1"/>
    </xf>
    <xf numFmtId="164" fontId="8" fillId="0" borderId="1" xfId="1" applyNumberFormat="1" applyFont="1" applyFill="1" applyBorder="1" applyAlignment="1">
      <alignment horizontal="center" vertical="center" wrapText="1" readingOrder="1"/>
    </xf>
    <xf numFmtId="164" fontId="2" fillId="4" borderId="3" xfId="1" applyNumberFormat="1" applyFont="1" applyFill="1" applyBorder="1" applyAlignment="1">
      <alignment horizontal="right" vertical="center" wrapText="1" readingOrder="1"/>
    </xf>
    <xf numFmtId="164" fontId="2" fillId="4" borderId="4" xfId="1" applyNumberFormat="1" applyFont="1" applyFill="1" applyBorder="1" applyAlignment="1">
      <alignment horizontal="right" vertical="center" readingOrder="1"/>
    </xf>
    <xf numFmtId="43" fontId="8" fillId="4" borderId="4" xfId="1" applyFont="1" applyFill="1" applyBorder="1" applyAlignment="1">
      <alignment horizontal="right" vertical="center" readingOrder="1"/>
    </xf>
    <xf numFmtId="164" fontId="8" fillId="0" borderId="1" xfId="1" applyNumberFormat="1" applyFont="1" applyBorder="1" applyAlignment="1">
      <alignment vertical="center" readingOrder="1"/>
    </xf>
    <xf numFmtId="164" fontId="8" fillId="0" borderId="1" xfId="1" applyNumberFormat="1" applyFont="1" applyBorder="1" applyAlignment="1">
      <alignment horizontal="center" vertical="center" readingOrder="1"/>
    </xf>
    <xf numFmtId="164" fontId="3" fillId="0" borderId="1" xfId="1" applyNumberFormat="1" applyFont="1" applyFill="1" applyBorder="1" applyAlignment="1"/>
    <xf numFmtId="164" fontId="6" fillId="3" borderId="1" xfId="1" applyNumberFormat="1" applyFont="1" applyFill="1" applyBorder="1" applyAlignment="1">
      <alignment horizontal="center" vertical="center" readingOrder="1"/>
    </xf>
    <xf numFmtId="165" fontId="11" fillId="0" borderId="2" xfId="0" applyNumberFormat="1" applyFont="1" applyBorder="1" applyAlignment="1">
      <alignment horizontal="right" vertical="center" readingOrder="1"/>
    </xf>
    <xf numFmtId="164" fontId="8" fillId="0" borderId="1" xfId="1" applyNumberFormat="1" applyFont="1" applyBorder="1" applyAlignment="1">
      <alignment horizontal="left" vertical="center" wrapText="1" readingOrder="1"/>
    </xf>
    <xf numFmtId="0" fontId="13" fillId="0" borderId="2" xfId="3" applyFont="1" applyBorder="1" applyAlignment="1">
      <alignment horizontal="left" vertical="center" readingOrder="1"/>
    </xf>
    <xf numFmtId="43" fontId="14" fillId="4" borderId="4" xfId="1" applyFont="1" applyFill="1" applyBorder="1" applyAlignment="1">
      <alignment horizontal="right" vertical="center" readingOrder="1"/>
    </xf>
    <xf numFmtId="0" fontId="13" fillId="0" borderId="2" xfId="3" applyFont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horizontal="left" vertical="center" readingOrder="1"/>
    </xf>
    <xf numFmtId="0" fontId="4" fillId="2" borderId="1" xfId="0" applyFont="1" applyFill="1" applyBorder="1" applyAlignment="1">
      <alignment horizontal="left" vertical="center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4" borderId="3" xfId="0" applyFont="1" applyFill="1" applyBorder="1" applyAlignment="1">
      <alignment horizontal="left" vertical="center" wrapText="1" readingOrder="1"/>
    </xf>
    <xf numFmtId="0" fontId="2" fillId="4" borderId="4" xfId="0" applyFont="1" applyFill="1" applyBorder="1" applyAlignment="1">
      <alignment horizontal="left" vertical="center" readingOrder="1"/>
    </xf>
  </cellXfs>
  <cellStyles count="4">
    <cellStyle name="Millares" xfId="1" builtinId="3"/>
    <cellStyle name="Normal" xfId="0" builtinId="0"/>
    <cellStyle name="Normal 2" xfId="3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A25" zoomScale="70" zoomScaleNormal="70" workbookViewId="0">
      <selection activeCell="E26" sqref="E26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x14ac:dyDescent="0.3">
      <c r="A1" s="32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0</v>
      </c>
      <c r="K9" s="15">
        <v>0</v>
      </c>
      <c r="L9" s="15">
        <v>0</v>
      </c>
      <c r="M9" s="15">
        <v>0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73225298643</v>
      </c>
      <c r="K11" s="11">
        <f t="shared" si="2"/>
        <v>73225298643</v>
      </c>
      <c r="L11" s="11">
        <f t="shared" si="2"/>
        <v>73225298643</v>
      </c>
      <c r="M11" s="11">
        <f t="shared" si="2"/>
        <v>73225298643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32" t="s">
        <v>54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ht="16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ht="16.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243800000000</v>
      </c>
      <c r="H17" s="15">
        <v>243800000000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22295294739</v>
      </c>
      <c r="H18" s="15">
        <v>22295294739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15901979263</v>
      </c>
      <c r="K19" s="15">
        <v>15483175662</v>
      </c>
      <c r="L19" s="15">
        <v>0</v>
      </c>
      <c r="M19" s="15">
        <v>0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53036955688</v>
      </c>
      <c r="K20" s="15">
        <v>51497450163</v>
      </c>
      <c r="L20" s="15">
        <v>7689390</v>
      </c>
      <c r="M20" s="15">
        <v>7689390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1803890370.3199999</v>
      </c>
      <c r="K21" s="15">
        <v>1403549351.98</v>
      </c>
      <c r="L21" s="15">
        <v>0</v>
      </c>
      <c r="M21" s="15">
        <v>0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2765502744</v>
      </c>
      <c r="K22" s="15">
        <v>2526240316</v>
      </c>
      <c r="L22" s="15">
        <v>0</v>
      </c>
      <c r="M22" s="15">
        <v>0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6197059043</v>
      </c>
      <c r="L23" s="15">
        <v>0</v>
      </c>
      <c r="M23" s="15">
        <v>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0</v>
      </c>
      <c r="K24" s="15">
        <v>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2656699219</v>
      </c>
      <c r="K25" s="15">
        <v>2170638707</v>
      </c>
      <c r="L25" s="15">
        <v>0</v>
      </c>
      <c r="M25" s="15">
        <v>0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77000000</v>
      </c>
      <c r="L26" s="15">
        <v>0</v>
      </c>
      <c r="M26" s="15">
        <v>0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14275090430</v>
      </c>
      <c r="K27" s="15">
        <v>9991729315</v>
      </c>
      <c r="L27" s="15">
        <v>0</v>
      </c>
      <c r="M27" s="15">
        <v>0</v>
      </c>
    </row>
    <row r="28" spans="1:13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420760717978</v>
      </c>
      <c r="H28" s="11">
        <f t="shared" ref="H28:M28" si="3">SUM(H17:H27)</f>
        <v>266095294739</v>
      </c>
      <c r="I28" s="11">
        <f t="shared" si="3"/>
        <v>154665423239</v>
      </c>
      <c r="J28" s="11">
        <f t="shared" si="3"/>
        <v>96820117714.320007</v>
      </c>
      <c r="K28" s="11">
        <f t="shared" si="3"/>
        <v>89346842557.980011</v>
      </c>
      <c r="L28" s="11">
        <f t="shared" si="3"/>
        <v>7689390</v>
      </c>
      <c r="M28" s="23">
        <f t="shared" si="3"/>
        <v>7689390</v>
      </c>
    </row>
    <row r="29" spans="1:13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495442497398</v>
      </c>
      <c r="H29" s="12">
        <f t="shared" ref="H29:M29" si="4">+H11+H28</f>
        <v>266095294739</v>
      </c>
      <c r="I29" s="12">
        <f t="shared" si="4"/>
        <v>229347202659</v>
      </c>
      <c r="J29" s="12">
        <f t="shared" si="4"/>
        <v>170045416357.32001</v>
      </c>
      <c r="K29" s="12">
        <f t="shared" si="4"/>
        <v>162572141200.98001</v>
      </c>
      <c r="L29" s="12">
        <f t="shared" si="4"/>
        <v>73232988033</v>
      </c>
      <c r="M29" s="13">
        <f t="shared" si="4"/>
        <v>73232988033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G25" zoomScale="55" zoomScaleNormal="55" workbookViewId="0">
      <selection activeCell="O1" sqref="O1:R1048576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13" width="28.5703125" style="10" customWidth="1"/>
    <col min="14" max="15" width="11.42578125" style="1"/>
    <col min="16" max="16" width="13.5703125" style="1" bestFit="1" customWidth="1"/>
    <col min="17" max="18" width="20.7109375" style="1" customWidth="1"/>
    <col min="19" max="16384" width="11.42578125" style="1"/>
  </cols>
  <sheetData>
    <row r="1" spans="1:22" x14ac:dyDescent="0.3">
      <c r="A1" s="32" t="s">
        <v>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f>+G6-H6</f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  <c r="P6" s="26"/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f>+G7-H7</f>
        <v>500000000</v>
      </c>
      <c r="J7" s="15">
        <v>0</v>
      </c>
      <c r="K7" s="15">
        <v>0</v>
      </c>
      <c r="L7" s="15">
        <v>0</v>
      </c>
      <c r="M7" s="15">
        <v>0</v>
      </c>
      <c r="P7" s="26"/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f>+G9-H9</f>
        <v>956480777</v>
      </c>
      <c r="J9" s="15">
        <v>394589115</v>
      </c>
      <c r="K9" s="15">
        <v>394569115</v>
      </c>
      <c r="L9" s="15">
        <v>394569115</v>
      </c>
      <c r="M9" s="15">
        <v>394569115</v>
      </c>
      <c r="N9" s="1"/>
      <c r="O9" s="1"/>
      <c r="P9" s="26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9">
        <v>0</v>
      </c>
      <c r="I10" s="27">
        <f>G10-H10</f>
        <v>956480777</v>
      </c>
      <c r="J10" s="27">
        <f>+J9</f>
        <v>394589115</v>
      </c>
      <c r="K10" s="27">
        <f t="shared" ref="K10:M10" si="1">+K9</f>
        <v>394569115</v>
      </c>
      <c r="L10" s="27">
        <f t="shared" si="1"/>
        <v>394569115</v>
      </c>
      <c r="M10" s="27">
        <f t="shared" si="1"/>
        <v>394569115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>+J8+J10</f>
        <v>73619887758</v>
      </c>
      <c r="K11" s="11">
        <f t="shared" si="2"/>
        <v>73619867758</v>
      </c>
      <c r="L11" s="11">
        <f t="shared" si="2"/>
        <v>73619867758</v>
      </c>
      <c r="M11" s="11">
        <f t="shared" si="2"/>
        <v>73619867758</v>
      </c>
      <c r="N11" s="2"/>
      <c r="O11" s="2"/>
      <c r="P11" s="2"/>
      <c r="Q11" s="1"/>
      <c r="R11" s="2"/>
      <c r="S11" s="2"/>
      <c r="T11" s="1"/>
      <c r="U11" s="1"/>
      <c r="V11" s="1"/>
    </row>
    <row r="12" spans="1:22" ht="19.5" customHeight="1" x14ac:dyDescent="0.35">
      <c r="A12" s="32" t="s">
        <v>62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ht="16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ht="16.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  <c r="Q15" s="1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7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157549431018</v>
      </c>
      <c r="H17" s="15">
        <v>54807421657</v>
      </c>
      <c r="I17" s="15">
        <f>+G17-H17</f>
        <v>102742009361</v>
      </c>
      <c r="J17" s="15">
        <v>102742009361</v>
      </c>
      <c r="K17" s="15">
        <v>0</v>
      </c>
      <c r="L17" s="15">
        <v>0</v>
      </c>
      <c r="M17" s="15">
        <v>0</v>
      </c>
      <c r="O17" s="28"/>
      <c r="P17" s="26"/>
      <c r="Q17" s="1"/>
    </row>
    <row r="18" spans="1:17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0</v>
      </c>
      <c r="H18" s="15">
        <v>0</v>
      </c>
      <c r="I18" s="15">
        <f t="shared" ref="I18:I27" si="3">+G18-H18</f>
        <v>0</v>
      </c>
      <c r="J18" s="15">
        <v>0</v>
      </c>
      <c r="K18" s="15">
        <v>0</v>
      </c>
      <c r="L18" s="15">
        <v>0</v>
      </c>
      <c r="M18" s="15">
        <v>0</v>
      </c>
      <c r="O18" s="28"/>
      <c r="P18" s="26"/>
      <c r="Q18" s="1"/>
    </row>
    <row r="19" spans="1:17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f t="shared" si="3"/>
        <v>19659769133</v>
      </c>
      <c r="J19" s="15">
        <v>19446217571</v>
      </c>
      <c r="K19" s="15">
        <v>18894089503</v>
      </c>
      <c r="L19" s="15">
        <v>14574459017.690001</v>
      </c>
      <c r="M19" s="15">
        <v>14574459017.690001</v>
      </c>
      <c r="O19" s="28"/>
      <c r="P19" s="26"/>
      <c r="Q19" s="1"/>
    </row>
    <row r="20" spans="1:17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f t="shared" si="3"/>
        <v>54198418561</v>
      </c>
      <c r="J20" s="15">
        <v>53397017179</v>
      </c>
      <c r="K20" s="15">
        <v>53106713030</v>
      </c>
      <c r="L20" s="15">
        <v>39450142547.699997</v>
      </c>
      <c r="M20" s="15">
        <v>39350110295.699997</v>
      </c>
      <c r="O20" s="28"/>
      <c r="P20" s="26"/>
      <c r="Q20" s="1"/>
    </row>
    <row r="21" spans="1:17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f t="shared" si="3"/>
        <v>23749384890</v>
      </c>
      <c r="J21" s="15">
        <v>18087091202.959999</v>
      </c>
      <c r="K21" s="15">
        <v>8915121975.4599991</v>
      </c>
      <c r="L21" s="15">
        <v>3275669198.6100001</v>
      </c>
      <c r="M21" s="15">
        <v>3275669198.6100001</v>
      </c>
      <c r="O21" s="28"/>
      <c r="P21" s="26"/>
      <c r="Q21" s="1"/>
    </row>
    <row r="22" spans="1:17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f t="shared" si="3"/>
        <v>6425101651</v>
      </c>
      <c r="J22" s="15">
        <v>6142714778.1800003</v>
      </c>
      <c r="K22" s="15">
        <v>4273641355.1799998</v>
      </c>
      <c r="L22" s="15">
        <v>2825461015.8899999</v>
      </c>
      <c r="M22" s="15">
        <v>2825461015.8899999</v>
      </c>
      <c r="O22" s="28"/>
      <c r="P22" s="26"/>
      <c r="Q22" s="1"/>
    </row>
    <row r="23" spans="1:17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f t="shared" si="3"/>
        <v>7685513459</v>
      </c>
      <c r="J23" s="15">
        <v>4500988127</v>
      </c>
      <c r="K23" s="15">
        <v>3780000000</v>
      </c>
      <c r="L23" s="15">
        <v>2457000000</v>
      </c>
      <c r="M23" s="15">
        <v>2457000000</v>
      </c>
      <c r="O23" s="28"/>
      <c r="P23" s="26"/>
      <c r="Q23" s="1"/>
    </row>
    <row r="24" spans="1:17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f t="shared" si="3"/>
        <v>7725593695</v>
      </c>
      <c r="J24" s="15">
        <v>4443721108</v>
      </c>
      <c r="K24" s="15">
        <v>3809731855</v>
      </c>
      <c r="L24" s="15">
        <v>33302953</v>
      </c>
      <c r="M24" s="15">
        <v>33302953</v>
      </c>
      <c r="O24" s="28"/>
      <c r="P24" s="26"/>
      <c r="Q24" s="1"/>
    </row>
    <row r="25" spans="1:17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f t="shared" si="3"/>
        <v>4957606306</v>
      </c>
      <c r="J25" s="15">
        <v>4582790523</v>
      </c>
      <c r="K25" s="15">
        <v>3593609694</v>
      </c>
      <c r="L25" s="15">
        <v>2447411656.75</v>
      </c>
      <c r="M25" s="15">
        <v>2447411656.75</v>
      </c>
      <c r="O25" s="28"/>
      <c r="P25" s="26"/>
      <c r="Q25" s="1"/>
    </row>
    <row r="26" spans="1:17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f t="shared" si="3"/>
        <v>100000000</v>
      </c>
      <c r="J26" s="15">
        <v>100000000</v>
      </c>
      <c r="K26" s="15">
        <v>96213740</v>
      </c>
      <c r="L26" s="15">
        <v>59033333</v>
      </c>
      <c r="M26" s="15">
        <v>59033333</v>
      </c>
      <c r="O26" s="28"/>
      <c r="P26" s="26"/>
      <c r="Q26" s="1"/>
    </row>
    <row r="27" spans="1:17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f t="shared" si="3"/>
        <v>30164035544</v>
      </c>
      <c r="J27" s="15">
        <v>26060033266.119999</v>
      </c>
      <c r="K27" s="15">
        <v>20935057341.299999</v>
      </c>
      <c r="L27" s="15">
        <v>15658391158.08</v>
      </c>
      <c r="M27" s="15">
        <v>15612742542.08</v>
      </c>
      <c r="O27" s="28"/>
      <c r="P27" s="26"/>
      <c r="Q27" s="1"/>
    </row>
    <row r="28" spans="1:17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312214854257</v>
      </c>
      <c r="H28" s="11">
        <f t="shared" ref="H28:M28" si="4">SUM(H17:H27)</f>
        <v>54807421657</v>
      </c>
      <c r="I28" s="11">
        <f>SUM(I17:I27)</f>
        <v>257407432600</v>
      </c>
      <c r="J28" s="11">
        <f t="shared" si="4"/>
        <v>239502583116.25998</v>
      </c>
      <c r="K28" s="11">
        <f t="shared" si="4"/>
        <v>117404178493.93999</v>
      </c>
      <c r="L28" s="11">
        <f t="shared" si="4"/>
        <v>80780870880.720001</v>
      </c>
      <c r="M28" s="23">
        <f t="shared" si="4"/>
        <v>80635190012.720001</v>
      </c>
    </row>
    <row r="29" spans="1:17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386896633677</v>
      </c>
      <c r="H29" s="12">
        <f t="shared" ref="H29:M29" si="5">+H11+H28</f>
        <v>54807421657</v>
      </c>
      <c r="I29" s="12">
        <f>+I11+I28</f>
        <v>332089212020</v>
      </c>
      <c r="J29" s="12">
        <f t="shared" si="5"/>
        <v>313122470874.26001</v>
      </c>
      <c r="K29" s="12">
        <f t="shared" si="5"/>
        <v>191024046251.94</v>
      </c>
      <c r="L29" s="12">
        <f t="shared" si="5"/>
        <v>154400738638.72</v>
      </c>
      <c r="M29" s="13">
        <f t="shared" si="5"/>
        <v>154255057770.72</v>
      </c>
    </row>
    <row r="31" spans="1:17" ht="18.75" x14ac:dyDescent="0.3">
      <c r="G31" s="24"/>
      <c r="H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scale="3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G28" zoomScale="55" zoomScaleNormal="55" workbookViewId="0">
      <selection activeCell="N1" sqref="N1:S1048576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13" width="28.5703125" style="10" customWidth="1"/>
    <col min="14" max="15" width="11.42578125" style="1"/>
    <col min="16" max="16" width="13.5703125" style="1" bestFit="1" customWidth="1"/>
    <col min="17" max="18" width="20.7109375" style="1" customWidth="1"/>
    <col min="19" max="16384" width="11.42578125" style="1"/>
  </cols>
  <sheetData>
    <row r="1" spans="1:22" x14ac:dyDescent="0.3">
      <c r="A1" s="32" t="s">
        <v>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f>+G6-H6</f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  <c r="P6" s="26"/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f>+G7-H7</f>
        <v>500000000</v>
      </c>
      <c r="J7" s="15">
        <v>0</v>
      </c>
      <c r="K7" s="15">
        <v>0</v>
      </c>
      <c r="L7" s="15">
        <v>0</v>
      </c>
      <c r="M7" s="15">
        <v>0</v>
      </c>
      <c r="P7" s="26"/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f>+G9-H9</f>
        <v>956480777</v>
      </c>
      <c r="J9" s="15">
        <v>956480777</v>
      </c>
      <c r="K9" s="15">
        <v>956480777</v>
      </c>
      <c r="L9" s="15">
        <v>394569115</v>
      </c>
      <c r="M9" s="15">
        <v>394569115</v>
      </c>
      <c r="N9" s="1"/>
      <c r="O9" s="1"/>
      <c r="P9" s="26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9">
        <v>0</v>
      </c>
      <c r="I10" s="27">
        <f>G10-H10</f>
        <v>956480777</v>
      </c>
      <c r="J10" s="27">
        <f>+J9</f>
        <v>956480777</v>
      </c>
      <c r="K10" s="27">
        <f t="shared" ref="K10:M10" si="1">+K9</f>
        <v>956480777</v>
      </c>
      <c r="L10" s="27">
        <f t="shared" si="1"/>
        <v>394569115</v>
      </c>
      <c r="M10" s="27">
        <f t="shared" si="1"/>
        <v>394569115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>+J8+J10</f>
        <v>74181779420</v>
      </c>
      <c r="K11" s="11">
        <f t="shared" si="2"/>
        <v>74181779420</v>
      </c>
      <c r="L11" s="11">
        <f t="shared" si="2"/>
        <v>73619867758</v>
      </c>
      <c r="M11" s="11">
        <f t="shared" si="2"/>
        <v>73619867758</v>
      </c>
      <c r="N11" s="2"/>
      <c r="O11" s="2"/>
      <c r="P11" s="2"/>
      <c r="Q11" s="1"/>
      <c r="R11" s="2"/>
      <c r="S11" s="2"/>
      <c r="T11" s="1"/>
      <c r="U11" s="1"/>
      <c r="V11" s="1"/>
    </row>
    <row r="12" spans="1:22" ht="19.5" customHeight="1" x14ac:dyDescent="0.35">
      <c r="A12" s="32" t="s">
        <v>63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ht="16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ht="16.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  <c r="Q15" s="1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7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66777790179</v>
      </c>
      <c r="H17" s="15">
        <v>54807421657</v>
      </c>
      <c r="I17" s="15">
        <f>+G17-H17</f>
        <v>11970368522</v>
      </c>
      <c r="J17" s="15">
        <v>11970368522</v>
      </c>
      <c r="K17" s="15">
        <v>0</v>
      </c>
      <c r="L17" s="15">
        <v>0</v>
      </c>
      <c r="M17" s="15">
        <v>0</v>
      </c>
      <c r="O17" s="28"/>
      <c r="P17" s="26"/>
      <c r="Q17" s="1"/>
    </row>
    <row r="18" spans="1:17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0</v>
      </c>
      <c r="H18" s="15">
        <v>0</v>
      </c>
      <c r="I18" s="15">
        <f t="shared" ref="I18:I27" si="3">+G18-H18</f>
        <v>0</v>
      </c>
      <c r="J18" s="15">
        <v>0</v>
      </c>
      <c r="K18" s="15">
        <v>0</v>
      </c>
      <c r="L18" s="15">
        <v>0</v>
      </c>
      <c r="M18" s="15">
        <v>0</v>
      </c>
      <c r="O18" s="28"/>
      <c r="P18" s="26"/>
      <c r="Q18" s="1"/>
    </row>
    <row r="19" spans="1:17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f t="shared" si="3"/>
        <v>19659769133</v>
      </c>
      <c r="J19" s="15">
        <v>19420004472</v>
      </c>
      <c r="K19" s="15">
        <v>19027315817</v>
      </c>
      <c r="L19" s="15">
        <v>16316117512.68</v>
      </c>
      <c r="M19" s="15">
        <v>16206500120.15</v>
      </c>
      <c r="O19" s="28"/>
      <c r="P19" s="26"/>
      <c r="Q19" s="1"/>
    </row>
    <row r="20" spans="1:17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f t="shared" si="3"/>
        <v>54198418561</v>
      </c>
      <c r="J20" s="15">
        <v>53489796708</v>
      </c>
      <c r="K20" s="15">
        <v>53262700300</v>
      </c>
      <c r="L20" s="15">
        <v>44936236744.699997</v>
      </c>
      <c r="M20" s="15">
        <v>43783269212.699997</v>
      </c>
      <c r="O20" s="28"/>
      <c r="P20" s="26"/>
      <c r="Q20" s="1"/>
    </row>
    <row r="21" spans="1:17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f t="shared" si="3"/>
        <v>23749384890</v>
      </c>
      <c r="J21" s="15">
        <v>19437967297.830002</v>
      </c>
      <c r="K21" s="15">
        <v>11862697121.73</v>
      </c>
      <c r="L21" s="15">
        <v>5465511312.3800001</v>
      </c>
      <c r="M21" s="15">
        <v>5421323899.3800001</v>
      </c>
      <c r="O21" s="28"/>
      <c r="P21" s="26"/>
      <c r="Q21" s="1"/>
    </row>
    <row r="22" spans="1:17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f t="shared" si="3"/>
        <v>6425101651</v>
      </c>
      <c r="J22" s="15">
        <v>5767420544.8800001</v>
      </c>
      <c r="K22" s="15">
        <v>5172264991.8800001</v>
      </c>
      <c r="L22" s="15">
        <v>3452519264.9299998</v>
      </c>
      <c r="M22" s="15">
        <v>3431417885.9299998</v>
      </c>
      <c r="O22" s="28"/>
      <c r="P22" s="26"/>
      <c r="Q22" s="1"/>
    </row>
    <row r="23" spans="1:17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f t="shared" si="3"/>
        <v>7685513459</v>
      </c>
      <c r="J23" s="15">
        <v>4500988127</v>
      </c>
      <c r="K23" s="15">
        <v>3780000000</v>
      </c>
      <c r="L23" s="15">
        <v>2457000000</v>
      </c>
      <c r="M23" s="15">
        <v>2457000000</v>
      </c>
      <c r="O23" s="28"/>
      <c r="P23" s="26"/>
      <c r="Q23" s="1"/>
    </row>
    <row r="24" spans="1:17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f t="shared" si="3"/>
        <v>7725593695</v>
      </c>
      <c r="J24" s="15">
        <v>4302086331</v>
      </c>
      <c r="K24" s="15">
        <v>4280191715</v>
      </c>
      <c r="L24" s="15">
        <v>1662580224</v>
      </c>
      <c r="M24" s="15">
        <v>1662515624</v>
      </c>
      <c r="O24" s="28"/>
      <c r="P24" s="26"/>
      <c r="Q24" s="1"/>
    </row>
    <row r="25" spans="1:17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f t="shared" si="3"/>
        <v>4957606306</v>
      </c>
      <c r="J25" s="15">
        <v>4429990154.5699997</v>
      </c>
      <c r="K25" s="15">
        <v>4314332523.4700003</v>
      </c>
      <c r="L25" s="15">
        <v>2841102184.27</v>
      </c>
      <c r="M25" s="15">
        <v>2705992185.27</v>
      </c>
      <c r="O25" s="28"/>
      <c r="P25" s="26"/>
      <c r="Q25" s="1"/>
    </row>
    <row r="26" spans="1:17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f t="shared" si="3"/>
        <v>100000000</v>
      </c>
      <c r="J26" s="15">
        <v>100000000</v>
      </c>
      <c r="K26" s="15">
        <v>96213740</v>
      </c>
      <c r="L26" s="15">
        <v>66033333</v>
      </c>
      <c r="M26" s="15">
        <v>66033333</v>
      </c>
      <c r="O26" s="28"/>
      <c r="P26" s="26"/>
      <c r="Q26" s="1"/>
    </row>
    <row r="27" spans="1:17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f t="shared" si="3"/>
        <v>30164035544</v>
      </c>
      <c r="J27" s="15">
        <v>26904897974.119999</v>
      </c>
      <c r="K27" s="15">
        <v>23408118482.299999</v>
      </c>
      <c r="L27" s="15">
        <v>17139877140.66</v>
      </c>
      <c r="M27" s="15">
        <v>16946509964.66</v>
      </c>
      <c r="O27" s="28"/>
      <c r="P27" s="26"/>
      <c r="Q27" s="1"/>
    </row>
    <row r="28" spans="1:17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221443213418</v>
      </c>
      <c r="H28" s="11">
        <f t="shared" ref="H28:M28" si="4">SUM(H17:H27)</f>
        <v>54807421657</v>
      </c>
      <c r="I28" s="11">
        <f>SUM(I17:I27)</f>
        <v>166635791761</v>
      </c>
      <c r="J28" s="11">
        <f t="shared" si="4"/>
        <v>150323520131.39999</v>
      </c>
      <c r="K28" s="11">
        <f t="shared" si="4"/>
        <v>125203834691.38</v>
      </c>
      <c r="L28" s="11">
        <f t="shared" si="4"/>
        <v>94336977716.619995</v>
      </c>
      <c r="M28" s="23">
        <f t="shared" si="4"/>
        <v>92680562225.089996</v>
      </c>
    </row>
    <row r="29" spans="1:17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296124992838</v>
      </c>
      <c r="H29" s="12">
        <f t="shared" ref="H29:M29" si="5">+H11+H28</f>
        <v>54807421657</v>
      </c>
      <c r="I29" s="12">
        <f>+I11+I28</f>
        <v>241317571181</v>
      </c>
      <c r="J29" s="12">
        <f t="shared" si="5"/>
        <v>224505299551.39999</v>
      </c>
      <c r="K29" s="12">
        <f t="shared" si="5"/>
        <v>199385614111.38</v>
      </c>
      <c r="L29" s="12">
        <f t="shared" si="5"/>
        <v>167956845474.62</v>
      </c>
      <c r="M29" s="13">
        <f t="shared" si="5"/>
        <v>166300429983.09</v>
      </c>
    </row>
    <row r="31" spans="1:17" ht="18.75" x14ac:dyDescent="0.3">
      <c r="G31" s="24"/>
      <c r="H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scale="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topLeftCell="G27" zoomScale="55" zoomScaleNormal="55" workbookViewId="0">
      <selection activeCell="M39" sqref="M39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13" width="28.5703125" style="10" customWidth="1"/>
    <col min="14" max="15" width="11.42578125" style="1"/>
    <col min="16" max="16" width="13.5703125" style="1" bestFit="1" customWidth="1"/>
    <col min="17" max="18" width="20.7109375" style="1" customWidth="1"/>
    <col min="19" max="16384" width="11.42578125" style="1"/>
  </cols>
  <sheetData>
    <row r="1" spans="1:22" x14ac:dyDescent="0.3">
      <c r="A1" s="32" t="s">
        <v>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f>+G6-H6</f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  <c r="P6" s="26"/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f>+G7-H7</f>
        <v>500000000</v>
      </c>
      <c r="J7" s="15">
        <v>0</v>
      </c>
      <c r="K7" s="15">
        <v>0</v>
      </c>
      <c r="L7" s="15">
        <v>0</v>
      </c>
      <c r="M7" s="15">
        <v>0</v>
      </c>
      <c r="P7" s="26"/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956480777</v>
      </c>
      <c r="K9" s="15">
        <v>956480777</v>
      </c>
      <c r="L9" s="15">
        <v>956480777</v>
      </c>
      <c r="M9" s="15">
        <v>956480777</v>
      </c>
      <c r="N9" s="1"/>
      <c r="O9" s="1"/>
      <c r="P9" s="26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9">
        <v>0</v>
      </c>
      <c r="I10" s="27">
        <f>G10-H10</f>
        <v>956480777</v>
      </c>
      <c r="J10" s="27">
        <f>+J9</f>
        <v>956480777</v>
      </c>
      <c r="K10" s="27">
        <f t="shared" ref="K10:M10" si="1">+K9</f>
        <v>956480777</v>
      </c>
      <c r="L10" s="27">
        <f t="shared" si="1"/>
        <v>956480777</v>
      </c>
      <c r="M10" s="27">
        <f t="shared" si="1"/>
        <v>956480777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>+J8+J10</f>
        <v>74181779420</v>
      </c>
      <c r="K11" s="11">
        <f t="shared" si="2"/>
        <v>74181779420</v>
      </c>
      <c r="L11" s="11">
        <f t="shared" si="2"/>
        <v>74181779420</v>
      </c>
      <c r="M11" s="11">
        <f t="shared" si="2"/>
        <v>74181779420</v>
      </c>
      <c r="N11" s="2"/>
      <c r="O11" s="2"/>
      <c r="P11" s="2"/>
      <c r="Q11" s="1"/>
      <c r="R11" s="2"/>
      <c r="S11" s="2"/>
      <c r="T11" s="1"/>
      <c r="U11" s="1"/>
      <c r="V11" s="1"/>
    </row>
    <row r="12" spans="1:22" ht="19.5" customHeight="1" x14ac:dyDescent="0.35">
      <c r="A12" s="32" t="s">
        <v>64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ht="16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ht="16.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  <c r="Q15" s="1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7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54807421657</v>
      </c>
      <c r="H17" s="15">
        <v>54807421657</v>
      </c>
      <c r="I17" s="15">
        <f>+G17-H17</f>
        <v>0</v>
      </c>
      <c r="J17" s="15">
        <v>0</v>
      </c>
      <c r="K17" s="15">
        <v>0</v>
      </c>
      <c r="L17" s="15">
        <v>0</v>
      </c>
      <c r="M17" s="15">
        <v>0</v>
      </c>
      <c r="O17" s="28"/>
      <c r="P17" s="26"/>
      <c r="Q17" s="1"/>
    </row>
    <row r="18" spans="1:17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0</v>
      </c>
      <c r="H18" s="15">
        <v>0</v>
      </c>
      <c r="I18" s="15">
        <f t="shared" ref="I18:I27" si="3">+G18-H18</f>
        <v>0</v>
      </c>
      <c r="J18" s="15">
        <v>0</v>
      </c>
      <c r="K18" s="15">
        <v>0</v>
      </c>
      <c r="L18" s="15">
        <v>0</v>
      </c>
      <c r="M18" s="15">
        <v>0</v>
      </c>
      <c r="O18" s="28"/>
      <c r="P18" s="26"/>
      <c r="Q18" s="1"/>
    </row>
    <row r="19" spans="1:17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f t="shared" si="3"/>
        <v>19659769133</v>
      </c>
      <c r="J19" s="15">
        <v>18887949711.049999</v>
      </c>
      <c r="K19" s="15">
        <v>18887949711.049999</v>
      </c>
      <c r="L19" s="15">
        <v>18887949711.049999</v>
      </c>
      <c r="M19" s="15">
        <v>18871971596.049999</v>
      </c>
      <c r="O19" s="28"/>
      <c r="P19" s="26"/>
      <c r="Q19" s="1"/>
    </row>
    <row r="20" spans="1:17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f t="shared" si="3"/>
        <v>54198418561</v>
      </c>
      <c r="J20" s="15">
        <v>52949564183.699997</v>
      </c>
      <c r="K20" s="15">
        <v>52949564183.699997</v>
      </c>
      <c r="L20" s="15">
        <v>52925564183.699997</v>
      </c>
      <c r="M20" s="15">
        <v>52724325865.699997</v>
      </c>
      <c r="O20" s="28"/>
      <c r="P20" s="26"/>
      <c r="Q20" s="1"/>
    </row>
    <row r="21" spans="1:17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f t="shared" si="3"/>
        <v>23749384890</v>
      </c>
      <c r="J21" s="15">
        <v>16461670447.709999</v>
      </c>
      <c r="K21" s="15">
        <v>15694158468.299999</v>
      </c>
      <c r="L21" s="15">
        <v>10280083994.35</v>
      </c>
      <c r="M21" s="15">
        <v>9634089389.3500004</v>
      </c>
      <c r="O21" s="28"/>
      <c r="P21" s="26"/>
      <c r="Q21" s="1"/>
    </row>
    <row r="22" spans="1:17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f t="shared" si="3"/>
        <v>6425101651</v>
      </c>
      <c r="J22" s="15">
        <v>5437093151.6499996</v>
      </c>
      <c r="K22" s="15">
        <v>5437093150.9499998</v>
      </c>
      <c r="L22" s="15">
        <v>4089992659.3699999</v>
      </c>
      <c r="M22" s="15">
        <v>4089992659.3699999</v>
      </c>
      <c r="O22" s="28"/>
      <c r="P22" s="26"/>
      <c r="Q22" s="1"/>
    </row>
    <row r="23" spans="1:17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f t="shared" si="3"/>
        <v>7685513459</v>
      </c>
      <c r="J23" s="15">
        <v>4500988127</v>
      </c>
      <c r="K23" s="15">
        <v>3780000000</v>
      </c>
      <c r="L23" s="15">
        <v>3591000000</v>
      </c>
      <c r="M23" s="15">
        <v>3591000000</v>
      </c>
      <c r="O23" s="28"/>
      <c r="P23" s="26"/>
      <c r="Q23" s="1"/>
    </row>
    <row r="24" spans="1:17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f t="shared" si="3"/>
        <v>7725593695</v>
      </c>
      <c r="J24" s="15">
        <v>5668870263</v>
      </c>
      <c r="K24" s="15">
        <v>5668870263</v>
      </c>
      <c r="L24" s="15">
        <v>2127211135</v>
      </c>
      <c r="M24" s="15">
        <v>2127211135</v>
      </c>
      <c r="O24" s="28"/>
      <c r="P24" s="26"/>
      <c r="Q24" s="1"/>
    </row>
    <row r="25" spans="1:17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f t="shared" si="3"/>
        <v>4957606306</v>
      </c>
      <c r="J25" s="15">
        <v>4491573391.2299995</v>
      </c>
      <c r="K25" s="15">
        <v>4491573391.2299995</v>
      </c>
      <c r="L25" s="15">
        <v>3410764686.8899999</v>
      </c>
      <c r="M25" s="15">
        <v>3410764686.8899999</v>
      </c>
      <c r="O25" s="28"/>
      <c r="P25" s="26"/>
      <c r="Q25" s="1"/>
    </row>
    <row r="26" spans="1:17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f t="shared" si="3"/>
        <v>100000000</v>
      </c>
      <c r="J26" s="15">
        <v>100000000</v>
      </c>
      <c r="K26" s="15">
        <v>99247073</v>
      </c>
      <c r="L26" s="15">
        <v>80033333</v>
      </c>
      <c r="M26" s="15">
        <v>80033333</v>
      </c>
      <c r="O26" s="28"/>
      <c r="P26" s="26"/>
      <c r="Q26" s="1"/>
    </row>
    <row r="27" spans="1:17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f t="shared" si="3"/>
        <v>30164035544</v>
      </c>
      <c r="J27" s="15">
        <v>24334663965.16</v>
      </c>
      <c r="K27" s="15">
        <v>24334663965.16</v>
      </c>
      <c r="L27" s="15">
        <v>24328323645.16</v>
      </c>
      <c r="M27" s="15">
        <v>24321162645.16</v>
      </c>
      <c r="O27" s="28"/>
      <c r="P27" s="26"/>
      <c r="Q27" s="1"/>
    </row>
    <row r="28" spans="1:17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209472844896</v>
      </c>
      <c r="H28" s="11">
        <f t="shared" ref="H28:L28" si="4">SUM(H17:H27)</f>
        <v>54807421657</v>
      </c>
      <c r="I28" s="11">
        <f>SUM(I17:I27)</f>
        <v>154665423239</v>
      </c>
      <c r="J28" s="11">
        <f t="shared" si="4"/>
        <v>132832373240.49998</v>
      </c>
      <c r="K28" s="11">
        <f t="shared" si="4"/>
        <v>131343120206.39</v>
      </c>
      <c r="L28" s="11">
        <f t="shared" si="4"/>
        <v>119720923348.52</v>
      </c>
      <c r="M28" s="23">
        <f>SUM(M17:M27)</f>
        <v>118850551310.52</v>
      </c>
    </row>
    <row r="29" spans="1:17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284154624316</v>
      </c>
      <c r="H29" s="12">
        <f t="shared" ref="H29:M29" si="5">+H11+H28</f>
        <v>54807421657</v>
      </c>
      <c r="I29" s="12">
        <f>+I11+I28</f>
        <v>229347202659</v>
      </c>
      <c r="J29" s="12">
        <f t="shared" si="5"/>
        <v>207014152660.5</v>
      </c>
      <c r="K29" s="12">
        <f t="shared" si="5"/>
        <v>205524899626.39001</v>
      </c>
      <c r="L29" s="12">
        <f t="shared" si="5"/>
        <v>193902702768.52002</v>
      </c>
      <c r="M29" s="13">
        <f t="shared" si="5"/>
        <v>193032330730.52002</v>
      </c>
    </row>
    <row r="31" spans="1:17" x14ac:dyDescent="0.3">
      <c r="I31" s="1"/>
      <c r="J31" s="1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A25" zoomScale="70" zoomScaleNormal="70" workbookViewId="0">
      <selection activeCell="E26" sqref="E26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x14ac:dyDescent="0.3">
      <c r="A1" s="32" t="s">
        <v>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0</v>
      </c>
      <c r="K9" s="15">
        <v>0</v>
      </c>
      <c r="L9" s="15">
        <v>0</v>
      </c>
      <c r="M9" s="15">
        <v>0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73225298643</v>
      </c>
      <c r="K11" s="11">
        <f t="shared" si="2"/>
        <v>73225298643</v>
      </c>
      <c r="L11" s="11">
        <f t="shared" si="2"/>
        <v>73225298643</v>
      </c>
      <c r="M11" s="11">
        <f t="shared" si="2"/>
        <v>73225298643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32" t="s">
        <v>57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ht="16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ht="16.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243800000000</v>
      </c>
      <c r="H17" s="15">
        <v>243800000000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22295294739</v>
      </c>
      <c r="H18" s="15">
        <v>22295294739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15930806975</v>
      </c>
      <c r="K19" s="15">
        <v>15504729930</v>
      </c>
      <c r="L19" s="15">
        <v>784036181</v>
      </c>
      <c r="M19" s="15">
        <v>776502655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53074264676</v>
      </c>
      <c r="K20" s="15">
        <v>51970752740</v>
      </c>
      <c r="L20" s="15">
        <v>2398116389</v>
      </c>
      <c r="M20" s="15">
        <v>2337316301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1524820996.3199999</v>
      </c>
      <c r="K21" s="15">
        <v>1524479977.98</v>
      </c>
      <c r="L21" s="15">
        <v>22779600</v>
      </c>
      <c r="M21" s="15">
        <v>22779600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2963720397</v>
      </c>
      <c r="K22" s="15">
        <v>2652889085</v>
      </c>
      <c r="L22" s="15">
        <v>63110288</v>
      </c>
      <c r="M22" s="15">
        <v>62644288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6197059043</v>
      </c>
      <c r="L23" s="15">
        <v>0</v>
      </c>
      <c r="M23" s="15">
        <v>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0</v>
      </c>
      <c r="K24" s="15">
        <v>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2764112300</v>
      </c>
      <c r="K25" s="15">
        <v>2452749792</v>
      </c>
      <c r="L25" s="15">
        <v>95097045</v>
      </c>
      <c r="M25" s="15">
        <v>95097045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0</v>
      </c>
      <c r="M26" s="15">
        <v>0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15981786041.459999</v>
      </c>
      <c r="K27" s="15">
        <v>12150318516.190001</v>
      </c>
      <c r="L27" s="15">
        <v>558610499</v>
      </c>
      <c r="M27" s="15">
        <v>515864407</v>
      </c>
    </row>
    <row r="28" spans="1:13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420760717978</v>
      </c>
      <c r="H28" s="11">
        <f t="shared" ref="H28:M28" si="3">SUM(H17:H27)</f>
        <v>266095294739</v>
      </c>
      <c r="I28" s="11">
        <f t="shared" si="3"/>
        <v>154665423239</v>
      </c>
      <c r="J28" s="11">
        <f t="shared" si="3"/>
        <v>98619511385.779999</v>
      </c>
      <c r="K28" s="11">
        <f t="shared" si="3"/>
        <v>92549192824.169998</v>
      </c>
      <c r="L28" s="11">
        <f t="shared" si="3"/>
        <v>3921750002</v>
      </c>
      <c r="M28" s="23">
        <f t="shared" si="3"/>
        <v>3810204296</v>
      </c>
    </row>
    <row r="29" spans="1:13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495442497398</v>
      </c>
      <c r="H29" s="12">
        <f t="shared" ref="H29:M29" si="4">+H11+H28</f>
        <v>266095294739</v>
      </c>
      <c r="I29" s="12">
        <f t="shared" si="4"/>
        <v>229347202659</v>
      </c>
      <c r="J29" s="12">
        <f t="shared" si="4"/>
        <v>171844810028.78</v>
      </c>
      <c r="K29" s="12">
        <f t="shared" si="4"/>
        <v>165774491467.16998</v>
      </c>
      <c r="L29" s="12">
        <f t="shared" si="4"/>
        <v>77147048645</v>
      </c>
      <c r="M29" s="13">
        <f t="shared" si="4"/>
        <v>77035502939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A25" zoomScale="70" zoomScaleNormal="70" workbookViewId="0">
      <selection activeCell="E26" sqref="E26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x14ac:dyDescent="0.3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394589115</v>
      </c>
      <c r="K9" s="15">
        <v>0</v>
      </c>
      <c r="L9" s="15">
        <v>0</v>
      </c>
      <c r="M9" s="15">
        <v>0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394589115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73619887758</v>
      </c>
      <c r="K11" s="11">
        <f t="shared" si="2"/>
        <v>73225298643</v>
      </c>
      <c r="L11" s="11">
        <f t="shared" si="2"/>
        <v>73225298643</v>
      </c>
      <c r="M11" s="11">
        <f t="shared" si="2"/>
        <v>73225298643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x14ac:dyDescent="0.35">
      <c r="A12" s="32" t="s">
        <v>50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243800000000</v>
      </c>
      <c r="H17" s="15">
        <v>243800000000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22295294739</v>
      </c>
      <c r="H18" s="15">
        <v>9812210066</v>
      </c>
      <c r="I18" s="15">
        <v>12483084673</v>
      </c>
      <c r="J18" s="15">
        <v>12483084673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17114569139</v>
      </c>
      <c r="K19" s="15">
        <v>15533281903</v>
      </c>
      <c r="L19" s="15">
        <v>2234270239</v>
      </c>
      <c r="M19" s="15">
        <v>2232779546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53141532437</v>
      </c>
      <c r="K20" s="15">
        <v>52231861810</v>
      </c>
      <c r="L20" s="15">
        <v>7111203938</v>
      </c>
      <c r="M20" s="15">
        <v>7087073375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2368842305.1900001</v>
      </c>
      <c r="K21" s="15">
        <v>2024029819.98</v>
      </c>
      <c r="L21" s="15">
        <v>961515600</v>
      </c>
      <c r="M21" s="15">
        <v>961515600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3562637651.6999998</v>
      </c>
      <c r="K22" s="15">
        <v>2711062577</v>
      </c>
      <c r="L22" s="15">
        <v>306050100.37</v>
      </c>
      <c r="M22" s="15">
        <v>306050100.37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6197059043</v>
      </c>
      <c r="L23" s="15">
        <v>945000000</v>
      </c>
      <c r="M23" s="15">
        <v>945000000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0</v>
      </c>
      <c r="K24" s="15">
        <v>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2896111300</v>
      </c>
      <c r="K25" s="15">
        <v>2554198550</v>
      </c>
      <c r="L25" s="15">
        <v>326938963.63</v>
      </c>
      <c r="M25" s="15">
        <v>326938963.63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10033333</v>
      </c>
      <c r="M26" s="15">
        <v>3033333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15759040025.459999</v>
      </c>
      <c r="K27" s="15">
        <v>12177497236.190001</v>
      </c>
      <c r="L27" s="15">
        <v>1477428685.5899999</v>
      </c>
      <c r="M27" s="15">
        <v>1452738751</v>
      </c>
    </row>
    <row r="28" spans="1:13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420760717978</v>
      </c>
      <c r="H28" s="11">
        <f t="shared" ref="H28:M28" si="3">SUM(H17:H27)</f>
        <v>253612210066</v>
      </c>
      <c r="I28" s="11">
        <f t="shared" si="3"/>
        <v>167148507912</v>
      </c>
      <c r="J28" s="11">
        <f t="shared" si="3"/>
        <v>113705817531.35001</v>
      </c>
      <c r="K28" s="11">
        <f t="shared" si="3"/>
        <v>93525204679.169998</v>
      </c>
      <c r="L28" s="11">
        <f t="shared" si="3"/>
        <v>13372440859.59</v>
      </c>
      <c r="M28" s="23">
        <f t="shared" si="3"/>
        <v>13315129669</v>
      </c>
    </row>
    <row r="29" spans="1:13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495442497398</v>
      </c>
      <c r="H29" s="12">
        <f t="shared" ref="H29:M29" si="4">+H11+H28</f>
        <v>253612210066</v>
      </c>
      <c r="I29" s="12">
        <f t="shared" si="4"/>
        <v>241830287332</v>
      </c>
      <c r="J29" s="12">
        <f t="shared" si="4"/>
        <v>187325705289.35001</v>
      </c>
      <c r="K29" s="12">
        <f t="shared" si="4"/>
        <v>166750503322.16998</v>
      </c>
      <c r="L29" s="12">
        <f t="shared" si="4"/>
        <v>86597739502.589996</v>
      </c>
      <c r="M29" s="13">
        <f t="shared" si="4"/>
        <v>86540428312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A25" zoomScale="70" zoomScaleNormal="70" workbookViewId="0">
      <selection activeCell="E26" sqref="E26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x14ac:dyDescent="0.3">
      <c r="A1" s="32" t="s">
        <v>58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394589115</v>
      </c>
      <c r="K9" s="15">
        <v>394569115</v>
      </c>
      <c r="L9" s="15">
        <v>0</v>
      </c>
      <c r="M9" s="15">
        <v>0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394589115</v>
      </c>
      <c r="K10" s="18">
        <f t="shared" si="1"/>
        <v>394569115</v>
      </c>
      <c r="L10" s="18">
        <f t="shared" si="1"/>
        <v>0</v>
      </c>
      <c r="M10" s="18">
        <f t="shared" si="1"/>
        <v>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73619887758</v>
      </c>
      <c r="K11" s="11">
        <f t="shared" si="2"/>
        <v>73619867758</v>
      </c>
      <c r="L11" s="11">
        <f t="shared" si="2"/>
        <v>73225298643</v>
      </c>
      <c r="M11" s="11">
        <f t="shared" si="2"/>
        <v>73225298643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32" t="s">
        <v>58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ht="16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ht="16.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243800000000</v>
      </c>
      <c r="H17" s="15">
        <v>233630366578</v>
      </c>
      <c r="I17" s="15">
        <v>10169633422</v>
      </c>
      <c r="J17" s="15">
        <v>10169633422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9812210066</v>
      </c>
      <c r="H18" s="15">
        <v>0</v>
      </c>
      <c r="I18" s="15">
        <v>9812210066</v>
      </c>
      <c r="J18" s="15">
        <v>9812210066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17332995518</v>
      </c>
      <c r="K19" s="15">
        <v>15955794974</v>
      </c>
      <c r="L19" s="15">
        <v>3847554026</v>
      </c>
      <c r="M19" s="15">
        <v>3830557636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53122066092</v>
      </c>
      <c r="K20" s="15">
        <v>52747069482</v>
      </c>
      <c r="L20" s="15">
        <v>11745696191</v>
      </c>
      <c r="M20" s="15">
        <v>11728042628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3973435566.1900001</v>
      </c>
      <c r="K21" s="15">
        <v>2240008290.8499999</v>
      </c>
      <c r="L21" s="15">
        <v>1014165595</v>
      </c>
      <c r="M21" s="15">
        <v>1014165595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6354682078.9899998</v>
      </c>
      <c r="K22" s="15">
        <v>3438898811</v>
      </c>
      <c r="L22" s="15">
        <v>578506479.88999999</v>
      </c>
      <c r="M22" s="15">
        <v>578506479.88999999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6197059043</v>
      </c>
      <c r="L23" s="15">
        <v>945000000</v>
      </c>
      <c r="M23" s="15">
        <v>945000000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0</v>
      </c>
      <c r="K24" s="15">
        <v>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3734865876.3499999</v>
      </c>
      <c r="K25" s="15">
        <v>2647636409</v>
      </c>
      <c r="L25" s="15">
        <v>855478707.74000001</v>
      </c>
      <c r="M25" s="15">
        <v>855478707.74000001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17033333</v>
      </c>
      <c r="M26" s="15">
        <v>17033333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20909040026.459999</v>
      </c>
      <c r="K27" s="15">
        <v>12187146256.190001</v>
      </c>
      <c r="L27" s="15">
        <v>2373955547.5900002</v>
      </c>
      <c r="M27" s="15">
        <v>2364503323.5900002</v>
      </c>
    </row>
    <row r="28" spans="1:13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408277633305</v>
      </c>
      <c r="H28" s="11">
        <f t="shared" ref="H28:M28" si="3">SUM(H17:H27)</f>
        <v>233630366578</v>
      </c>
      <c r="I28" s="11">
        <f t="shared" si="3"/>
        <v>174647266727</v>
      </c>
      <c r="J28" s="11">
        <f t="shared" si="3"/>
        <v>131788928645.99002</v>
      </c>
      <c r="K28" s="11">
        <f t="shared" si="3"/>
        <v>95509827006.040009</v>
      </c>
      <c r="L28" s="11">
        <f t="shared" si="3"/>
        <v>21377389880.220001</v>
      </c>
      <c r="M28" s="23">
        <f t="shared" si="3"/>
        <v>21333287703.220001</v>
      </c>
    </row>
    <row r="29" spans="1:13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482959412725</v>
      </c>
      <c r="H29" s="12">
        <f t="shared" ref="H29:M29" si="4">+H11+H28</f>
        <v>233630366578</v>
      </c>
      <c r="I29" s="12">
        <f t="shared" si="4"/>
        <v>249329046147</v>
      </c>
      <c r="J29" s="12">
        <f t="shared" si="4"/>
        <v>205408816403.99002</v>
      </c>
      <c r="K29" s="12">
        <f t="shared" si="4"/>
        <v>169129694764.04001</v>
      </c>
      <c r="L29" s="12">
        <f t="shared" si="4"/>
        <v>94602688523.220001</v>
      </c>
      <c r="M29" s="13">
        <f t="shared" si="4"/>
        <v>94558586346.220001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A25" zoomScale="55" zoomScaleNormal="55" workbookViewId="0">
      <selection activeCell="I40" sqref="I40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13" width="27.7109375" style="10" customWidth="1"/>
    <col min="14" max="14" width="27.7109375" style="1" customWidth="1"/>
    <col min="15" max="16384" width="11.42578125" style="1"/>
  </cols>
  <sheetData>
    <row r="1" spans="1:22" x14ac:dyDescent="0.3">
      <c r="A1" s="32" t="s">
        <v>55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394589115</v>
      </c>
      <c r="K9" s="15">
        <v>394569115</v>
      </c>
      <c r="L9" s="15">
        <v>394569115</v>
      </c>
      <c r="M9" s="15">
        <v>394569115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394589115</v>
      </c>
      <c r="K10" s="18">
        <f t="shared" si="1"/>
        <v>394569115</v>
      </c>
      <c r="L10" s="18">
        <f t="shared" si="1"/>
        <v>394569115</v>
      </c>
      <c r="M10" s="18">
        <f t="shared" si="1"/>
        <v>394569115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73619887758</v>
      </c>
      <c r="K11" s="11">
        <f t="shared" si="2"/>
        <v>73619867758</v>
      </c>
      <c r="L11" s="11">
        <f t="shared" si="2"/>
        <v>73619867758</v>
      </c>
      <c r="M11" s="11">
        <f t="shared" si="2"/>
        <v>73619867758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32" t="s">
        <v>55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ht="16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ht="16.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243800000000</v>
      </c>
      <c r="H17" s="15">
        <v>221645408798</v>
      </c>
      <c r="I17" s="15">
        <v>22154591202</v>
      </c>
      <c r="J17" s="15">
        <v>22154591202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9812210066</v>
      </c>
      <c r="H18" s="15">
        <v>0</v>
      </c>
      <c r="I18" s="15">
        <v>9812210066</v>
      </c>
      <c r="J18" s="15">
        <v>9812210066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17862442667</v>
      </c>
      <c r="K19" s="15">
        <v>16648773150</v>
      </c>
      <c r="L19" s="15">
        <v>5402178301</v>
      </c>
      <c r="M19" s="15">
        <v>5396953646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53141387119</v>
      </c>
      <c r="K20" s="15">
        <v>52733741588</v>
      </c>
      <c r="L20" s="15">
        <v>16365542802</v>
      </c>
      <c r="M20" s="15">
        <v>16335520487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4337413372.8800001</v>
      </c>
      <c r="K21" s="15">
        <v>2583928060.54</v>
      </c>
      <c r="L21" s="15">
        <v>1842777230</v>
      </c>
      <c r="M21" s="15">
        <v>1841943305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6367320406.9899998</v>
      </c>
      <c r="K22" s="15">
        <v>3590191650.1399999</v>
      </c>
      <c r="L22" s="15">
        <v>880636514.88999999</v>
      </c>
      <c r="M22" s="15">
        <v>880636514.88999999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6197059043</v>
      </c>
      <c r="L23" s="15">
        <v>945000000</v>
      </c>
      <c r="M23" s="15">
        <v>945000000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0</v>
      </c>
      <c r="K24" s="15">
        <v>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3740123055.3499999</v>
      </c>
      <c r="K25" s="15">
        <v>2701930975</v>
      </c>
      <c r="L25" s="15">
        <v>1083397776.71</v>
      </c>
      <c r="M25" s="15">
        <v>1083397776.71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17033333</v>
      </c>
      <c r="M26" s="15">
        <v>17033333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21087040026.459999</v>
      </c>
      <c r="K27" s="15">
        <v>15851164409.370001</v>
      </c>
      <c r="L27" s="15">
        <v>3998662904.75</v>
      </c>
      <c r="M27" s="15">
        <v>3998662904.75</v>
      </c>
    </row>
    <row r="28" spans="1:13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408277633305</v>
      </c>
      <c r="H28" s="11">
        <f t="shared" ref="H28:M28" si="3">SUM(H17:H27)</f>
        <v>221645408798</v>
      </c>
      <c r="I28" s="11">
        <f t="shared" si="3"/>
        <v>186632224507</v>
      </c>
      <c r="J28" s="11">
        <f t="shared" si="3"/>
        <v>144882527915.68002</v>
      </c>
      <c r="K28" s="11">
        <f t="shared" si="3"/>
        <v>100403002616.04999</v>
      </c>
      <c r="L28" s="11">
        <f t="shared" si="3"/>
        <v>30535228862.349998</v>
      </c>
      <c r="M28" s="23">
        <f t="shared" si="3"/>
        <v>30499147967.349998</v>
      </c>
    </row>
    <row r="29" spans="1:13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482959412725</v>
      </c>
      <c r="H29" s="12">
        <f t="shared" ref="H29:M29" si="4">+H11+H28</f>
        <v>221645408798</v>
      </c>
      <c r="I29" s="12">
        <f t="shared" si="4"/>
        <v>261314003927</v>
      </c>
      <c r="J29" s="12">
        <f t="shared" si="4"/>
        <v>218502415673.68002</v>
      </c>
      <c r="K29" s="12">
        <f t="shared" si="4"/>
        <v>174022870374.04999</v>
      </c>
      <c r="L29" s="12">
        <f t="shared" si="4"/>
        <v>104155096620.35001</v>
      </c>
      <c r="M29" s="13">
        <f t="shared" si="4"/>
        <v>104119015725.35001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H25" zoomScale="70" zoomScaleNormal="70" workbookViewId="0">
      <selection activeCell="E26" sqref="E26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x14ac:dyDescent="0.3">
      <c r="A1" s="32" t="s">
        <v>59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394589115</v>
      </c>
      <c r="K9" s="15">
        <v>394569115</v>
      </c>
      <c r="L9" s="15">
        <v>394569115</v>
      </c>
      <c r="M9" s="15">
        <v>394569115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394589115</v>
      </c>
      <c r="K10" s="18">
        <f t="shared" si="1"/>
        <v>394569115</v>
      </c>
      <c r="L10" s="18">
        <f t="shared" si="1"/>
        <v>394569115</v>
      </c>
      <c r="M10" s="18">
        <f t="shared" si="1"/>
        <v>394569115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73619887758</v>
      </c>
      <c r="K11" s="11">
        <f t="shared" si="2"/>
        <v>73619867758</v>
      </c>
      <c r="L11" s="11">
        <f t="shared" si="2"/>
        <v>73619867758</v>
      </c>
      <c r="M11" s="11">
        <f t="shared" si="2"/>
        <v>73619867758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32" t="s">
        <v>59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ht="16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ht="16.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221645408798</v>
      </c>
      <c r="H17" s="15">
        <v>184261000034</v>
      </c>
      <c r="I17" s="15">
        <v>37384408764</v>
      </c>
      <c r="J17" s="15">
        <v>37384408764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700000000</v>
      </c>
      <c r="H18" s="15">
        <v>0</v>
      </c>
      <c r="I18" s="15">
        <v>700000000</v>
      </c>
      <c r="J18" s="15">
        <v>700000000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18818961320</v>
      </c>
      <c r="K19" s="15">
        <v>16824725360</v>
      </c>
      <c r="L19" s="15">
        <v>7121955959</v>
      </c>
      <c r="M19" s="15">
        <v>7058483430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52997793570</v>
      </c>
      <c r="K20" s="15">
        <v>52765002905</v>
      </c>
      <c r="L20" s="15">
        <v>21193895668.900002</v>
      </c>
      <c r="M20" s="15">
        <v>21041708771.900002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5449897482.54</v>
      </c>
      <c r="K21" s="15">
        <v>3069569795.54</v>
      </c>
      <c r="L21" s="15">
        <v>2140942745.98</v>
      </c>
      <c r="M21" s="15">
        <v>2140942745.98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6344187610.9899998</v>
      </c>
      <c r="K22" s="15">
        <v>3738672631.1399999</v>
      </c>
      <c r="L22" s="15">
        <v>1180008776.01</v>
      </c>
      <c r="M22" s="15">
        <v>1180008776.01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3780000000</v>
      </c>
      <c r="L23" s="15">
        <v>945000000</v>
      </c>
      <c r="M23" s="15">
        <v>945000000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67200000</v>
      </c>
      <c r="K24" s="15">
        <v>1772010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3816538255.3499999</v>
      </c>
      <c r="K25" s="15">
        <v>2810848775</v>
      </c>
      <c r="L25" s="15">
        <v>1345495088.3299999</v>
      </c>
      <c r="M25" s="15">
        <v>1345495088.3299999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31033333</v>
      </c>
      <c r="M26" s="15">
        <v>31033333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21005048847.119999</v>
      </c>
      <c r="K27" s="15">
        <v>18654299646.299999</v>
      </c>
      <c r="L27" s="15">
        <v>4970375036.46</v>
      </c>
      <c r="M27" s="15">
        <v>4963214036.46</v>
      </c>
    </row>
    <row r="28" spans="1:13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377010832037</v>
      </c>
      <c r="H28" s="11">
        <f t="shared" ref="H28:M28" si="3">SUM(H17:H27)</f>
        <v>184261000034</v>
      </c>
      <c r="I28" s="11">
        <f t="shared" si="3"/>
        <v>192749832003</v>
      </c>
      <c r="J28" s="11">
        <f t="shared" si="3"/>
        <v>152964035850</v>
      </c>
      <c r="K28" s="11">
        <f t="shared" si="3"/>
        <v>101741104862.98</v>
      </c>
      <c r="L28" s="11">
        <f t="shared" si="3"/>
        <v>38928706607.68</v>
      </c>
      <c r="M28" s="23">
        <f t="shared" si="3"/>
        <v>38705886181.68</v>
      </c>
    </row>
    <row r="29" spans="1:13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451692611457</v>
      </c>
      <c r="H29" s="12">
        <f t="shared" ref="H29:M29" si="4">+H11+H28</f>
        <v>184261000034</v>
      </c>
      <c r="I29" s="12">
        <f t="shared" si="4"/>
        <v>267431611423</v>
      </c>
      <c r="J29" s="12">
        <f t="shared" si="4"/>
        <v>226583923608</v>
      </c>
      <c r="K29" s="12">
        <f t="shared" si="4"/>
        <v>175360972620.97998</v>
      </c>
      <c r="L29" s="12">
        <f t="shared" si="4"/>
        <v>112548574365.67999</v>
      </c>
      <c r="M29" s="13">
        <f t="shared" si="4"/>
        <v>112325753939.67999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H28" zoomScale="70" zoomScaleNormal="70" workbookViewId="0">
      <selection activeCell="E26" sqref="E26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x14ac:dyDescent="0.3">
      <c r="A1" s="32" t="s">
        <v>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>SUM(I6:I7)</f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394589115</v>
      </c>
      <c r="K9" s="15">
        <v>394569115</v>
      </c>
      <c r="L9" s="15">
        <v>394569115</v>
      </c>
      <c r="M9" s="15">
        <v>394569115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8">
        <f>H9</f>
        <v>0</v>
      </c>
      <c r="I10" s="18">
        <f>I9</f>
        <v>956480777</v>
      </c>
      <c r="J10" s="18">
        <f t="shared" ref="J10:M10" si="1">J9</f>
        <v>394589115</v>
      </c>
      <c r="K10" s="18">
        <f t="shared" si="1"/>
        <v>394569115</v>
      </c>
      <c r="L10" s="18">
        <f t="shared" si="1"/>
        <v>394569115</v>
      </c>
      <c r="M10" s="18">
        <f t="shared" si="1"/>
        <v>394569115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73619887758</v>
      </c>
      <c r="K11" s="11">
        <f t="shared" si="2"/>
        <v>73619867758</v>
      </c>
      <c r="L11" s="11">
        <f t="shared" si="2"/>
        <v>73619867758</v>
      </c>
      <c r="M11" s="11">
        <f t="shared" si="2"/>
        <v>73619867758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32" t="s">
        <v>56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ht="16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ht="16.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184261000034</v>
      </c>
      <c r="H17" s="15">
        <v>157549431018</v>
      </c>
      <c r="I17" s="15">
        <v>26711569016</v>
      </c>
      <c r="J17" s="15">
        <v>26711569016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19055799485</v>
      </c>
      <c r="K19" s="15">
        <v>17043118392</v>
      </c>
      <c r="L19" s="15">
        <v>9045621549</v>
      </c>
      <c r="M19" s="15">
        <v>9044220893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53209800308</v>
      </c>
      <c r="K20" s="15">
        <v>52810110981</v>
      </c>
      <c r="L20" s="15">
        <v>25782705688.5</v>
      </c>
      <c r="M20" s="15">
        <v>25745360649.5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7391803439.8500004</v>
      </c>
      <c r="K21" s="15">
        <v>3294349683.54</v>
      </c>
      <c r="L21" s="15">
        <v>2197985683.6199999</v>
      </c>
      <c r="M21" s="15">
        <v>2197985683.6199999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4087884645.1500001</v>
      </c>
      <c r="K22" s="15">
        <v>3748403381.8400002</v>
      </c>
      <c r="L22" s="15">
        <v>1459637704.1400001</v>
      </c>
      <c r="M22" s="15">
        <v>1459637704.1400001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3780000000</v>
      </c>
      <c r="L23" s="15">
        <v>945000000</v>
      </c>
      <c r="M23" s="15">
        <v>945000000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674000000</v>
      </c>
      <c r="K24" s="15">
        <v>16686816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4887034919.6000004</v>
      </c>
      <c r="K25" s="15">
        <v>2976711967</v>
      </c>
      <c r="L25" s="15">
        <v>1681653029.96</v>
      </c>
      <c r="M25" s="15">
        <v>1681653029.96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38033333</v>
      </c>
      <c r="M26" s="15">
        <v>38033333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23392681405.119999</v>
      </c>
      <c r="K27" s="15">
        <v>20024907153.299999</v>
      </c>
      <c r="L27" s="15">
        <v>7773692123.6199999</v>
      </c>
      <c r="M27" s="15">
        <v>7773692123.6199999</v>
      </c>
    </row>
    <row r="28" spans="1:13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338926423273</v>
      </c>
      <c r="H28" s="11">
        <f t="shared" ref="H28:M28" si="3">SUM(H17:H27)</f>
        <v>157549431018</v>
      </c>
      <c r="I28" s="11">
        <f t="shared" si="3"/>
        <v>181376992255</v>
      </c>
      <c r="J28" s="11">
        <f t="shared" si="3"/>
        <v>145790573218.72</v>
      </c>
      <c r="K28" s="11">
        <f t="shared" si="3"/>
        <v>103790502114.67999</v>
      </c>
      <c r="L28" s="11">
        <f t="shared" si="3"/>
        <v>48924329111.840004</v>
      </c>
      <c r="M28" s="23">
        <f t="shared" si="3"/>
        <v>48885583416.840004</v>
      </c>
    </row>
    <row r="29" spans="1:13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413608202693</v>
      </c>
      <c r="H29" s="12">
        <f t="shared" ref="H29:M29" si="4">+H11+H28</f>
        <v>157549431018</v>
      </c>
      <c r="I29" s="12">
        <f t="shared" si="4"/>
        <v>256058771675</v>
      </c>
      <c r="J29" s="12">
        <f t="shared" si="4"/>
        <v>219410460976.72</v>
      </c>
      <c r="K29" s="12">
        <f t="shared" si="4"/>
        <v>177410369872.67999</v>
      </c>
      <c r="L29" s="12">
        <f t="shared" si="4"/>
        <v>122544196869.84</v>
      </c>
      <c r="M29" s="13">
        <f t="shared" si="4"/>
        <v>122505451174.84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A25" zoomScale="55" zoomScaleNormal="55" workbookViewId="0">
      <selection activeCell="E26" sqref="E26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13" width="28.5703125" style="10" customWidth="1"/>
    <col min="14" max="15" width="11.42578125" style="1"/>
    <col min="16" max="16" width="13.5703125" style="1" bestFit="1" customWidth="1"/>
    <col min="17" max="16384" width="11.42578125" style="1"/>
  </cols>
  <sheetData>
    <row r="1" spans="1:22" x14ac:dyDescent="0.3">
      <c r="A1" s="32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f>+G6-H6</f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  <c r="P6" s="26"/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f>+G7-H7</f>
        <v>500000000</v>
      </c>
      <c r="J7" s="15">
        <v>0</v>
      </c>
      <c r="K7" s="15">
        <v>0</v>
      </c>
      <c r="L7" s="15">
        <v>0</v>
      </c>
      <c r="M7" s="15">
        <v>0</v>
      </c>
      <c r="P7" s="26"/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f>+G9-H9</f>
        <v>956480777</v>
      </c>
      <c r="J9" s="15">
        <v>394589115</v>
      </c>
      <c r="K9" s="15">
        <v>394569115</v>
      </c>
      <c r="L9" s="15">
        <v>394569115</v>
      </c>
      <c r="M9" s="15">
        <v>394569115</v>
      </c>
      <c r="N9" s="1"/>
      <c r="O9" s="1"/>
      <c r="P9" s="26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9">
        <v>0</v>
      </c>
      <c r="I10" s="27">
        <f>G10-H10</f>
        <v>956480777</v>
      </c>
      <c r="J10" s="27">
        <f>+J9</f>
        <v>394589115</v>
      </c>
      <c r="K10" s="27">
        <f t="shared" ref="K10:M10" si="1">+K9</f>
        <v>394569115</v>
      </c>
      <c r="L10" s="27">
        <f t="shared" si="1"/>
        <v>394569115</v>
      </c>
      <c r="M10" s="27">
        <f t="shared" si="1"/>
        <v>394569115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>+J8+J10</f>
        <v>73619887758</v>
      </c>
      <c r="K11" s="11">
        <f t="shared" si="2"/>
        <v>73619867758</v>
      </c>
      <c r="L11" s="11">
        <f t="shared" si="2"/>
        <v>73619867758</v>
      </c>
      <c r="M11" s="11">
        <f t="shared" si="2"/>
        <v>73619867758</v>
      </c>
      <c r="N11" s="2"/>
      <c r="O11" s="2"/>
      <c r="P11" s="2"/>
      <c r="Q11" s="1"/>
      <c r="R11" s="2"/>
      <c r="S11" s="2"/>
      <c r="T11" s="1"/>
      <c r="U11" s="1"/>
      <c r="V11" s="1"/>
    </row>
    <row r="12" spans="1:22" ht="19.5" customHeight="1" x14ac:dyDescent="0.35">
      <c r="A12" s="32" t="s">
        <v>60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ht="16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ht="16.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  <c r="Q15" s="1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7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184261000034</v>
      </c>
      <c r="H17" s="15">
        <v>102016476806</v>
      </c>
      <c r="I17" s="15">
        <f>+G17-H17</f>
        <v>82244523228</v>
      </c>
      <c r="J17" s="15">
        <v>82244523228</v>
      </c>
      <c r="K17" s="15">
        <v>0</v>
      </c>
      <c r="L17" s="15">
        <v>0</v>
      </c>
      <c r="M17" s="15">
        <v>0</v>
      </c>
      <c r="Q17" s="1"/>
    </row>
    <row r="18" spans="1:17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0</v>
      </c>
      <c r="H18" s="15">
        <v>0</v>
      </c>
      <c r="I18" s="15">
        <f t="shared" ref="I18:I27" si="3">+G18-H18</f>
        <v>0</v>
      </c>
      <c r="J18" s="15">
        <v>0</v>
      </c>
      <c r="K18" s="15">
        <v>0</v>
      </c>
      <c r="L18" s="15">
        <v>0</v>
      </c>
      <c r="M18" s="15">
        <v>0</v>
      </c>
      <c r="Q18" s="1"/>
    </row>
    <row r="19" spans="1:17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f t="shared" si="3"/>
        <v>19659769133</v>
      </c>
      <c r="J19" s="15">
        <v>19055799485</v>
      </c>
      <c r="K19" s="15">
        <v>18474415318</v>
      </c>
      <c r="L19" s="15">
        <v>10888146357</v>
      </c>
      <c r="M19" s="15">
        <v>10839188179</v>
      </c>
      <c r="Q19" s="1"/>
    </row>
    <row r="20" spans="1:17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f t="shared" si="3"/>
        <v>54198418561</v>
      </c>
      <c r="J20" s="15">
        <v>53166167565</v>
      </c>
      <c r="K20" s="15">
        <v>52990018495</v>
      </c>
      <c r="L20" s="15">
        <v>30266158080.700001</v>
      </c>
      <c r="M20" s="15">
        <v>30264106500.700001</v>
      </c>
      <c r="Q20" s="1"/>
    </row>
    <row r="21" spans="1:17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f t="shared" si="3"/>
        <v>23749384890</v>
      </c>
      <c r="J21" s="15">
        <v>10911355003.85</v>
      </c>
      <c r="K21" s="15">
        <v>5043453982.2700005</v>
      </c>
      <c r="L21" s="15">
        <v>2374647362.6199999</v>
      </c>
      <c r="M21" s="15">
        <v>2374647362.6199999</v>
      </c>
      <c r="Q21" s="1"/>
    </row>
    <row r="22" spans="1:17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f t="shared" si="3"/>
        <v>6425101651</v>
      </c>
      <c r="J22" s="15">
        <v>4378462467.1499996</v>
      </c>
      <c r="K22" s="15">
        <v>3977615088.29</v>
      </c>
      <c r="L22" s="15">
        <v>2095438902.6800001</v>
      </c>
      <c r="M22" s="15">
        <v>1780777316.97</v>
      </c>
      <c r="Q22" s="1"/>
    </row>
    <row r="23" spans="1:17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f t="shared" si="3"/>
        <v>7685513459</v>
      </c>
      <c r="J23" s="15">
        <v>6280000000</v>
      </c>
      <c r="K23" s="15">
        <v>3780000000</v>
      </c>
      <c r="L23" s="15">
        <v>945000000</v>
      </c>
      <c r="M23" s="15">
        <v>945000000</v>
      </c>
      <c r="Q23" s="1"/>
    </row>
    <row r="24" spans="1:17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f t="shared" si="3"/>
        <v>7725593695</v>
      </c>
      <c r="J24" s="15">
        <v>3821507100</v>
      </c>
      <c r="K24" s="15">
        <v>29898251</v>
      </c>
      <c r="L24" s="15">
        <v>8433398</v>
      </c>
      <c r="M24" s="15">
        <v>8433398</v>
      </c>
      <c r="Q24" s="1"/>
    </row>
    <row r="25" spans="1:17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f t="shared" si="3"/>
        <v>4957606306</v>
      </c>
      <c r="J25" s="15">
        <v>3766594268.9099998</v>
      </c>
      <c r="K25" s="15">
        <v>3048440398</v>
      </c>
      <c r="L25" s="15">
        <v>1958758947.8399999</v>
      </c>
      <c r="M25" s="15">
        <v>1958758947.8399999</v>
      </c>
      <c r="Q25" s="1"/>
    </row>
    <row r="26" spans="1:17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f t="shared" si="3"/>
        <v>100000000</v>
      </c>
      <c r="J26" s="15">
        <v>100000000</v>
      </c>
      <c r="K26" s="15">
        <v>96213740</v>
      </c>
      <c r="L26" s="15">
        <v>45033333</v>
      </c>
      <c r="M26" s="15">
        <v>45033333</v>
      </c>
      <c r="Q26" s="1"/>
    </row>
    <row r="27" spans="1:17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f t="shared" si="3"/>
        <v>30164035544</v>
      </c>
      <c r="J27" s="15">
        <v>23488564853.119999</v>
      </c>
      <c r="K27" s="15">
        <v>19991093097.299999</v>
      </c>
      <c r="L27" s="15">
        <v>11480478921.66</v>
      </c>
      <c r="M27" s="15">
        <v>11473163505.66</v>
      </c>
      <c r="Q27" s="1"/>
    </row>
    <row r="28" spans="1:17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338926423273</v>
      </c>
      <c r="H28" s="11">
        <f t="shared" ref="H28:M28" si="4">SUM(H17:H27)</f>
        <v>102016476806</v>
      </c>
      <c r="I28" s="11">
        <f>SUM(I17:I27)</f>
        <v>236909946467</v>
      </c>
      <c r="J28" s="11">
        <f t="shared" si="4"/>
        <v>207212973971.03</v>
      </c>
      <c r="K28" s="11">
        <f t="shared" si="4"/>
        <v>107431148369.86</v>
      </c>
      <c r="L28" s="11">
        <f t="shared" si="4"/>
        <v>60062095303.5</v>
      </c>
      <c r="M28" s="23">
        <f t="shared" si="4"/>
        <v>59689108543.789993</v>
      </c>
    </row>
    <row r="29" spans="1:17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413608202693</v>
      </c>
      <c r="H29" s="12">
        <f t="shared" ref="H29:M29" si="5">+H11+H28</f>
        <v>102016476806</v>
      </c>
      <c r="I29" s="12">
        <f>+I11+I28</f>
        <v>311591725887</v>
      </c>
      <c r="J29" s="12">
        <f t="shared" si="5"/>
        <v>280832861729.03003</v>
      </c>
      <c r="K29" s="12">
        <f t="shared" si="5"/>
        <v>181051016127.85999</v>
      </c>
      <c r="L29" s="12">
        <f t="shared" si="5"/>
        <v>133681963061.5</v>
      </c>
      <c r="M29" s="13">
        <f t="shared" si="5"/>
        <v>133308976301.78999</v>
      </c>
    </row>
    <row r="31" spans="1:17" ht="18.75" x14ac:dyDescent="0.3">
      <c r="G31" s="24"/>
      <c r="H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scale="3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G25" zoomScale="55" zoomScaleNormal="55" workbookViewId="0">
      <selection activeCell="O9" sqref="O1:T1048576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13" width="28.5703125" style="10" customWidth="1"/>
    <col min="14" max="15" width="11.42578125" style="1"/>
    <col min="16" max="16" width="13.5703125" style="1" bestFit="1" customWidth="1"/>
    <col min="17" max="18" width="20.42578125" style="1" customWidth="1"/>
    <col min="19" max="16384" width="11.42578125" style="1"/>
  </cols>
  <sheetData>
    <row r="1" spans="1:22" x14ac:dyDescent="0.3">
      <c r="A1" s="32" t="s">
        <v>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2" customFormat="1" ht="24" customHeigh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f>+G6-H6</f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  <c r="P6" s="26"/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f>+G7-H7</f>
        <v>500000000</v>
      </c>
      <c r="J7" s="15">
        <v>0</v>
      </c>
      <c r="K7" s="15">
        <v>0</v>
      </c>
      <c r="L7" s="15">
        <v>0</v>
      </c>
      <c r="M7" s="15">
        <v>0</v>
      </c>
      <c r="P7" s="26"/>
    </row>
    <row r="8" spans="1:22" s="5" customFormat="1" ht="24" customHeight="1" x14ac:dyDescent="0.35">
      <c r="A8" s="33" t="s">
        <v>21</v>
      </c>
      <c r="B8" s="33"/>
      <c r="C8" s="33"/>
      <c r="D8" s="33"/>
      <c r="E8" s="33"/>
      <c r="F8" s="33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f>+G9-H9</f>
        <v>956480777</v>
      </c>
      <c r="J9" s="15">
        <v>394589115</v>
      </c>
      <c r="K9" s="15">
        <v>394569115</v>
      </c>
      <c r="L9" s="15">
        <v>394569115</v>
      </c>
      <c r="M9" s="15">
        <v>394569115</v>
      </c>
      <c r="N9" s="1"/>
      <c r="O9" s="1"/>
      <c r="P9" s="26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4" t="s">
        <v>24</v>
      </c>
      <c r="B10" s="34"/>
      <c r="C10" s="34"/>
      <c r="D10" s="34"/>
      <c r="E10" s="34"/>
      <c r="F10" s="34"/>
      <c r="G10" s="18">
        <f>G9</f>
        <v>956480777</v>
      </c>
      <c r="H10" s="19">
        <v>0</v>
      </c>
      <c r="I10" s="27">
        <f>G10-H10</f>
        <v>956480777</v>
      </c>
      <c r="J10" s="27">
        <f>+J9</f>
        <v>394589115</v>
      </c>
      <c r="K10" s="27">
        <f t="shared" ref="K10:M10" si="1">+K9</f>
        <v>394569115</v>
      </c>
      <c r="L10" s="27">
        <f t="shared" si="1"/>
        <v>394569115</v>
      </c>
      <c r="M10" s="27">
        <f t="shared" si="1"/>
        <v>394569115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30" t="s">
        <v>25</v>
      </c>
      <c r="B11" s="30"/>
      <c r="C11" s="30"/>
      <c r="D11" s="30"/>
      <c r="E11" s="30"/>
      <c r="F11" s="30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>+J8+J10</f>
        <v>73619887758</v>
      </c>
      <c r="K11" s="11">
        <f t="shared" si="2"/>
        <v>73619867758</v>
      </c>
      <c r="L11" s="11">
        <f t="shared" si="2"/>
        <v>73619867758</v>
      </c>
      <c r="M11" s="11">
        <f t="shared" si="2"/>
        <v>73619867758</v>
      </c>
      <c r="N11" s="2"/>
      <c r="O11" s="2"/>
      <c r="P11" s="2"/>
      <c r="Q11" s="1"/>
      <c r="R11" s="2"/>
      <c r="S11" s="2"/>
      <c r="T11" s="1"/>
      <c r="U11" s="1"/>
      <c r="V11" s="1"/>
    </row>
    <row r="12" spans="1:22" ht="19.5" customHeight="1" x14ac:dyDescent="0.35">
      <c r="A12" s="32" t="s">
        <v>61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T12" s="2"/>
      <c r="U12" s="2"/>
      <c r="V12" s="2"/>
    </row>
    <row r="13" spans="1:22" ht="16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2" ht="16.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2" s="2" customFormat="1" ht="23.25" customHeight="1" x14ac:dyDescent="0.3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/>
      <c r="Q15" s="1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7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157549431018</v>
      </c>
      <c r="H17" s="15">
        <v>66777790179</v>
      </c>
      <c r="I17" s="15">
        <f>+G17-H17</f>
        <v>90771640839</v>
      </c>
      <c r="J17" s="15">
        <v>90771640839</v>
      </c>
      <c r="K17" s="15">
        <v>0</v>
      </c>
      <c r="L17" s="15">
        <v>0</v>
      </c>
      <c r="M17" s="15">
        <v>0</v>
      </c>
      <c r="O17" s="28"/>
      <c r="P17" s="26"/>
      <c r="Q17" s="1"/>
    </row>
    <row r="18" spans="1:17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0</v>
      </c>
      <c r="H18" s="15">
        <v>0</v>
      </c>
      <c r="I18" s="15">
        <f t="shared" ref="I18:I27" si="3">+G18-H18</f>
        <v>0</v>
      </c>
      <c r="J18" s="15">
        <v>0</v>
      </c>
      <c r="K18" s="15">
        <v>0</v>
      </c>
      <c r="L18" s="15">
        <v>0</v>
      </c>
      <c r="M18" s="15">
        <v>0</v>
      </c>
      <c r="O18" s="28"/>
      <c r="P18" s="26"/>
      <c r="Q18" s="1"/>
    </row>
    <row r="19" spans="1:17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f t="shared" si="3"/>
        <v>19659769133</v>
      </c>
      <c r="J19" s="15">
        <v>19488016195</v>
      </c>
      <c r="K19" s="15">
        <v>18600832244</v>
      </c>
      <c r="L19" s="15">
        <v>12802896450</v>
      </c>
      <c r="M19" s="15">
        <v>12666476861</v>
      </c>
      <c r="O19" s="28"/>
      <c r="P19" s="26"/>
      <c r="Q19" s="1"/>
    </row>
    <row r="20" spans="1:17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f t="shared" si="3"/>
        <v>54198418561</v>
      </c>
      <c r="J20" s="15">
        <v>53236612183</v>
      </c>
      <c r="K20" s="15">
        <v>52949349184</v>
      </c>
      <c r="L20" s="15">
        <v>35895494285.699997</v>
      </c>
      <c r="M20" s="15">
        <v>34995968694.699997</v>
      </c>
      <c r="O20" s="28"/>
      <c r="P20" s="26"/>
      <c r="Q20" s="1"/>
    </row>
    <row r="21" spans="1:17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f t="shared" si="3"/>
        <v>23749384890</v>
      </c>
      <c r="J21" s="15">
        <v>11329461170.07</v>
      </c>
      <c r="K21" s="15">
        <v>5768031511.2600002</v>
      </c>
      <c r="L21" s="15">
        <v>2891647963.0999999</v>
      </c>
      <c r="M21" s="15">
        <v>2878350146.0999999</v>
      </c>
      <c r="O21" s="28"/>
      <c r="P21" s="26"/>
      <c r="Q21" s="1"/>
    </row>
    <row r="22" spans="1:17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f t="shared" si="3"/>
        <v>6425101651</v>
      </c>
      <c r="J22" s="15">
        <v>4398212325.3000002</v>
      </c>
      <c r="K22" s="15">
        <v>4212177784.3000002</v>
      </c>
      <c r="L22" s="15">
        <v>2492464749.9200001</v>
      </c>
      <c r="M22" s="15">
        <v>2473158849.9200001</v>
      </c>
      <c r="O22" s="28"/>
      <c r="P22" s="26"/>
      <c r="Q22" s="1"/>
    </row>
    <row r="23" spans="1:17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f t="shared" si="3"/>
        <v>7685513459</v>
      </c>
      <c r="J23" s="15">
        <v>4500988127</v>
      </c>
      <c r="K23" s="15">
        <v>3780000000</v>
      </c>
      <c r="L23" s="15">
        <v>2457000000</v>
      </c>
      <c r="M23" s="15">
        <v>2457000000</v>
      </c>
      <c r="O23" s="28"/>
      <c r="P23" s="26"/>
      <c r="Q23" s="1"/>
    </row>
    <row r="24" spans="1:17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f t="shared" si="3"/>
        <v>7725593695</v>
      </c>
      <c r="J24" s="15">
        <v>3821507100</v>
      </c>
      <c r="K24" s="15">
        <v>3802610060</v>
      </c>
      <c r="L24" s="15">
        <v>27726595</v>
      </c>
      <c r="M24" s="15">
        <v>20587015</v>
      </c>
      <c r="O24" s="28"/>
      <c r="P24" s="26"/>
      <c r="Q24" s="1"/>
    </row>
    <row r="25" spans="1:17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f t="shared" si="3"/>
        <v>4957606306</v>
      </c>
      <c r="J25" s="15">
        <v>3696090523</v>
      </c>
      <c r="K25" s="15">
        <v>3592777594</v>
      </c>
      <c r="L25" s="15">
        <v>2201416986.4000001</v>
      </c>
      <c r="M25" s="15">
        <v>2195112986.4000001</v>
      </c>
      <c r="O25" s="28"/>
      <c r="P25" s="26"/>
      <c r="Q25" s="1"/>
    </row>
    <row r="26" spans="1:17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 t="s">
        <v>20</v>
      </c>
      <c r="F26" s="25" t="s">
        <v>40</v>
      </c>
      <c r="G26" s="15">
        <v>100000000</v>
      </c>
      <c r="H26" s="15">
        <v>0</v>
      </c>
      <c r="I26" s="15">
        <f t="shared" si="3"/>
        <v>100000000</v>
      </c>
      <c r="J26" s="15">
        <v>100000000</v>
      </c>
      <c r="K26" s="15">
        <v>96213740</v>
      </c>
      <c r="L26" s="15">
        <v>52033333</v>
      </c>
      <c r="M26" s="15">
        <v>52033333</v>
      </c>
      <c r="O26" s="28"/>
      <c r="P26" s="26"/>
      <c r="Q26" s="1"/>
    </row>
    <row r="27" spans="1:17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f t="shared" si="3"/>
        <v>30164035544</v>
      </c>
      <c r="J27" s="15">
        <v>24084481118.119999</v>
      </c>
      <c r="K27" s="15">
        <v>20249825134.299999</v>
      </c>
      <c r="L27" s="15">
        <v>14611060801.299999</v>
      </c>
      <c r="M27" s="15">
        <v>14492304080.299999</v>
      </c>
      <c r="O27" s="28"/>
      <c r="P27" s="26"/>
      <c r="Q27" s="1"/>
    </row>
    <row r="28" spans="1:17" s="5" customFormat="1" ht="22.5" customHeight="1" x14ac:dyDescent="0.3">
      <c r="A28" s="30" t="s">
        <v>43</v>
      </c>
      <c r="B28" s="30"/>
      <c r="C28" s="30"/>
      <c r="D28" s="30"/>
      <c r="E28" s="30"/>
      <c r="F28" s="30"/>
      <c r="G28" s="11">
        <f>SUM(G17:G27)</f>
        <v>312214854257</v>
      </c>
      <c r="H28" s="11">
        <f t="shared" ref="H28:M28" si="4">SUM(H17:H27)</f>
        <v>66777790179</v>
      </c>
      <c r="I28" s="11">
        <f>SUM(I17:I27)</f>
        <v>245437064078</v>
      </c>
      <c r="J28" s="11">
        <f t="shared" si="4"/>
        <v>215427009580.48999</v>
      </c>
      <c r="K28" s="11">
        <f t="shared" si="4"/>
        <v>113051817251.86</v>
      </c>
      <c r="L28" s="11">
        <f t="shared" si="4"/>
        <v>73431741164.419998</v>
      </c>
      <c r="M28" s="23">
        <f t="shared" si="4"/>
        <v>72230991966.419998</v>
      </c>
    </row>
    <row r="29" spans="1:17" s="2" customFormat="1" ht="22.5" customHeight="1" x14ac:dyDescent="0.35">
      <c r="A29" s="31" t="s">
        <v>44</v>
      </c>
      <c r="B29" s="31"/>
      <c r="C29" s="31"/>
      <c r="D29" s="31"/>
      <c r="E29" s="31"/>
      <c r="F29" s="31"/>
      <c r="G29" s="12">
        <f>+G11+G28</f>
        <v>386896633677</v>
      </c>
      <c r="H29" s="12">
        <f t="shared" ref="H29:M29" si="5">+H11+H28</f>
        <v>66777790179</v>
      </c>
      <c r="I29" s="12">
        <f>+I11+I28</f>
        <v>320118843498</v>
      </c>
      <c r="J29" s="12">
        <f t="shared" si="5"/>
        <v>289046897338.48999</v>
      </c>
      <c r="K29" s="12">
        <f t="shared" si="5"/>
        <v>186671685009.85999</v>
      </c>
      <c r="L29" s="12">
        <f t="shared" si="5"/>
        <v>147051608922.41998</v>
      </c>
      <c r="M29" s="13">
        <f t="shared" si="5"/>
        <v>145850859724.41998</v>
      </c>
    </row>
    <row r="31" spans="1:17" ht="18.75" x14ac:dyDescent="0.3">
      <c r="G31" s="24"/>
      <c r="H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2023-02-24T14:48:48Z</dcterms:modified>
</cp:coreProperties>
</file>