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xml"/>
  <Override PartName="/xl/charts/chart12.xml" ContentType="application/vnd.openxmlformats-officedocument.drawingml.chart+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xml"/>
  <Override PartName="/xl/charts/chart16.xml" ContentType="application/vnd.openxmlformats-officedocument.drawingml.chart+xml"/>
  <Override PartName="/xl/drawings/drawing19.xml" ContentType="application/vnd.openxmlformats-officedocument.drawing+xml"/>
  <Override PartName="/xl/charts/chart17.xml" ContentType="application/vnd.openxmlformats-officedocument.drawingml.chart+xml"/>
  <Override PartName="/xl/drawings/drawing20.xml" ContentType="application/vnd.openxmlformats-officedocument.drawing+xml"/>
  <Override PartName="/xl/charts/chart18.xml" ContentType="application/vnd.openxmlformats-officedocument.drawingml.chart+xml"/>
  <Override PartName="/xl/drawings/drawing21.xml" ContentType="application/vnd.openxmlformats-officedocument.drawing+xml"/>
  <Override PartName="/xl/charts/chart19.xml" ContentType="application/vnd.openxmlformats-officedocument.drawingml.chart+xml"/>
  <Override PartName="/xl/drawings/drawing22.xml" ContentType="application/vnd.openxmlformats-officedocument.drawing+xml"/>
  <Override PartName="/xl/charts/chart20.xml" ContentType="application/vnd.openxmlformats-officedocument.drawingml.chart+xml"/>
  <Override PartName="/xl/drawings/drawing23.xml" ContentType="application/vnd.openxmlformats-officedocument.drawing+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drawings/drawing25.xml" ContentType="application/vnd.openxmlformats-officedocument.drawing+xml"/>
  <Override PartName="/xl/charts/chart23.xml" ContentType="application/vnd.openxmlformats-officedocument.drawingml.chart+xml"/>
  <Override PartName="/xl/drawings/drawing26.xml" ContentType="application/vnd.openxmlformats-officedocument.drawing+xml"/>
  <Override PartName="/xl/charts/chart24.xml" ContentType="application/vnd.openxmlformats-officedocument.drawingml.chart+xml"/>
  <Override PartName="/xl/drawings/drawing27.xml" ContentType="application/vnd.openxmlformats-officedocument.drawing+xml"/>
  <Override PartName="/xl/charts/chart25.xml" ContentType="application/vnd.openxmlformats-officedocument.drawingml.chart+xml"/>
  <Override PartName="/xl/drawings/drawing28.xml" ContentType="application/vnd.openxmlformats-officedocument.drawing+xml"/>
  <Override PartName="/xl/charts/chart26.xml" ContentType="application/vnd.openxmlformats-officedocument.drawingml.chart+xml"/>
  <Override PartName="/xl/drawings/drawing29.xml" ContentType="application/vnd.openxmlformats-officedocument.drawing+xml"/>
  <Override PartName="/xl/charts/chart27.xml" ContentType="application/vnd.openxmlformats-officedocument.drawingml.chart+xml"/>
  <Override PartName="/xl/drawings/drawing30.xml" ContentType="application/vnd.openxmlformats-officedocument.drawing+xml"/>
  <Override PartName="/xl/charts/chart28.xml" ContentType="application/vnd.openxmlformats-officedocument.drawingml.chart+xml"/>
  <Override PartName="/xl/drawings/drawing31.xml" ContentType="application/vnd.openxmlformats-officedocument.drawing+xml"/>
  <Override PartName="/xl/charts/chart29.xml" ContentType="application/vnd.openxmlformats-officedocument.drawingml.chart+xml"/>
  <Override PartName="/xl/drawings/drawing32.xml" ContentType="application/vnd.openxmlformats-officedocument.drawing+xml"/>
  <Override PartName="/xl/charts/chart30.xml" ContentType="application/vnd.openxmlformats-officedocument.drawingml.chart+xml"/>
  <Override PartName="/xl/drawings/drawing33.xml" ContentType="application/vnd.openxmlformats-officedocument.drawing+xml"/>
  <Override PartName="/xl/charts/chart31.xml" ContentType="application/vnd.openxmlformats-officedocument.drawingml.chart+xml"/>
  <Override PartName="/xl/drawings/drawing34.xml" ContentType="application/vnd.openxmlformats-officedocument.drawing+xml"/>
  <Override PartName="/xl/charts/chart3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5.xml" ContentType="application/vnd.openxmlformats-officedocument.drawing+xml"/>
  <Override PartName="/xl/charts/chart3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charts/chart34.xml" ContentType="application/vnd.openxmlformats-officedocument.drawingml.chart+xml"/>
  <Override PartName="/xl/drawings/drawing37.xml" ContentType="application/vnd.openxmlformats-officedocument.drawing+xml"/>
  <Override PartName="/xl/charts/chart35.xml" ContentType="application/vnd.openxmlformats-officedocument.drawingml.chart+xml"/>
  <Override PartName="/xl/drawings/drawing38.xml" ContentType="application/vnd.openxmlformats-officedocument.drawing+xml"/>
  <Override PartName="/xl/charts/chart36.xml" ContentType="application/vnd.openxmlformats-officedocument.drawingml.chart+xml"/>
  <Override PartName="/xl/drawings/drawing39.xml" ContentType="application/vnd.openxmlformats-officedocument.drawing+xml"/>
  <Override PartName="/xl/charts/chart37.xml" ContentType="application/vnd.openxmlformats-officedocument.drawingml.chart+xml"/>
  <Override PartName="/xl/drawings/drawing40.xml" ContentType="application/vnd.openxmlformats-officedocument.drawing+xml"/>
  <Override PartName="/xl/charts/chart38.xml" ContentType="application/vnd.openxmlformats-officedocument.drawingml.chart+xml"/>
  <Override PartName="/xl/drawings/drawing41.xml" ContentType="application/vnd.openxmlformats-officedocument.drawing+xml"/>
  <Override PartName="/xl/charts/chart39.xml" ContentType="application/vnd.openxmlformats-officedocument.drawingml.chart+xml"/>
  <Override PartName="/xl/drawings/drawing42.xml" ContentType="application/vnd.openxmlformats-officedocument.drawing+xml"/>
  <Override PartName="/xl/charts/chart40.xml" ContentType="application/vnd.openxmlformats-officedocument.drawingml.chart+xml"/>
  <Override PartName="/xl/drawings/drawing43.xml" ContentType="application/vnd.openxmlformats-officedocument.drawing+xml"/>
  <Override PartName="/xl/charts/chart41.xml" ContentType="application/vnd.openxmlformats-officedocument.drawingml.chart+xml"/>
  <Override PartName="/xl/drawings/drawing44.xml" ContentType="application/vnd.openxmlformats-officedocument.drawing+xml"/>
  <Override PartName="/xl/charts/chart42.xml" ContentType="application/vnd.openxmlformats-officedocument.drawingml.chart+xml"/>
  <Override PartName="/xl/drawings/drawing45.xml" ContentType="application/vnd.openxmlformats-officedocument.drawing+xml"/>
  <Override PartName="/xl/charts/chart43.xml" ContentType="application/vnd.openxmlformats-officedocument.drawingml.chart+xml"/>
  <Override PartName="/xl/drawings/drawing46.xml" ContentType="application/vnd.openxmlformats-officedocument.drawing+xml"/>
  <Override PartName="/xl/charts/chart44.xml" ContentType="application/vnd.openxmlformats-officedocument.drawingml.chart+xml"/>
  <Override PartName="/xl/drawings/drawing47.xml" ContentType="application/vnd.openxmlformats-officedocument.drawing+xml"/>
  <Override PartName="/xl/charts/chart45.xml" ContentType="application/vnd.openxmlformats-officedocument.drawingml.chart+xml"/>
  <Override PartName="/xl/drawings/drawing48.xml" ContentType="application/vnd.openxmlformats-officedocument.drawing+xml"/>
  <Override PartName="/xl/charts/chart46.xml" ContentType="application/vnd.openxmlformats-officedocument.drawingml.chart+xml"/>
  <Override PartName="/xl/drawings/drawing49.xml" ContentType="application/vnd.openxmlformats-officedocument.drawing+xml"/>
  <Override PartName="/xl/charts/chart47.xml" ContentType="application/vnd.openxmlformats-officedocument.drawingml.chart+xml"/>
  <Override PartName="/xl/drawings/drawing50.xml" ContentType="application/vnd.openxmlformats-officedocument.drawing+xml"/>
  <Override PartName="/xl/charts/chart48.xml" ContentType="application/vnd.openxmlformats-officedocument.drawingml.chart+xml"/>
  <Override PartName="/xl/drawings/drawing51.xml" ContentType="application/vnd.openxmlformats-officedocument.drawing+xml"/>
  <Override PartName="/xl/charts/chart49.xml" ContentType="application/vnd.openxmlformats-officedocument.drawingml.chart+xml"/>
  <Override PartName="/xl/drawings/drawing52.xml" ContentType="application/vnd.openxmlformats-officedocument.drawing+xml"/>
  <Override PartName="/xl/charts/chart50.xml" ContentType="application/vnd.openxmlformats-officedocument.drawingml.chart+xml"/>
  <Override PartName="/xl/drawings/drawing53.xml" ContentType="application/vnd.openxmlformats-officedocument.drawing+xml"/>
  <Override PartName="/xl/charts/chart51.xml" ContentType="application/vnd.openxmlformats-officedocument.drawingml.chart+xml"/>
  <Override PartName="/xl/drawings/drawing54.xml" ContentType="application/vnd.openxmlformats-officedocument.drawing+xml"/>
  <Override PartName="/xl/charts/chart52.xml" ContentType="application/vnd.openxmlformats-officedocument.drawingml.chart+xml"/>
  <Override PartName="/xl/drawings/drawing55.xml" ContentType="application/vnd.openxmlformats-officedocument.drawing+xml"/>
  <Override PartName="/xl/charts/chart53.xml" ContentType="application/vnd.openxmlformats-officedocument.drawingml.chart+xml"/>
  <Override PartName="/xl/drawings/drawing56.xml" ContentType="application/vnd.openxmlformats-officedocument.drawing+xml"/>
  <Override PartName="/xl/charts/chart54.xml" ContentType="application/vnd.openxmlformats-officedocument.drawingml.chart+xml"/>
  <Override PartName="/xl/drawings/drawing57.xml" ContentType="application/vnd.openxmlformats-officedocument.drawing+xml"/>
  <Override PartName="/xl/charts/chart55.xml" ContentType="application/vnd.openxmlformats-officedocument.drawingml.chart+xml"/>
  <Override PartName="/xl/drawings/drawing58.xml" ContentType="application/vnd.openxmlformats-officedocument.drawing+xml"/>
  <Override PartName="/xl/charts/chart56.xml" ContentType="application/vnd.openxmlformats-officedocument.drawingml.chart+xml"/>
  <Override PartName="/xl/drawings/drawing59.xml" ContentType="application/vnd.openxmlformats-officedocument.drawing+xml"/>
  <Override PartName="/xl/charts/chart57.xml" ContentType="application/vnd.openxmlformats-officedocument.drawingml.chart+xml"/>
  <Override PartName="/xl/drawings/drawing60.xml" ContentType="application/vnd.openxmlformats-officedocument.drawing+xml"/>
  <Override PartName="/xl/charts/chart58.xml" ContentType="application/vnd.openxmlformats-officedocument.drawingml.chart+xml"/>
  <Override PartName="/xl/drawings/drawing61.xml" ContentType="application/vnd.openxmlformats-officedocument.drawing+xml"/>
  <Override PartName="/xl/charts/chart59.xml" ContentType="application/vnd.openxmlformats-officedocument.drawingml.chart+xml"/>
  <Override PartName="/xl/drawings/drawing62.xml" ContentType="application/vnd.openxmlformats-officedocument.drawing+xml"/>
  <Override PartName="/xl/drawings/drawing63.xml" ContentType="application/vnd.openxmlformats-officedocument.drawing+xml"/>
  <Override PartName="/xl/charts/chart60.xml" ContentType="application/vnd.openxmlformats-officedocument.drawingml.chart+xml"/>
  <Override PartName="/xl/drawings/drawing64.xml" ContentType="application/vnd.openxmlformats-officedocument.drawing+xml"/>
  <Override PartName="/xl/charts/chart61.xml" ContentType="application/vnd.openxmlformats-officedocument.drawingml.chart+xml"/>
  <Override PartName="/xl/drawings/drawing65.xml" ContentType="application/vnd.openxmlformats-officedocument.drawing+xml"/>
  <Override PartName="/xl/charts/chart62.xml" ContentType="application/vnd.openxmlformats-officedocument.drawingml.chart+xml"/>
  <Override PartName="/xl/drawings/drawing66.xml" ContentType="application/vnd.openxmlformats-officedocument.drawing+xml"/>
  <Override PartName="/xl/charts/chart63.xml" ContentType="application/vnd.openxmlformats-officedocument.drawingml.chart+xml"/>
  <Override PartName="/xl/drawings/drawing67.xml" ContentType="application/vnd.openxmlformats-officedocument.drawing+xml"/>
  <Override PartName="/xl/charts/chart64.xml" ContentType="application/vnd.openxmlformats-officedocument.drawingml.chart+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mc:AlternateContent xmlns:mc="http://schemas.openxmlformats.org/markup-compatibility/2006">
    <mc:Choice Requires="x15">
      <x15ac:absPath xmlns:x15ac="http://schemas.microsoft.com/office/spreadsheetml/2010/11/ac" url="F:\Indicadores 2022\Definitivos\"/>
    </mc:Choice>
  </mc:AlternateContent>
  <xr:revisionPtr revIDLastSave="0" documentId="13_ncr:1_{C6874F63-AD0D-402B-B689-C8D3BEF6467F}" xr6:coauthVersionLast="47" xr6:coauthVersionMax="47" xr10:uidLastSave="{00000000-0000-0000-0000-000000000000}"/>
  <workbookProtection workbookAlgorithmName="SHA-512" workbookHashValue="1zjpAVT1VVQCZv7GDymfGI9B4HlkxxpVYNgmXF2wvjRwuZiGCLAnxT7bbsZbZKPq8MGLO8SLJlDedy6VUkwNfA==" workbookSaltValue="uO/ZsXCWNPacR7Vc2n1rYQ==" workbookSpinCount="100000" lockStructure="1"/>
  <bookViews>
    <workbookView xWindow="-120" yWindow="-120" windowWidth="29040" windowHeight="15840" firstSheet="1" activeTab="1" xr2:uid="{00000000-000D-0000-FFFF-FFFF00000000}"/>
  </bookViews>
  <sheets>
    <sheet name="Indicadores" sheetId="1" state="hidden" r:id="rId1"/>
    <sheet name="TABLERO DE MANDO" sheetId="2" r:id="rId2"/>
    <sheet name="GIP006" sheetId="3" state="hidden" r:id="rId3"/>
    <sheet name="GIP008" sheetId="4" state="hidden" r:id="rId4"/>
    <sheet name="GIP009" sheetId="5" state="hidden" r:id="rId5"/>
    <sheet name="GIP010" sheetId="6" state="hidden" r:id="rId6"/>
    <sheet name="SIG002" sheetId="7" state="hidden" r:id="rId7"/>
    <sheet name="SIG005 " sheetId="8" state="hidden" r:id="rId8"/>
    <sheet name="SIG007" sheetId="9" state="hidden" r:id="rId9"/>
    <sheet name="SIG008" sheetId="10" state="hidden" r:id="rId10"/>
    <sheet name="GET007" sheetId="12" state="hidden" r:id="rId11"/>
    <sheet name="GET008" sheetId="13" state="hidden" r:id="rId12"/>
    <sheet name="GET009" sheetId="11" state="hidden" r:id="rId13"/>
    <sheet name="GCE001" sheetId="14" state="hidden" r:id="rId14"/>
    <sheet name="GCE002" sheetId="15" state="hidden" r:id="rId15"/>
    <sheet name="NIC001" sheetId="16" state="hidden" r:id="rId16"/>
    <sheet name="NIC002" sheetId="17" state="hidden" r:id="rId17"/>
    <sheet name="PPA002" sheetId="18" state="hidden" r:id="rId18"/>
    <sheet name="PPA003" sheetId="19" state="hidden" r:id="rId19"/>
    <sheet name="INA002" sheetId="20" state="hidden" r:id="rId20"/>
    <sheet name="INA003" sheetId="83" state="hidden" r:id="rId21"/>
    <sheet name="GDS001" sheetId="21" state="hidden" r:id="rId22"/>
    <sheet name="GDS002" sheetId="22" state="hidden" r:id="rId23"/>
    <sheet name="SCD001" sheetId="23" state="hidden" r:id="rId24"/>
    <sheet name="SCD002" sheetId="24" state="hidden" r:id="rId25"/>
    <sheet name="SCD003" sheetId="25" state="hidden" r:id="rId26"/>
    <sheet name="SCD004" sheetId="26" state="hidden" r:id="rId27"/>
    <sheet name="GFI005" sheetId="27" state="hidden" r:id="rId28"/>
    <sheet name="GFI006" sheetId="28" state="hidden" r:id="rId29"/>
    <sheet name="GFI007" sheetId="29" state="hidden" r:id="rId30"/>
    <sheet name="GAC001" sheetId="30" state="hidden" r:id="rId31"/>
    <sheet name="GAC003" sheetId="31" state="hidden" r:id="rId32"/>
    <sheet name="GAC004" sheetId="32" state="hidden" r:id="rId33"/>
    <sheet name="GAC005" sheetId="33" state="hidden" r:id="rId34"/>
    <sheet name="GAC006" sheetId="34" state="hidden" r:id="rId35"/>
    <sheet name="GAC007" sheetId="35" state="hidden" r:id="rId36"/>
    <sheet name="GAC008 " sheetId="82" state="hidden" r:id="rId37"/>
    <sheet name="GAC009" sheetId="81" state="hidden" r:id="rId38"/>
    <sheet name="DOC004" sheetId="36" state="hidden" r:id="rId39"/>
    <sheet name="DOC005" sheetId="37" state="hidden" r:id="rId40"/>
    <sheet name="ATH001" sheetId="38" state="hidden" r:id="rId41"/>
    <sheet name="ATH006" sheetId="39" state="hidden" r:id="rId42"/>
    <sheet name="ATH007" sheetId="40" state="hidden" r:id="rId43"/>
    <sheet name="ATH009" sheetId="41" state="hidden" r:id="rId44"/>
    <sheet name="CTR004" sheetId="42" state="hidden" r:id="rId45"/>
    <sheet name="CTR006" sheetId="43" state="hidden" r:id="rId46"/>
    <sheet name="CTR007" sheetId="44" state="hidden" r:id="rId47"/>
    <sheet name="GJR001" sheetId="45" state="hidden" r:id="rId48"/>
    <sheet name="GJR002" sheetId="46" state="hidden" r:id="rId49"/>
    <sheet name="GTI001" sheetId="47" state="hidden" r:id="rId50"/>
    <sheet name="GTI002" sheetId="48" state="hidden" r:id="rId51"/>
    <sheet name="GTI003" sheetId="49" state="hidden" r:id="rId52"/>
    <sheet name="GTI004" sheetId="50" state="hidden" r:id="rId53"/>
    <sheet name="GTI005" sheetId="51" state="hidden" r:id="rId54"/>
    <sheet name="GTI006" sheetId="52" state="hidden" r:id="rId55"/>
    <sheet name="GTI007" sheetId="53" state="hidden" r:id="rId56"/>
    <sheet name="GTI008" sheetId="54" state="hidden" r:id="rId57"/>
    <sheet name=" GTI009" sheetId="55" state="hidden" r:id="rId58"/>
    <sheet name="DIS003" sheetId="56" state="hidden" r:id="rId59"/>
    <sheet name="EIN001" sheetId="57" state="hidden" r:id="rId60"/>
    <sheet name="EIN003 " sheetId="58" state="hidden" r:id="rId61"/>
    <sheet name="OBJETIVOS" sheetId="59" r:id="rId62"/>
    <sheet name="MYV" sheetId="60" state="hidden" r:id="rId63"/>
    <sheet name="Partes I" sheetId="61" state="hidden" r:id="rId64"/>
    <sheet name="Procesos Internos" sheetId="62" state="hidden" r:id="rId65"/>
    <sheet name="Aprendizaje" sheetId="63" state="hidden" r:id="rId66"/>
    <sheet name="Recursos" sheetId="64" state="hidden" r:id="rId67"/>
    <sheet name="MYV O" sheetId="65" state="hidden" r:id="rId68"/>
    <sheet name="COMUNIDADA" sheetId="66" r:id="rId69"/>
    <sheet name="APRENDIZAJE." sheetId="68" r:id="rId70"/>
    <sheet name="PROCESO" sheetId="67" r:id="rId71"/>
    <sheet name="RECURSOS," sheetId="69" r:id="rId72"/>
    <sheet name="Objetivo 1" sheetId="70" state="hidden" r:id="rId73"/>
    <sheet name="Objetivo 2" sheetId="71" state="hidden" r:id="rId74"/>
    <sheet name="Objetivo 3" sheetId="72" state="hidden" r:id="rId75"/>
    <sheet name="Objetivo 7" sheetId="76" state="hidden" r:id="rId76"/>
    <sheet name="Objetivo 4" sheetId="73" state="hidden" r:id="rId77"/>
    <sheet name="Objetivo 5" sheetId="74" state="hidden" r:id="rId78"/>
    <sheet name="Objetivo 6" sheetId="75" state="hidden" r:id="rId79"/>
    <sheet name="Objetivo 8" sheetId="77" state="hidden" r:id="rId80"/>
    <sheet name="Graficas" sheetId="78" state="hidden" r:id="rId81"/>
  </sheets>
  <externalReferences>
    <externalReference r:id="rId82"/>
  </externalReferences>
  <definedNames>
    <definedName name="_xlnm._FilterDatabase" localSheetId="0" hidden="1">Indicadores!$A$4:$Z$63</definedName>
    <definedName name="_xlnm._FilterDatabase" localSheetId="1" hidden="1">'TABLERO DE MANDO'!$A$5:$Z$65</definedName>
    <definedName name="Z_9EDEDB27_B2EE_4741_9144_C6458F9C6808_.wvu.FilterData" localSheetId="0" hidden="1">Indicadores!$A$4:$Z$63</definedName>
  </definedNames>
  <calcPr calcId="191029"/>
  <customWorkbookViews>
    <customWorkbookView name="Filtro 1" guid="{9EDEDB27-B2EE-4741-9144-C6458F9C6808}"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U63" i="2" l="1"/>
  <c r="R63" i="2"/>
  <c r="O41" i="2"/>
  <c r="L41" i="2"/>
  <c r="V37" i="2"/>
  <c r="O27" i="2"/>
  <c r="L27" i="2"/>
  <c r="C17" i="19"/>
  <c r="O23" i="2" s="1"/>
  <c r="V22" i="2"/>
  <c r="U22" i="2"/>
  <c r="V17" i="2"/>
  <c r="O12" i="2"/>
  <c r="P36" i="2"/>
  <c r="N36" i="2"/>
  <c r="L36" i="2"/>
  <c r="J36" i="2"/>
  <c r="J37" i="2"/>
  <c r="P37" i="2"/>
  <c r="D7" i="18"/>
  <c r="K37" i="2"/>
  <c r="L37" i="2"/>
  <c r="O22" i="2"/>
  <c r="U14" i="2"/>
  <c r="O13" i="2"/>
  <c r="O7" i="2"/>
  <c r="D6" i="4" l="1"/>
  <c r="O21" i="2" l="1"/>
  <c r="O6" i="2"/>
  <c r="L7" i="2"/>
  <c r="L6" i="2"/>
  <c r="O11" i="2"/>
  <c r="L11" i="2"/>
  <c r="P61" i="2"/>
  <c r="O61" i="2"/>
  <c r="N61" i="2"/>
  <c r="M61" i="2"/>
  <c r="L61" i="2"/>
  <c r="K61" i="2"/>
  <c r="J61" i="2"/>
  <c r="O60" i="2"/>
  <c r="O52" i="2"/>
  <c r="U47" i="2"/>
  <c r="R47" i="2"/>
  <c r="O47" i="2"/>
  <c r="L47" i="2"/>
  <c r="P38" i="2"/>
  <c r="O38" i="2"/>
  <c r="N38" i="2"/>
  <c r="M38" i="2"/>
  <c r="V38" i="2" s="1"/>
  <c r="L38" i="2"/>
  <c r="K38" i="2"/>
  <c r="J38" i="2"/>
  <c r="O37" i="2"/>
  <c r="N37" i="2"/>
  <c r="M37" i="2"/>
  <c r="N34" i="2"/>
  <c r="M34" i="2"/>
  <c r="L34" i="2"/>
  <c r="K34" i="2"/>
  <c r="J34" i="2"/>
  <c r="N35" i="2"/>
  <c r="O35" i="2"/>
  <c r="M35" i="2"/>
  <c r="L35" i="2"/>
  <c r="K35" i="2"/>
  <c r="J35" i="2"/>
  <c r="E52" i="3"/>
  <c r="D52" i="3"/>
  <c r="C52" i="3"/>
  <c r="D7" i="55" l="1"/>
  <c r="B30" i="56"/>
  <c r="D6" i="6" l="1"/>
  <c r="E46" i="3" l="1"/>
  <c r="D46" i="3"/>
  <c r="C46" i="3"/>
  <c r="C9" i="30" l="1"/>
  <c r="H64" i="2" l="1"/>
  <c r="H63" i="2"/>
  <c r="H62" i="2"/>
  <c r="H60" i="2"/>
  <c r="H59" i="2"/>
  <c r="H56" i="2"/>
  <c r="H55" i="2"/>
  <c r="H54" i="2"/>
  <c r="H52" i="2"/>
  <c r="H51" i="2"/>
  <c r="H50" i="2"/>
  <c r="H49" i="2"/>
  <c r="H48" i="2"/>
  <c r="H47" i="2"/>
  <c r="H45" i="2"/>
  <c r="H43" i="2"/>
  <c r="H41" i="2"/>
  <c r="H40" i="2"/>
  <c r="H32" i="2"/>
  <c r="H30" i="2"/>
  <c r="H29" i="2"/>
  <c r="H28" i="2"/>
  <c r="H27" i="2"/>
  <c r="H13" i="2"/>
  <c r="H12" i="2"/>
  <c r="H11" i="2"/>
  <c r="H7" i="2"/>
  <c r="H6" i="2"/>
  <c r="D6" i="18"/>
  <c r="U26" i="2"/>
  <c r="U40" i="2" l="1"/>
  <c r="R40" i="2"/>
  <c r="O40" i="2"/>
  <c r="L40" i="2"/>
  <c r="V40" i="2" l="1"/>
  <c r="U16" i="2"/>
  <c r="U64" i="2"/>
  <c r="U62" i="2"/>
  <c r="U60" i="2"/>
  <c r="U59" i="2"/>
  <c r="U58" i="2"/>
  <c r="U57" i="2"/>
  <c r="U56" i="2"/>
  <c r="U55" i="2"/>
  <c r="U54" i="2"/>
  <c r="U53" i="2"/>
  <c r="U52" i="2"/>
  <c r="U51" i="2"/>
  <c r="U50" i="2"/>
  <c r="U49" i="2"/>
  <c r="U48" i="2"/>
  <c r="U46" i="2"/>
  <c r="U45" i="2"/>
  <c r="U44" i="2"/>
  <c r="U43" i="2"/>
  <c r="U35" i="2"/>
  <c r="T35" i="2"/>
  <c r="S35" i="2"/>
  <c r="R35" i="2"/>
  <c r="U34" i="2"/>
  <c r="T34" i="2"/>
  <c r="S34" i="2"/>
  <c r="U33" i="2"/>
  <c r="T33" i="2"/>
  <c r="U32" i="2"/>
  <c r="U31" i="2"/>
  <c r="T31" i="2"/>
  <c r="S31" i="2"/>
  <c r="U30" i="2"/>
  <c r="R30" i="2"/>
  <c r="U29" i="2"/>
  <c r="U28" i="2"/>
  <c r="U27" i="2"/>
  <c r="U25" i="2"/>
  <c r="U24" i="2"/>
  <c r="T24" i="2"/>
  <c r="S24" i="2"/>
  <c r="R24" i="2"/>
  <c r="U23" i="2"/>
  <c r="U20" i="2"/>
  <c r="U19" i="2"/>
  <c r="U18" i="2"/>
  <c r="T18" i="2"/>
  <c r="U17" i="2"/>
  <c r="T17" i="2"/>
  <c r="U15" i="2"/>
  <c r="U13" i="2"/>
  <c r="U12" i="2"/>
  <c r="U11" i="2"/>
  <c r="U10" i="2"/>
  <c r="U9" i="2"/>
  <c r="U8" i="2"/>
  <c r="U42" i="2" l="1"/>
  <c r="D6" i="83" l="1"/>
  <c r="H6" i="83" l="1"/>
  <c r="B24" i="2"/>
  <c r="Q24" i="2"/>
  <c r="P24" i="2"/>
  <c r="J24" i="2"/>
  <c r="K24" i="2"/>
  <c r="L24" i="2"/>
  <c r="M24" i="2"/>
  <c r="N24" i="2"/>
  <c r="O24" i="2"/>
  <c r="I8" i="83"/>
  <c r="G8" i="83"/>
  <c r="E8" i="83"/>
  <c r="C9" i="83"/>
  <c r="C8" i="83"/>
  <c r="H7" i="83"/>
  <c r="D7" i="83"/>
  <c r="E11" i="83"/>
  <c r="D11" i="83"/>
  <c r="D5" i="83"/>
  <c r="I24" i="2"/>
  <c r="H24" i="2"/>
  <c r="E24" i="2"/>
  <c r="D24" i="2"/>
  <c r="G24" i="2" s="1"/>
  <c r="G9" i="83" s="1"/>
  <c r="E23" i="83" s="1"/>
  <c r="C24" i="2"/>
  <c r="A24" i="2"/>
  <c r="V24" i="2" l="1"/>
  <c r="F24" i="2"/>
  <c r="E9" i="83" s="1"/>
  <c r="D22" i="83" s="1"/>
  <c r="E12" i="83"/>
  <c r="E14" i="83"/>
  <c r="E16" i="83"/>
  <c r="E18" i="83"/>
  <c r="E20" i="83"/>
  <c r="E22" i="83"/>
  <c r="E13" i="83"/>
  <c r="E15" i="83"/>
  <c r="E17" i="83"/>
  <c r="E19" i="83"/>
  <c r="E21" i="83"/>
  <c r="D18" i="83" l="1"/>
  <c r="D14" i="83"/>
  <c r="D17" i="83"/>
  <c r="D21" i="83"/>
  <c r="D19" i="83"/>
  <c r="D13" i="83"/>
  <c r="D23" i="83"/>
  <c r="D15" i="83"/>
  <c r="D20" i="83"/>
  <c r="D16" i="83"/>
  <c r="D12" i="83"/>
  <c r="R27" i="2"/>
  <c r="C9" i="34"/>
  <c r="I8" i="25"/>
  <c r="C8" i="25"/>
  <c r="G8" i="25"/>
  <c r="E8" i="25"/>
  <c r="T42" i="2" l="1"/>
  <c r="V21" i="2"/>
  <c r="D5" i="70" s="1"/>
  <c r="B17" i="2"/>
  <c r="D11" i="15" l="1"/>
  <c r="O28" i="2" l="1"/>
  <c r="B23" i="2" l="1"/>
  <c r="O55" i="2" l="1"/>
  <c r="L55" i="2"/>
  <c r="R56" i="2"/>
  <c r="O56" i="2"/>
  <c r="L56" i="2"/>
  <c r="V56" i="2" l="1"/>
  <c r="V36" i="2"/>
  <c r="D11" i="2"/>
  <c r="C9" i="8" l="1"/>
  <c r="E6" i="73"/>
  <c r="R31" i="2"/>
  <c r="D61" i="2" l="1"/>
  <c r="G61" i="2" s="1"/>
  <c r="C9" i="55"/>
  <c r="F61" i="2" l="1"/>
  <c r="E9" i="55" s="1"/>
  <c r="D5" i="75"/>
  <c r="D5" i="55"/>
  <c r="B15" i="77" l="1"/>
  <c r="B14" i="77"/>
  <c r="B13" i="77"/>
  <c r="B12" i="77"/>
  <c r="B9" i="70"/>
  <c r="D6" i="70"/>
  <c r="B8" i="70"/>
  <c r="B6" i="70"/>
  <c r="D38" i="2"/>
  <c r="B11" i="77"/>
  <c r="B10" i="77"/>
  <c r="B9" i="77"/>
  <c r="B8" i="77"/>
  <c r="B7" i="77"/>
  <c r="B6" i="77"/>
  <c r="B5" i="77"/>
  <c r="B8" i="76"/>
  <c r="B7" i="76"/>
  <c r="E6" i="76"/>
  <c r="B6" i="76"/>
  <c r="B5" i="76"/>
  <c r="B10" i="75"/>
  <c r="B9" i="75"/>
  <c r="B8" i="75"/>
  <c r="B7" i="75"/>
  <c r="B6" i="75"/>
  <c r="B5" i="75"/>
  <c r="B11" i="74"/>
  <c r="B10" i="74"/>
  <c r="B9" i="74"/>
  <c r="B8" i="74"/>
  <c r="B7" i="74"/>
  <c r="B6" i="74"/>
  <c r="B5" i="74"/>
  <c r="B12" i="73"/>
  <c r="B11" i="73"/>
  <c r="B10" i="73"/>
  <c r="B9" i="73"/>
  <c r="B8" i="73"/>
  <c r="B7" i="73"/>
  <c r="B6" i="73"/>
  <c r="B5" i="73"/>
  <c r="B6" i="72"/>
  <c r="B5" i="72"/>
  <c r="B19" i="71"/>
  <c r="B18" i="71"/>
  <c r="B17" i="71"/>
  <c r="B16" i="71"/>
  <c r="B15" i="71"/>
  <c r="B14" i="71"/>
  <c r="B13" i="71"/>
  <c r="D12" i="71"/>
  <c r="B12" i="71"/>
  <c r="B11" i="71"/>
  <c r="B10" i="71"/>
  <c r="B9" i="71"/>
  <c r="B8" i="71"/>
  <c r="B7" i="71"/>
  <c r="B6" i="71"/>
  <c r="B5" i="71"/>
  <c r="B7" i="70"/>
  <c r="B5" i="70"/>
  <c r="E4" i="69"/>
  <c r="E4" i="68"/>
  <c r="D5" i="67"/>
  <c r="D4" i="67"/>
  <c r="D3" i="67"/>
  <c r="D5" i="66"/>
  <c r="D4" i="66"/>
  <c r="D3" i="66"/>
  <c r="D11" i="65"/>
  <c r="E11" i="58"/>
  <c r="D11" i="58"/>
  <c r="C9" i="58"/>
  <c r="I8" i="58"/>
  <c r="G8" i="58"/>
  <c r="E8" i="58"/>
  <c r="C8" i="58"/>
  <c r="H7" i="58"/>
  <c r="D7" i="58"/>
  <c r="H6" i="58"/>
  <c r="D6" i="58"/>
  <c r="D5" i="58"/>
  <c r="E11" i="57"/>
  <c r="D11" i="57"/>
  <c r="C9" i="57"/>
  <c r="I8" i="57"/>
  <c r="G8" i="57"/>
  <c r="E8" i="57"/>
  <c r="C8" i="57"/>
  <c r="H7" i="57"/>
  <c r="D7" i="57"/>
  <c r="H6" i="57"/>
  <c r="D6" i="57"/>
  <c r="D5" i="57"/>
  <c r="E11" i="56"/>
  <c r="D11" i="56"/>
  <c r="C9" i="56"/>
  <c r="I8" i="56"/>
  <c r="G8" i="56"/>
  <c r="E8" i="56"/>
  <c r="C8" i="56"/>
  <c r="H7" i="56"/>
  <c r="D7" i="56"/>
  <c r="H6" i="56"/>
  <c r="D6" i="56"/>
  <c r="D5" i="56"/>
  <c r="E11" i="55"/>
  <c r="D11" i="55"/>
  <c r="I8" i="55"/>
  <c r="G8" i="55"/>
  <c r="E8" i="55"/>
  <c r="C8" i="55"/>
  <c r="H7" i="55"/>
  <c r="H6" i="55"/>
  <c r="D6" i="55"/>
  <c r="E11" i="54"/>
  <c r="D11" i="54"/>
  <c r="C9" i="54"/>
  <c r="I8" i="54"/>
  <c r="G8" i="54"/>
  <c r="E8" i="54"/>
  <c r="C8" i="54"/>
  <c r="H7" i="54"/>
  <c r="D7" i="54"/>
  <c r="H6" i="54"/>
  <c r="D6" i="54"/>
  <c r="D5" i="54"/>
  <c r="E11" i="53"/>
  <c r="D11" i="53"/>
  <c r="C9" i="53"/>
  <c r="I8" i="53"/>
  <c r="G8" i="53"/>
  <c r="E8" i="53"/>
  <c r="C8" i="53"/>
  <c r="H7" i="53"/>
  <c r="D7" i="53"/>
  <c r="H6" i="53"/>
  <c r="D6" i="53"/>
  <c r="D5" i="53"/>
  <c r="E11" i="52"/>
  <c r="D11" i="52"/>
  <c r="C9" i="52"/>
  <c r="I8" i="52"/>
  <c r="G8" i="52"/>
  <c r="E8" i="52"/>
  <c r="C8" i="52"/>
  <c r="H7" i="52"/>
  <c r="D7" i="52"/>
  <c r="H6" i="52"/>
  <c r="D6" i="52"/>
  <c r="D5" i="52"/>
  <c r="E11" i="51"/>
  <c r="D11" i="51"/>
  <c r="C9" i="51"/>
  <c r="I8" i="51"/>
  <c r="G8" i="51"/>
  <c r="E8" i="51"/>
  <c r="C8" i="51"/>
  <c r="H7" i="51"/>
  <c r="D7" i="51"/>
  <c r="H6" i="51"/>
  <c r="D6" i="51"/>
  <c r="D5" i="51"/>
  <c r="E11" i="50"/>
  <c r="D11" i="50"/>
  <c r="C9" i="50"/>
  <c r="I8" i="50"/>
  <c r="G8" i="50"/>
  <c r="E8" i="50"/>
  <c r="C8" i="50"/>
  <c r="H7" i="50"/>
  <c r="D7" i="50"/>
  <c r="H6" i="50"/>
  <c r="D6" i="50"/>
  <c r="D5" i="50"/>
  <c r="E11" i="49"/>
  <c r="D11" i="49"/>
  <c r="C9" i="49"/>
  <c r="I8" i="49"/>
  <c r="G8" i="49"/>
  <c r="E8" i="49"/>
  <c r="C8" i="49"/>
  <c r="H7" i="49"/>
  <c r="H6" i="49"/>
  <c r="D6" i="49"/>
  <c r="D5" i="49"/>
  <c r="C9" i="48"/>
  <c r="I8" i="48"/>
  <c r="G8" i="48"/>
  <c r="E8" i="48"/>
  <c r="C8" i="48"/>
  <c r="H7" i="48"/>
  <c r="D7" i="48"/>
  <c r="H6" i="48"/>
  <c r="D6" i="48"/>
  <c r="D5" i="48"/>
  <c r="E11" i="47"/>
  <c r="D11" i="47"/>
  <c r="C9" i="47"/>
  <c r="I8" i="47"/>
  <c r="G8" i="47"/>
  <c r="E8" i="47"/>
  <c r="C8" i="47"/>
  <c r="H7" i="47"/>
  <c r="D7" i="47"/>
  <c r="H6" i="47"/>
  <c r="D6" i="47"/>
  <c r="D5" i="47"/>
  <c r="E11" i="46"/>
  <c r="D11" i="46"/>
  <c r="C9" i="46"/>
  <c r="I8" i="46"/>
  <c r="G8" i="46"/>
  <c r="E8" i="46"/>
  <c r="C8" i="46"/>
  <c r="H7" i="46"/>
  <c r="D7" i="46"/>
  <c r="H6" i="46"/>
  <c r="D6" i="46"/>
  <c r="D5" i="46"/>
  <c r="E11" i="45"/>
  <c r="D11" i="45"/>
  <c r="C9" i="45"/>
  <c r="I8" i="45"/>
  <c r="G8" i="45"/>
  <c r="E8" i="45"/>
  <c r="C8" i="45"/>
  <c r="H7" i="45"/>
  <c r="D7" i="45"/>
  <c r="H6" i="45"/>
  <c r="D6" i="45"/>
  <c r="D5" i="45"/>
  <c r="E11" i="44"/>
  <c r="D11" i="44"/>
  <c r="C9" i="44"/>
  <c r="I8" i="44"/>
  <c r="G8" i="44"/>
  <c r="E8" i="44"/>
  <c r="C8" i="44"/>
  <c r="H7" i="44"/>
  <c r="D7" i="44"/>
  <c r="H6" i="44"/>
  <c r="D6" i="44"/>
  <c r="D5" i="44"/>
  <c r="E11" i="43"/>
  <c r="D11" i="43"/>
  <c r="C9" i="43"/>
  <c r="I8" i="43"/>
  <c r="G8" i="43"/>
  <c r="E8" i="43"/>
  <c r="C8" i="43"/>
  <c r="H7" i="43"/>
  <c r="D7" i="43"/>
  <c r="H6" i="43"/>
  <c r="D6" i="43"/>
  <c r="D5" i="43"/>
  <c r="E11" i="42"/>
  <c r="D11" i="42"/>
  <c r="C9" i="42"/>
  <c r="I8" i="42"/>
  <c r="G8" i="42"/>
  <c r="E8" i="42"/>
  <c r="C8" i="42"/>
  <c r="H7" i="42"/>
  <c r="D7" i="42"/>
  <c r="H6" i="42"/>
  <c r="D6" i="42"/>
  <c r="D5" i="42"/>
  <c r="E11" i="41"/>
  <c r="D11" i="41"/>
  <c r="C9" i="41"/>
  <c r="I8" i="41"/>
  <c r="G8" i="41"/>
  <c r="E8" i="41"/>
  <c r="C8" i="41"/>
  <c r="H7" i="41"/>
  <c r="D7" i="41"/>
  <c r="H6" i="41"/>
  <c r="D6" i="41"/>
  <c r="D5" i="41"/>
  <c r="E11" i="40"/>
  <c r="D11" i="40"/>
  <c r="C9" i="40"/>
  <c r="I8" i="40"/>
  <c r="G8" i="40"/>
  <c r="E8" i="40"/>
  <c r="C8" i="40"/>
  <c r="H7" i="40"/>
  <c r="D7" i="40"/>
  <c r="H6" i="40"/>
  <c r="D6" i="40"/>
  <c r="D5" i="40"/>
  <c r="C9" i="39"/>
  <c r="I8" i="39"/>
  <c r="G8" i="39"/>
  <c r="E8" i="39"/>
  <c r="C8" i="39"/>
  <c r="H7" i="39"/>
  <c r="D7" i="39"/>
  <c r="H6" i="39"/>
  <c r="D6" i="39"/>
  <c r="D5" i="39"/>
  <c r="E11" i="38"/>
  <c r="D11" i="38"/>
  <c r="C9" i="38"/>
  <c r="I8" i="38"/>
  <c r="G8" i="38"/>
  <c r="E8" i="38"/>
  <c r="C8" i="38"/>
  <c r="H7" i="38"/>
  <c r="D7" i="38"/>
  <c r="H6" i="38"/>
  <c r="D6" i="38"/>
  <c r="D5" i="38"/>
  <c r="E11" i="37"/>
  <c r="D11" i="37"/>
  <c r="C9" i="37"/>
  <c r="I8" i="37"/>
  <c r="G8" i="37"/>
  <c r="E8" i="37"/>
  <c r="C8" i="37"/>
  <c r="H7" i="37"/>
  <c r="D7" i="37"/>
  <c r="H6" i="37"/>
  <c r="D6" i="37"/>
  <c r="D5" i="37"/>
  <c r="E11" i="36"/>
  <c r="D11" i="36"/>
  <c r="C9" i="36"/>
  <c r="I8" i="36"/>
  <c r="G8" i="36"/>
  <c r="E8" i="36"/>
  <c r="C8" i="36"/>
  <c r="H7" i="36"/>
  <c r="D7" i="36"/>
  <c r="H6" i="36"/>
  <c r="D6" i="36"/>
  <c r="D5" i="36"/>
  <c r="E11" i="81"/>
  <c r="D11" i="81"/>
  <c r="C9" i="81"/>
  <c r="I8" i="81"/>
  <c r="G8" i="81"/>
  <c r="E8" i="81"/>
  <c r="C8" i="81"/>
  <c r="H7" i="81"/>
  <c r="D7" i="81"/>
  <c r="H6" i="81"/>
  <c r="D6" i="81"/>
  <c r="D5" i="81"/>
  <c r="E11" i="82"/>
  <c r="D11" i="82"/>
  <c r="C9" i="82"/>
  <c r="I8" i="82"/>
  <c r="G8" i="82"/>
  <c r="E8" i="82"/>
  <c r="C8" i="82"/>
  <c r="H7" i="82"/>
  <c r="D7" i="82"/>
  <c r="H6" i="82"/>
  <c r="D6" i="82"/>
  <c r="D5" i="82"/>
  <c r="E11" i="35"/>
  <c r="D11" i="35"/>
  <c r="C9" i="35"/>
  <c r="I8" i="35"/>
  <c r="G8" i="35"/>
  <c r="E8" i="35"/>
  <c r="C8" i="35"/>
  <c r="H7" i="35"/>
  <c r="D7" i="35"/>
  <c r="H6" i="35"/>
  <c r="D6" i="35"/>
  <c r="D5" i="35"/>
  <c r="E11" i="34"/>
  <c r="D11" i="34"/>
  <c r="I8" i="34"/>
  <c r="G8" i="34"/>
  <c r="E8" i="34"/>
  <c r="C8" i="34"/>
  <c r="H7" i="34"/>
  <c r="D7" i="34"/>
  <c r="H6" i="34"/>
  <c r="D6" i="34"/>
  <c r="D5" i="34"/>
  <c r="E11" i="33"/>
  <c r="D11" i="33"/>
  <c r="C9" i="33"/>
  <c r="I8" i="33"/>
  <c r="G8" i="33"/>
  <c r="E8" i="33"/>
  <c r="C8" i="33"/>
  <c r="H7" i="33"/>
  <c r="D7" i="33"/>
  <c r="H6" i="33"/>
  <c r="D6" i="33"/>
  <c r="D5" i="33"/>
  <c r="E11" i="32"/>
  <c r="D11" i="32"/>
  <c r="C9" i="32"/>
  <c r="I8" i="32"/>
  <c r="G8" i="32"/>
  <c r="E8" i="32"/>
  <c r="C8" i="32"/>
  <c r="H7" i="32"/>
  <c r="D7" i="32"/>
  <c r="H6" i="32"/>
  <c r="D6" i="32"/>
  <c r="D5" i="32"/>
  <c r="E11" i="31"/>
  <c r="D11" i="31"/>
  <c r="C9" i="31"/>
  <c r="I8" i="31"/>
  <c r="G8" i="31"/>
  <c r="E8" i="31"/>
  <c r="C8" i="31"/>
  <c r="H7" i="31"/>
  <c r="D7" i="31"/>
  <c r="H6" i="31"/>
  <c r="D6" i="31"/>
  <c r="D5" i="31"/>
  <c r="E11" i="30"/>
  <c r="D11" i="30"/>
  <c r="I8" i="30"/>
  <c r="G8" i="30"/>
  <c r="E8" i="30"/>
  <c r="C8" i="30"/>
  <c r="H7" i="30"/>
  <c r="D7" i="30"/>
  <c r="H6" i="30"/>
  <c r="D6" i="30"/>
  <c r="D5" i="30"/>
  <c r="E11" i="29"/>
  <c r="D11" i="29"/>
  <c r="C9" i="29"/>
  <c r="I8" i="29"/>
  <c r="G8" i="29"/>
  <c r="E8" i="29"/>
  <c r="C8" i="29"/>
  <c r="H7" i="29"/>
  <c r="D7" i="29"/>
  <c r="H6" i="29"/>
  <c r="D6" i="29"/>
  <c r="D5" i="29"/>
  <c r="E11" i="28"/>
  <c r="D11" i="28"/>
  <c r="C9" i="28"/>
  <c r="I8" i="28"/>
  <c r="G8" i="28"/>
  <c r="E8" i="28"/>
  <c r="C8" i="28"/>
  <c r="H7" i="28"/>
  <c r="D7" i="28"/>
  <c r="H6" i="28"/>
  <c r="D6" i="28"/>
  <c r="D5" i="28"/>
  <c r="E11" i="27"/>
  <c r="D11" i="27"/>
  <c r="C9" i="27"/>
  <c r="I8" i="27"/>
  <c r="G8" i="27"/>
  <c r="E8" i="27"/>
  <c r="C8" i="27"/>
  <c r="H7" i="27"/>
  <c r="D7" i="27"/>
  <c r="H6" i="27"/>
  <c r="D6" i="27"/>
  <c r="D5" i="27"/>
  <c r="E11" i="26"/>
  <c r="D11" i="26"/>
  <c r="C9" i="26"/>
  <c r="G8" i="26"/>
  <c r="E8" i="26"/>
  <c r="C8" i="26"/>
  <c r="H7" i="26"/>
  <c r="D7" i="26"/>
  <c r="D5" i="26"/>
  <c r="E10" i="25"/>
  <c r="D10" i="25"/>
  <c r="C9" i="25"/>
  <c r="H7" i="25"/>
  <c r="D7" i="25"/>
  <c r="D5" i="25"/>
  <c r="E11" i="24"/>
  <c r="D11" i="24"/>
  <c r="C9" i="24"/>
  <c r="I8" i="24"/>
  <c r="G8" i="24"/>
  <c r="E8" i="24"/>
  <c r="C8" i="24"/>
  <c r="H7" i="24"/>
  <c r="D7" i="24"/>
  <c r="H6" i="24"/>
  <c r="D6" i="24"/>
  <c r="D5" i="24"/>
  <c r="C9" i="23"/>
  <c r="I8" i="23"/>
  <c r="G8" i="23"/>
  <c r="E8" i="23"/>
  <c r="C8" i="23"/>
  <c r="H7" i="23"/>
  <c r="D7" i="23"/>
  <c r="H6" i="23"/>
  <c r="D6" i="23"/>
  <c r="D5" i="23"/>
  <c r="E11" i="22"/>
  <c r="D11" i="22"/>
  <c r="C9" i="22"/>
  <c r="I8" i="22"/>
  <c r="G8" i="22"/>
  <c r="E8" i="22"/>
  <c r="C8" i="22"/>
  <c r="H7" i="22"/>
  <c r="D7" i="22"/>
  <c r="H6" i="22"/>
  <c r="D6" i="22"/>
  <c r="D5" i="22"/>
  <c r="E11" i="21"/>
  <c r="D11" i="21"/>
  <c r="C9" i="21"/>
  <c r="I8" i="21"/>
  <c r="G8" i="21"/>
  <c r="E8" i="21"/>
  <c r="C8" i="21"/>
  <c r="H7" i="21"/>
  <c r="D7" i="21"/>
  <c r="H6" i="21"/>
  <c r="D6" i="21"/>
  <c r="D5" i="21"/>
  <c r="E11" i="20"/>
  <c r="D11" i="20"/>
  <c r="C9" i="20"/>
  <c r="I8" i="20"/>
  <c r="G8" i="20"/>
  <c r="E8" i="20"/>
  <c r="C8" i="20"/>
  <c r="H7" i="20"/>
  <c r="D7" i="20"/>
  <c r="H6" i="20"/>
  <c r="D6" i="20"/>
  <c r="D5" i="20"/>
  <c r="E11" i="19"/>
  <c r="D11" i="19"/>
  <c r="C9" i="19"/>
  <c r="I8" i="19"/>
  <c r="G8" i="19"/>
  <c r="E8" i="19"/>
  <c r="C8" i="19"/>
  <c r="H7" i="19"/>
  <c r="D7" i="19"/>
  <c r="H6" i="19"/>
  <c r="D6" i="19"/>
  <c r="D5" i="19"/>
  <c r="E11" i="18"/>
  <c r="D11" i="18"/>
  <c r="C9" i="18"/>
  <c r="I8" i="18"/>
  <c r="G8" i="18"/>
  <c r="E8" i="18"/>
  <c r="C8" i="18"/>
  <c r="H7" i="18"/>
  <c r="H6" i="18"/>
  <c r="D5" i="18"/>
  <c r="E11" i="17"/>
  <c r="D11" i="17"/>
  <c r="C9" i="17"/>
  <c r="I8" i="17"/>
  <c r="G8" i="17"/>
  <c r="E8" i="17"/>
  <c r="C8" i="17"/>
  <c r="H7" i="17"/>
  <c r="D7" i="17"/>
  <c r="D6" i="17"/>
  <c r="D5" i="17"/>
  <c r="E11" i="16"/>
  <c r="D11" i="16"/>
  <c r="C9" i="16"/>
  <c r="I8" i="16"/>
  <c r="G8" i="16"/>
  <c r="E8" i="16"/>
  <c r="C8" i="16"/>
  <c r="H7" i="16"/>
  <c r="D7" i="16"/>
  <c r="D6" i="16"/>
  <c r="D5" i="16"/>
  <c r="E11" i="15"/>
  <c r="I8" i="15"/>
  <c r="G8" i="15"/>
  <c r="E8" i="15"/>
  <c r="C8" i="15"/>
  <c r="H7" i="15"/>
  <c r="D7" i="15"/>
  <c r="H6" i="15"/>
  <c r="D6" i="15"/>
  <c r="D5" i="15"/>
  <c r="I8" i="14"/>
  <c r="G8" i="14"/>
  <c r="E8" i="14"/>
  <c r="C8" i="14"/>
  <c r="H7" i="14"/>
  <c r="D7" i="14"/>
  <c r="H6" i="14"/>
  <c r="D6" i="14"/>
  <c r="D5" i="14"/>
  <c r="E10" i="13"/>
  <c r="D10" i="13"/>
  <c r="C9" i="13"/>
  <c r="I8" i="13"/>
  <c r="G8" i="13"/>
  <c r="E8" i="13"/>
  <c r="C8" i="13"/>
  <c r="H7" i="13"/>
  <c r="D7" i="13"/>
  <c r="H6" i="13"/>
  <c r="D6" i="13"/>
  <c r="D5" i="13"/>
  <c r="E11" i="12"/>
  <c r="D11" i="12"/>
  <c r="C9" i="12"/>
  <c r="I8" i="12"/>
  <c r="G8" i="12"/>
  <c r="E8" i="12"/>
  <c r="C8" i="12"/>
  <c r="H7" i="12"/>
  <c r="D7" i="12"/>
  <c r="H6" i="12"/>
  <c r="D6" i="12"/>
  <c r="D5" i="12"/>
  <c r="E11" i="11"/>
  <c r="D11" i="11"/>
  <c r="C9" i="11"/>
  <c r="I8" i="11"/>
  <c r="G8" i="11"/>
  <c r="E8" i="11"/>
  <c r="C8" i="11"/>
  <c r="H7" i="11"/>
  <c r="D7" i="11"/>
  <c r="H6" i="11"/>
  <c r="D6" i="11"/>
  <c r="D5" i="11"/>
  <c r="E11" i="10"/>
  <c r="D11" i="10"/>
  <c r="C9" i="10"/>
  <c r="I8" i="10"/>
  <c r="G8" i="10"/>
  <c r="E8" i="10"/>
  <c r="C8" i="10"/>
  <c r="H7" i="10"/>
  <c r="D7" i="10"/>
  <c r="H6" i="10"/>
  <c r="D6" i="10"/>
  <c r="D5" i="10"/>
  <c r="E11" i="9"/>
  <c r="D11" i="9"/>
  <c r="C9" i="9"/>
  <c r="I8" i="9"/>
  <c r="G8" i="9"/>
  <c r="E8" i="9"/>
  <c r="C8" i="9"/>
  <c r="H7" i="9"/>
  <c r="D7" i="9"/>
  <c r="H6" i="9"/>
  <c r="D6" i="9"/>
  <c r="D5" i="9"/>
  <c r="E11" i="8"/>
  <c r="D11" i="8"/>
  <c r="I8" i="8"/>
  <c r="G8" i="8"/>
  <c r="E8" i="8"/>
  <c r="C8" i="8"/>
  <c r="H7" i="8"/>
  <c r="D7" i="8"/>
  <c r="H6" i="8"/>
  <c r="D6" i="8"/>
  <c r="D5" i="8"/>
  <c r="E11" i="7"/>
  <c r="D11" i="7"/>
  <c r="C9" i="7"/>
  <c r="I8" i="7"/>
  <c r="G8" i="7"/>
  <c r="E8" i="7"/>
  <c r="C8" i="7"/>
  <c r="H7" i="7"/>
  <c r="D7" i="7"/>
  <c r="H6" i="7"/>
  <c r="D6" i="7"/>
  <c r="D5" i="7"/>
  <c r="E11" i="6"/>
  <c r="D11" i="6"/>
  <c r="C9" i="6"/>
  <c r="I8" i="6"/>
  <c r="G8" i="6"/>
  <c r="E8" i="6"/>
  <c r="C8" i="6"/>
  <c r="H7" i="6"/>
  <c r="D7" i="6"/>
  <c r="H6" i="6"/>
  <c r="D5" i="6"/>
  <c r="E11" i="5"/>
  <c r="D11" i="5"/>
  <c r="C9" i="5"/>
  <c r="I8" i="5"/>
  <c r="G8" i="5"/>
  <c r="E8" i="5"/>
  <c r="C8" i="5"/>
  <c r="H7" i="5"/>
  <c r="D7" i="5"/>
  <c r="H6" i="5"/>
  <c r="D6" i="5"/>
  <c r="D5" i="5"/>
  <c r="E11" i="3"/>
  <c r="D11" i="3"/>
  <c r="C9" i="3"/>
  <c r="I8" i="3"/>
  <c r="G8" i="3"/>
  <c r="E8" i="3"/>
  <c r="C8" i="3"/>
  <c r="H7" i="3"/>
  <c r="D7" i="3"/>
  <c r="H6" i="3"/>
  <c r="D6" i="3"/>
  <c r="D5" i="3"/>
  <c r="E11" i="4"/>
  <c r="D11" i="4"/>
  <c r="C9" i="4"/>
  <c r="I8" i="4"/>
  <c r="G8" i="4"/>
  <c r="E8" i="4"/>
  <c r="C8" i="4"/>
  <c r="H7" i="4"/>
  <c r="D7" i="4"/>
  <c r="H6" i="4"/>
  <c r="D5" i="4"/>
  <c r="R64" i="2"/>
  <c r="O64" i="2"/>
  <c r="L64" i="2"/>
  <c r="I64" i="2"/>
  <c r="E64" i="2"/>
  <c r="D64" i="2"/>
  <c r="E12" i="73" s="1"/>
  <c r="C64" i="2"/>
  <c r="B64" i="2"/>
  <c r="A64" i="2"/>
  <c r="O63" i="2"/>
  <c r="L63" i="2"/>
  <c r="I63" i="2"/>
  <c r="E63" i="2"/>
  <c r="D63" i="2"/>
  <c r="E11" i="73" s="1"/>
  <c r="C63" i="2"/>
  <c r="B63" i="2"/>
  <c r="A63" i="2"/>
  <c r="R62" i="2"/>
  <c r="O62" i="2"/>
  <c r="L62" i="2"/>
  <c r="I62" i="2"/>
  <c r="E62" i="2"/>
  <c r="D62" i="2"/>
  <c r="E10" i="73" s="1"/>
  <c r="C62" i="2"/>
  <c r="B62" i="2"/>
  <c r="A62" i="2"/>
  <c r="I61" i="2"/>
  <c r="H61" i="2"/>
  <c r="E61" i="2"/>
  <c r="E9" i="75"/>
  <c r="C61" i="2"/>
  <c r="B61" i="2"/>
  <c r="A61" i="2"/>
  <c r="R60" i="2"/>
  <c r="L60" i="2"/>
  <c r="I60" i="2"/>
  <c r="E60" i="2"/>
  <c r="D60" i="2"/>
  <c r="E11" i="74" s="1"/>
  <c r="C60" i="2"/>
  <c r="B60" i="2"/>
  <c r="A60" i="2"/>
  <c r="R59" i="2"/>
  <c r="O59" i="2"/>
  <c r="L59" i="2"/>
  <c r="I59" i="2"/>
  <c r="E59" i="2"/>
  <c r="D59" i="2"/>
  <c r="E10" i="74" s="1"/>
  <c r="C59" i="2"/>
  <c r="B59" i="2"/>
  <c r="A59" i="2"/>
  <c r="O58" i="2"/>
  <c r="I58" i="2"/>
  <c r="H58" i="2"/>
  <c r="E58" i="2"/>
  <c r="D58" i="2"/>
  <c r="E9" i="74" s="1"/>
  <c r="C58" i="2"/>
  <c r="B58" i="2"/>
  <c r="A58" i="2"/>
  <c r="O57" i="2"/>
  <c r="V57" i="2" s="1"/>
  <c r="D8" i="74" s="1"/>
  <c r="I57" i="2"/>
  <c r="H57" i="2"/>
  <c r="E57" i="2"/>
  <c r="D57" i="2"/>
  <c r="E8" i="74" s="1"/>
  <c r="C57" i="2"/>
  <c r="B57" i="2"/>
  <c r="A57" i="2"/>
  <c r="I56" i="2"/>
  <c r="E56" i="2"/>
  <c r="D56" i="2"/>
  <c r="E7" i="74" s="1"/>
  <c r="C56" i="2"/>
  <c r="B56" i="2"/>
  <c r="A56" i="2"/>
  <c r="R55" i="2"/>
  <c r="V55" i="2" s="1"/>
  <c r="I55" i="2"/>
  <c r="E55" i="2"/>
  <c r="D55" i="2"/>
  <c r="E6" i="74" s="1"/>
  <c r="C55" i="2"/>
  <c r="B55" i="2"/>
  <c r="A55" i="2"/>
  <c r="R54" i="2"/>
  <c r="O54" i="2"/>
  <c r="L54" i="2"/>
  <c r="I54" i="2"/>
  <c r="E54" i="2"/>
  <c r="D54" i="2"/>
  <c r="E9" i="73" s="1"/>
  <c r="C54" i="2"/>
  <c r="B54" i="2"/>
  <c r="A54" i="2"/>
  <c r="O53" i="2"/>
  <c r="I53" i="2"/>
  <c r="H53" i="2"/>
  <c r="E53" i="2"/>
  <c r="D53" i="2"/>
  <c r="E11" i="77" s="1"/>
  <c r="C53" i="2"/>
  <c r="B53" i="2"/>
  <c r="A53" i="2"/>
  <c r="R52" i="2"/>
  <c r="L52" i="2"/>
  <c r="I52" i="2"/>
  <c r="E52" i="2"/>
  <c r="D52" i="2"/>
  <c r="E10" i="75" s="1"/>
  <c r="C52" i="2"/>
  <c r="B52" i="2"/>
  <c r="A52" i="2"/>
  <c r="R51" i="2"/>
  <c r="O51" i="2"/>
  <c r="L51" i="2"/>
  <c r="I51" i="2"/>
  <c r="E51" i="2"/>
  <c r="D51" i="2"/>
  <c r="E19" i="71" s="1"/>
  <c r="C51" i="2"/>
  <c r="B51" i="2"/>
  <c r="A51" i="2"/>
  <c r="R50" i="2"/>
  <c r="O50" i="2"/>
  <c r="L50" i="2"/>
  <c r="I50" i="2"/>
  <c r="E50" i="2"/>
  <c r="D50" i="2"/>
  <c r="E10" i="77" s="1"/>
  <c r="C50" i="2"/>
  <c r="B50" i="2"/>
  <c r="A50" i="2"/>
  <c r="R49" i="2"/>
  <c r="O49" i="2"/>
  <c r="L49" i="2"/>
  <c r="I49" i="2"/>
  <c r="E49" i="2"/>
  <c r="D49" i="2"/>
  <c r="E18" i="71" s="1"/>
  <c r="C49" i="2"/>
  <c r="B49" i="2"/>
  <c r="A49" i="2"/>
  <c r="R48" i="2"/>
  <c r="O48" i="2"/>
  <c r="L48" i="2"/>
  <c r="I48" i="2"/>
  <c r="E48" i="2"/>
  <c r="D48" i="2"/>
  <c r="E17" i="71" s="1"/>
  <c r="C48" i="2"/>
  <c r="B48" i="2"/>
  <c r="A48" i="2"/>
  <c r="I47" i="2"/>
  <c r="E47" i="2"/>
  <c r="D47" i="2"/>
  <c r="E8" i="76" s="1"/>
  <c r="C47" i="2"/>
  <c r="B47" i="2"/>
  <c r="A47" i="2"/>
  <c r="V46" i="2"/>
  <c r="D7" i="76" s="1"/>
  <c r="I46" i="2"/>
  <c r="H46" i="2"/>
  <c r="E46" i="2"/>
  <c r="D46" i="2"/>
  <c r="E7" i="76" s="1"/>
  <c r="C46" i="2"/>
  <c r="B46" i="2"/>
  <c r="A46" i="2"/>
  <c r="R45" i="2"/>
  <c r="O45" i="2"/>
  <c r="L45" i="2"/>
  <c r="O44" i="2"/>
  <c r="V44" i="2" s="1"/>
  <c r="I44" i="2"/>
  <c r="H44" i="2"/>
  <c r="E44" i="2"/>
  <c r="D44" i="2"/>
  <c r="E5" i="76" s="1"/>
  <c r="C44" i="2"/>
  <c r="B44" i="2"/>
  <c r="A44" i="2"/>
  <c r="O43" i="2"/>
  <c r="I43" i="2"/>
  <c r="E43" i="2"/>
  <c r="D43" i="2"/>
  <c r="C43" i="2"/>
  <c r="B43" i="2"/>
  <c r="A43" i="2"/>
  <c r="S42" i="2"/>
  <c r="R42" i="2"/>
  <c r="Q42" i="2"/>
  <c r="P42" i="2"/>
  <c r="O42" i="2"/>
  <c r="N42" i="2"/>
  <c r="M42" i="2"/>
  <c r="L42" i="2"/>
  <c r="K42" i="2"/>
  <c r="J42" i="2"/>
  <c r="I42" i="2"/>
  <c r="H42" i="2"/>
  <c r="E42" i="2"/>
  <c r="D42" i="2"/>
  <c r="C42" i="2"/>
  <c r="B42" i="2"/>
  <c r="A42" i="2"/>
  <c r="E41" i="2"/>
  <c r="D41" i="2"/>
  <c r="E13" i="71" s="1"/>
  <c r="C41" i="2"/>
  <c r="B41" i="2"/>
  <c r="A41" i="2"/>
  <c r="E40" i="2"/>
  <c r="D40" i="2"/>
  <c r="E12" i="71" s="1"/>
  <c r="C40" i="2"/>
  <c r="B40" i="2"/>
  <c r="B39" i="2" s="1"/>
  <c r="A40" i="2"/>
  <c r="O39" i="2"/>
  <c r="N39" i="2"/>
  <c r="M39" i="2"/>
  <c r="L39" i="2"/>
  <c r="K39" i="2"/>
  <c r="J39" i="2"/>
  <c r="I39" i="2"/>
  <c r="H39" i="2"/>
  <c r="E39" i="2"/>
  <c r="D39" i="2"/>
  <c r="E8" i="75" s="1"/>
  <c r="C39" i="2"/>
  <c r="A39" i="2"/>
  <c r="I38" i="2"/>
  <c r="H38" i="2"/>
  <c r="E38" i="2"/>
  <c r="C38" i="2"/>
  <c r="B38" i="2"/>
  <c r="A38" i="2"/>
  <c r="I37" i="2"/>
  <c r="H37" i="2"/>
  <c r="E37" i="2"/>
  <c r="D37" i="2"/>
  <c r="C37" i="2"/>
  <c r="B37" i="2"/>
  <c r="A37" i="2"/>
  <c r="I36" i="2"/>
  <c r="H36" i="2"/>
  <c r="E36" i="2"/>
  <c r="D36" i="2"/>
  <c r="C36" i="2"/>
  <c r="B36" i="2"/>
  <c r="A36" i="2"/>
  <c r="Q35" i="2"/>
  <c r="P35" i="2"/>
  <c r="I35" i="2"/>
  <c r="H35" i="2"/>
  <c r="E35" i="2"/>
  <c r="D35" i="2"/>
  <c r="E9" i="77" s="1"/>
  <c r="C35" i="2"/>
  <c r="B35" i="2"/>
  <c r="A35" i="2"/>
  <c r="R34" i="2"/>
  <c r="Q34" i="2"/>
  <c r="P34" i="2"/>
  <c r="O34" i="2"/>
  <c r="I34" i="2"/>
  <c r="H34" i="2"/>
  <c r="E34" i="2"/>
  <c r="D34" i="2"/>
  <c r="E8" i="77" s="1"/>
  <c r="C34" i="2"/>
  <c r="B34" i="2"/>
  <c r="A34" i="2"/>
  <c r="S33" i="2"/>
  <c r="R33" i="2"/>
  <c r="Q33" i="2"/>
  <c r="P33" i="2"/>
  <c r="O33" i="2"/>
  <c r="N33" i="2"/>
  <c r="M33" i="2"/>
  <c r="L33" i="2"/>
  <c r="K33" i="2"/>
  <c r="J33" i="2"/>
  <c r="I33" i="2"/>
  <c r="H33" i="2"/>
  <c r="E33" i="2"/>
  <c r="D33" i="2"/>
  <c r="E7" i="77" s="1"/>
  <c r="C33" i="2"/>
  <c r="B33" i="2"/>
  <c r="A33" i="2"/>
  <c r="R32" i="2"/>
  <c r="O32" i="2"/>
  <c r="L32" i="2"/>
  <c r="I32" i="2"/>
  <c r="E32" i="2"/>
  <c r="D32" i="2"/>
  <c r="E6" i="77" s="1"/>
  <c r="C32" i="2"/>
  <c r="B32" i="2"/>
  <c r="A32" i="2"/>
  <c r="Q31" i="2"/>
  <c r="P31" i="2"/>
  <c r="O31" i="2"/>
  <c r="N31" i="2"/>
  <c r="M31" i="2"/>
  <c r="L31" i="2"/>
  <c r="K31" i="2"/>
  <c r="J31" i="2"/>
  <c r="I31" i="2"/>
  <c r="H31" i="2"/>
  <c r="E31" i="2"/>
  <c r="D31" i="2"/>
  <c r="E5" i="77" s="1"/>
  <c r="C31" i="2"/>
  <c r="B31" i="2"/>
  <c r="A31" i="2"/>
  <c r="O30" i="2"/>
  <c r="L30" i="2"/>
  <c r="I30" i="2"/>
  <c r="E30" i="2"/>
  <c r="D30" i="2"/>
  <c r="E14" i="71" s="1"/>
  <c r="C30" i="2"/>
  <c r="B30" i="2"/>
  <c r="A30" i="2"/>
  <c r="R29" i="2"/>
  <c r="O29" i="2"/>
  <c r="L29" i="2"/>
  <c r="I29" i="2"/>
  <c r="E29" i="2"/>
  <c r="D29" i="2"/>
  <c r="E11" i="71" s="1"/>
  <c r="C29" i="2"/>
  <c r="B29" i="2"/>
  <c r="A29" i="2"/>
  <c r="R28" i="2"/>
  <c r="L28" i="2"/>
  <c r="I28" i="2"/>
  <c r="E28" i="2"/>
  <c r="D28" i="2"/>
  <c r="E10" i="71" s="1"/>
  <c r="C28" i="2"/>
  <c r="B28" i="2"/>
  <c r="A28" i="2"/>
  <c r="I27" i="2"/>
  <c r="E27" i="2"/>
  <c r="D27" i="2"/>
  <c r="E9" i="71" s="1"/>
  <c r="C27" i="2"/>
  <c r="B27" i="2"/>
  <c r="A27" i="2"/>
  <c r="O26" i="2"/>
  <c r="I26" i="2"/>
  <c r="H26" i="2"/>
  <c r="E26" i="2"/>
  <c r="D26" i="2"/>
  <c r="E9" i="70" s="1"/>
  <c r="C26" i="2"/>
  <c r="B26" i="2"/>
  <c r="A26" i="2"/>
  <c r="O25" i="2"/>
  <c r="I25" i="2"/>
  <c r="H25" i="2"/>
  <c r="E25" i="2"/>
  <c r="D25" i="2"/>
  <c r="E8" i="70" s="1"/>
  <c r="C25" i="2"/>
  <c r="B25" i="2"/>
  <c r="A25" i="2"/>
  <c r="I23" i="2"/>
  <c r="H23" i="2"/>
  <c r="E23" i="2"/>
  <c r="D23" i="2"/>
  <c r="E7" i="70" s="1"/>
  <c r="C23" i="2"/>
  <c r="A23" i="2"/>
  <c r="I22" i="2"/>
  <c r="H22" i="2"/>
  <c r="E22" i="2"/>
  <c r="D22" i="2"/>
  <c r="E6" i="70" s="1"/>
  <c r="C22" i="2"/>
  <c r="B22" i="2"/>
  <c r="A22" i="2"/>
  <c r="I21" i="2"/>
  <c r="H21" i="2"/>
  <c r="E21" i="2"/>
  <c r="D21" i="2"/>
  <c r="E5" i="70" s="1"/>
  <c r="C21" i="2"/>
  <c r="B21" i="2"/>
  <c r="A21" i="2"/>
  <c r="O20" i="2"/>
  <c r="V20" i="2" s="1"/>
  <c r="D8" i="71" s="1"/>
  <c r="I20" i="2"/>
  <c r="H20" i="2"/>
  <c r="E20" i="2"/>
  <c r="D20" i="2"/>
  <c r="E8" i="71" s="1"/>
  <c r="C20" i="2"/>
  <c r="B20" i="2"/>
  <c r="A20" i="2"/>
  <c r="O19" i="2"/>
  <c r="I19" i="2"/>
  <c r="H19" i="2"/>
  <c r="E19" i="2"/>
  <c r="D19" i="2"/>
  <c r="E7" i="71" s="1"/>
  <c r="C19" i="2"/>
  <c r="B19" i="2"/>
  <c r="A19" i="2"/>
  <c r="S18" i="2"/>
  <c r="R18" i="2"/>
  <c r="Q18" i="2"/>
  <c r="P18" i="2"/>
  <c r="O18" i="2"/>
  <c r="N18" i="2"/>
  <c r="M18" i="2"/>
  <c r="L18" i="2"/>
  <c r="K18" i="2"/>
  <c r="J18" i="2"/>
  <c r="I18" i="2"/>
  <c r="H18" i="2"/>
  <c r="E18" i="2"/>
  <c r="D18" i="2"/>
  <c r="G18" i="2" s="1"/>
  <c r="G9" i="15" s="1"/>
  <c r="C18" i="2"/>
  <c r="B18" i="2"/>
  <c r="A18" i="2"/>
  <c r="S17" i="2"/>
  <c r="R17" i="2"/>
  <c r="Q17" i="2"/>
  <c r="P17" i="2"/>
  <c r="O17" i="2"/>
  <c r="N17" i="2"/>
  <c r="M17" i="2"/>
  <c r="L17" i="2"/>
  <c r="K17" i="2"/>
  <c r="J17" i="2"/>
  <c r="I17" i="2"/>
  <c r="H17" i="2"/>
  <c r="E17" i="2"/>
  <c r="D17" i="2"/>
  <c r="E5" i="72" s="1"/>
  <c r="C17" i="2"/>
  <c r="A17" i="2"/>
  <c r="O16" i="2"/>
  <c r="V16" i="2" s="1"/>
  <c r="I16" i="2"/>
  <c r="H16" i="2"/>
  <c r="E16" i="2"/>
  <c r="D16" i="2"/>
  <c r="E5" i="74" s="1"/>
  <c r="C16" i="2"/>
  <c r="B16" i="2"/>
  <c r="A16" i="2"/>
  <c r="D6" i="71"/>
  <c r="I15" i="2"/>
  <c r="H15" i="2"/>
  <c r="E15" i="2"/>
  <c r="D15" i="2"/>
  <c r="G15" i="2" s="1"/>
  <c r="G9" i="12" s="1"/>
  <c r="E21" i="12" s="1"/>
  <c r="C15" i="2"/>
  <c r="B15" i="2"/>
  <c r="A15" i="2"/>
  <c r="O14" i="2"/>
  <c r="V14" i="2" s="1"/>
  <c r="I14" i="2"/>
  <c r="H14" i="2"/>
  <c r="E14" i="2"/>
  <c r="D14" i="2"/>
  <c r="E5" i="71" s="1"/>
  <c r="C14" i="2"/>
  <c r="B14" i="2"/>
  <c r="A14" i="2"/>
  <c r="R13" i="2"/>
  <c r="L13" i="2"/>
  <c r="I13" i="2"/>
  <c r="E13" i="2"/>
  <c r="D13" i="2"/>
  <c r="E8" i="73" s="1"/>
  <c r="C13" i="2"/>
  <c r="B13" i="2"/>
  <c r="A13" i="2"/>
  <c r="R12" i="2"/>
  <c r="L12" i="2"/>
  <c r="I12" i="2"/>
  <c r="E12" i="2"/>
  <c r="D12" i="2"/>
  <c r="E7" i="73" s="1"/>
  <c r="C12" i="2"/>
  <c r="B12" i="2"/>
  <c r="A12" i="2"/>
  <c r="R11" i="2"/>
  <c r="I11" i="2"/>
  <c r="E11" i="2"/>
  <c r="C11" i="2"/>
  <c r="B11" i="2"/>
  <c r="A11" i="2"/>
  <c r="R10" i="2"/>
  <c r="O10" i="2"/>
  <c r="L10" i="2"/>
  <c r="H10" i="2"/>
  <c r="E10" i="2"/>
  <c r="D10" i="2"/>
  <c r="E5" i="73" s="1"/>
  <c r="C10" i="2"/>
  <c r="B10" i="2"/>
  <c r="A10" i="2"/>
  <c r="S9" i="2"/>
  <c r="R9" i="2"/>
  <c r="Q9" i="2"/>
  <c r="P9" i="2"/>
  <c r="O9" i="2"/>
  <c r="N9" i="2"/>
  <c r="M9" i="2"/>
  <c r="L9" i="2"/>
  <c r="K9" i="2"/>
  <c r="J9" i="2"/>
  <c r="H9" i="2"/>
  <c r="E9" i="2"/>
  <c r="D9" i="2"/>
  <c r="E15" i="77" s="1"/>
  <c r="C9" i="2"/>
  <c r="B9" i="2"/>
  <c r="A9" i="2"/>
  <c r="S8" i="2"/>
  <c r="Q8" i="2"/>
  <c r="O8" i="2"/>
  <c r="M8" i="2"/>
  <c r="K8" i="2"/>
  <c r="I8" i="2"/>
  <c r="H8" i="2"/>
  <c r="E8" i="2"/>
  <c r="D8" i="2"/>
  <c r="E14" i="77" s="1"/>
  <c r="C8" i="2"/>
  <c r="B8" i="2"/>
  <c r="A8" i="2"/>
  <c r="I7" i="2"/>
  <c r="E7" i="2"/>
  <c r="D7" i="2"/>
  <c r="E13" i="77" s="1"/>
  <c r="C7" i="2"/>
  <c r="B7" i="2"/>
  <c r="A7" i="2"/>
  <c r="I6" i="2"/>
  <c r="E6" i="2"/>
  <c r="D6" i="2"/>
  <c r="E12" i="77" s="1"/>
  <c r="C6" i="2"/>
  <c r="B6" i="2"/>
  <c r="A6" i="2"/>
  <c r="V9" i="2" l="1"/>
  <c r="D6" i="67"/>
  <c r="V35" i="2"/>
  <c r="V8" i="2"/>
  <c r="D14" i="77" s="1"/>
  <c r="F14" i="77" s="1"/>
  <c r="F5" i="70"/>
  <c r="D6" i="66"/>
  <c r="D15" i="77"/>
  <c r="F15" i="77" s="1"/>
  <c r="V54" i="2"/>
  <c r="D9" i="73" s="1"/>
  <c r="F9" i="73" s="1"/>
  <c r="V10" i="2"/>
  <c r="D5" i="73" s="1"/>
  <c r="F5" i="73" s="1"/>
  <c r="V11" i="2"/>
  <c r="D6" i="73" s="1"/>
  <c r="F6" i="73" s="1"/>
  <c r="V59" i="2"/>
  <c r="D10" i="74" s="1"/>
  <c r="F10" i="74" s="1"/>
  <c r="V30" i="2"/>
  <c r="D14" i="71" s="1"/>
  <c r="F14" i="71" s="1"/>
  <c r="V12" i="2"/>
  <c r="D7" i="73" s="1"/>
  <c r="F7" i="73" s="1"/>
  <c r="V33" i="2"/>
  <c r="D7" i="77" s="1"/>
  <c r="F7" i="77" s="1"/>
  <c r="V18" i="2"/>
  <c r="D6" i="72" s="1"/>
  <c r="V29" i="2"/>
  <c r="D11" i="71" s="1"/>
  <c r="F11" i="71" s="1"/>
  <c r="V31" i="2"/>
  <c r="D5" i="77" s="1"/>
  <c r="F5" i="77" s="1"/>
  <c r="V47" i="2"/>
  <c r="D8" i="76" s="1"/>
  <c r="F8" i="76" s="1"/>
  <c r="V49" i="2"/>
  <c r="D18" i="71" s="1"/>
  <c r="F18" i="71" s="1"/>
  <c r="V51" i="2"/>
  <c r="D19" i="71" s="1"/>
  <c r="F19" i="71" s="1"/>
  <c r="V58" i="2"/>
  <c r="D9" i="74" s="1"/>
  <c r="F9" i="74" s="1"/>
  <c r="V60" i="2"/>
  <c r="D11" i="74" s="1"/>
  <c r="F11" i="74" s="1"/>
  <c r="V62" i="2"/>
  <c r="D10" i="73" s="1"/>
  <c r="F10" i="73" s="1"/>
  <c r="V64" i="2"/>
  <c r="D12" i="73" s="1"/>
  <c r="F12" i="73" s="1"/>
  <c r="V53" i="2"/>
  <c r="D11" i="77" s="1"/>
  <c r="F11" i="77" s="1"/>
  <c r="V19" i="2"/>
  <c r="D7" i="71" s="1"/>
  <c r="F7" i="71" s="1"/>
  <c r="V25" i="2"/>
  <c r="D8" i="70" s="1"/>
  <c r="F8" i="70" s="1"/>
  <c r="V26" i="2"/>
  <c r="D9" i="70" s="1"/>
  <c r="F9" i="70" s="1"/>
  <c r="V27" i="2"/>
  <c r="D9" i="71" s="1"/>
  <c r="F9" i="71" s="1"/>
  <c r="V34" i="2"/>
  <c r="D8" i="77" s="1"/>
  <c r="F8" i="77" s="1"/>
  <c r="V39" i="2"/>
  <c r="D8" i="75" s="1"/>
  <c r="F8" i="75" s="1"/>
  <c r="V42" i="2"/>
  <c r="D15" i="71" s="1"/>
  <c r="V45" i="2"/>
  <c r="D6" i="76" s="1"/>
  <c r="F6" i="76" s="1"/>
  <c r="V48" i="2"/>
  <c r="D17" i="71" s="1"/>
  <c r="F17" i="71" s="1"/>
  <c r="V50" i="2"/>
  <c r="D10" i="77" s="1"/>
  <c r="F10" i="77" s="1"/>
  <c r="V52" i="2"/>
  <c r="D10" i="75" s="1"/>
  <c r="F10" i="75" s="1"/>
  <c r="V63" i="2"/>
  <c r="D11" i="73" s="1"/>
  <c r="F11" i="73" s="1"/>
  <c r="V13" i="2"/>
  <c r="D8" i="73" s="1"/>
  <c r="F8" i="73" s="1"/>
  <c r="D5" i="72"/>
  <c r="F5" i="72" s="1"/>
  <c r="V28" i="2"/>
  <c r="D10" i="71" s="1"/>
  <c r="F10" i="71" s="1"/>
  <c r="V32" i="2"/>
  <c r="D6" i="75"/>
  <c r="V43" i="2"/>
  <c r="D16" i="71" s="1"/>
  <c r="V61" i="2"/>
  <c r="D9" i="75" s="1"/>
  <c r="F9" i="75" s="1"/>
  <c r="D9" i="77"/>
  <c r="F9" i="77" s="1"/>
  <c r="D5" i="74"/>
  <c r="F5" i="74" s="1"/>
  <c r="V23" i="2"/>
  <c r="D7" i="70" s="1"/>
  <c r="F7" i="70" s="1"/>
  <c r="D7" i="74"/>
  <c r="F7" i="74" s="1"/>
  <c r="D6" i="74"/>
  <c r="F6" i="74" s="1"/>
  <c r="F38" i="2"/>
  <c r="G38" i="2"/>
  <c r="G9" i="34" s="1"/>
  <c r="E6" i="75"/>
  <c r="G37" i="2"/>
  <c r="G9" i="33" s="1"/>
  <c r="F37" i="2"/>
  <c r="E9" i="33" s="1"/>
  <c r="E5" i="75"/>
  <c r="F5" i="75" s="1"/>
  <c r="G36" i="2"/>
  <c r="G9" i="32" s="1"/>
  <c r="E19" i="32" s="1"/>
  <c r="F36" i="2"/>
  <c r="E9" i="32" s="1"/>
  <c r="E7" i="75"/>
  <c r="E15" i="71"/>
  <c r="G42" i="2"/>
  <c r="G9" i="37" s="1"/>
  <c r="E16" i="71"/>
  <c r="F43" i="2"/>
  <c r="G43" i="2"/>
  <c r="G34" i="2"/>
  <c r="G9" i="30" s="1"/>
  <c r="E23" i="30" s="1"/>
  <c r="F35" i="2"/>
  <c r="E9" i="31" s="1"/>
  <c r="D21" i="31" s="1"/>
  <c r="F6" i="70"/>
  <c r="G26" i="2"/>
  <c r="G9" i="23" s="1"/>
  <c r="E11" i="23" s="1"/>
  <c r="F60" i="2"/>
  <c r="F7" i="76"/>
  <c r="F8" i="71"/>
  <c r="F8" i="74"/>
  <c r="F12" i="71"/>
  <c r="G12" i="2"/>
  <c r="G9" i="9" s="1"/>
  <c r="E17" i="9" s="1"/>
  <c r="F13" i="2"/>
  <c r="E9" i="10" s="1"/>
  <c r="D19" i="10" s="1"/>
  <c r="G13" i="2"/>
  <c r="G9" i="10" s="1"/>
  <c r="E21" i="10" s="1"/>
  <c r="G21" i="2"/>
  <c r="G9" i="18" s="1"/>
  <c r="E21" i="18" s="1"/>
  <c r="F53" i="2"/>
  <c r="E9" i="47" s="1"/>
  <c r="D14" i="47" s="1"/>
  <c r="F58" i="2"/>
  <c r="E9" i="52" s="1"/>
  <c r="D19" i="52" s="1"/>
  <c r="G28" i="2"/>
  <c r="G9" i="24" s="1"/>
  <c r="E18" i="24" s="1"/>
  <c r="G23" i="2"/>
  <c r="G9" i="20" s="1"/>
  <c r="E21" i="20" s="1"/>
  <c r="G41" i="2"/>
  <c r="F46" i="2"/>
  <c r="E9" i="40" s="1"/>
  <c r="D23" i="40" s="1"/>
  <c r="G30" i="2"/>
  <c r="G9" i="26" s="1"/>
  <c r="E14" i="26" s="1"/>
  <c r="F32" i="2"/>
  <c r="E9" i="29" s="1"/>
  <c r="D22" i="29" s="1"/>
  <c r="F39" i="2"/>
  <c r="E9" i="35" s="1"/>
  <c r="G49" i="2"/>
  <c r="G9" i="46" s="1"/>
  <c r="E13" i="46" s="1"/>
  <c r="F54" i="2"/>
  <c r="E9" i="48" s="1"/>
  <c r="G6" i="2"/>
  <c r="G9" i="5" s="1"/>
  <c r="E19" i="5" s="1"/>
  <c r="F9" i="2"/>
  <c r="E9" i="6" s="1"/>
  <c r="D17" i="6" s="1"/>
  <c r="G40" i="2"/>
  <c r="G9" i="82" s="1"/>
  <c r="E21" i="82" s="1"/>
  <c r="G53" i="2"/>
  <c r="G9" i="47" s="1"/>
  <c r="E15" i="47" s="1"/>
  <c r="G54" i="2"/>
  <c r="G9" i="48" s="1"/>
  <c r="F62" i="2"/>
  <c r="E9" i="56" s="1"/>
  <c r="D21" i="56" s="1"/>
  <c r="G17" i="2"/>
  <c r="F8" i="2"/>
  <c r="E9" i="3" s="1"/>
  <c r="D14" i="3" s="1"/>
  <c r="G16" i="2"/>
  <c r="G9" i="13" s="1"/>
  <c r="E14" i="13" s="1"/>
  <c r="F18" i="2"/>
  <c r="E9" i="15" s="1"/>
  <c r="D20" i="15" s="1"/>
  <c r="G27" i="2"/>
  <c r="F30" i="2"/>
  <c r="E9" i="26" s="1"/>
  <c r="D23" i="26" s="1"/>
  <c r="G47" i="2"/>
  <c r="G9" i="41" s="1"/>
  <c r="E22" i="41" s="1"/>
  <c r="F49" i="2"/>
  <c r="E9" i="46" s="1"/>
  <c r="D23" i="46" s="1"/>
  <c r="F64" i="2"/>
  <c r="E9" i="58" s="1"/>
  <c r="D17" i="58" s="1"/>
  <c r="G8" i="2"/>
  <c r="G9" i="3" s="1"/>
  <c r="E15" i="3" s="1"/>
  <c r="G9" i="2"/>
  <c r="G9" i="6" s="1"/>
  <c r="E15" i="6" s="1"/>
  <c r="F10" i="2"/>
  <c r="E9" i="7" s="1"/>
  <c r="D18" i="7" s="1"/>
  <c r="D18" i="8"/>
  <c r="F15" i="2"/>
  <c r="E9" i="14" s="1"/>
  <c r="G20" i="2"/>
  <c r="G9" i="17" s="1"/>
  <c r="E23" i="17" s="1"/>
  <c r="F22" i="2"/>
  <c r="E9" i="19" s="1"/>
  <c r="D21" i="19" s="1"/>
  <c r="G32" i="2"/>
  <c r="G9" i="29" s="1"/>
  <c r="E19" i="29" s="1"/>
  <c r="F51" i="2"/>
  <c r="E9" i="43" s="1"/>
  <c r="D23" i="43" s="1"/>
  <c r="F56" i="2"/>
  <c r="E9" i="50" s="1"/>
  <c r="D15" i="50" s="1"/>
  <c r="G60" i="2"/>
  <c r="G9" i="54" s="1"/>
  <c r="F6" i="2"/>
  <c r="E9" i="5" s="1"/>
  <c r="D14" i="5" s="1"/>
  <c r="G10" i="2"/>
  <c r="G9" i="7" s="1"/>
  <c r="E20" i="7" s="1"/>
  <c r="E16" i="8"/>
  <c r="G19" i="2"/>
  <c r="G9" i="16" s="1"/>
  <c r="E14" i="16" s="1"/>
  <c r="G22" i="2"/>
  <c r="G9" i="19" s="1"/>
  <c r="E19" i="19" s="1"/>
  <c r="F26" i="2"/>
  <c r="E9" i="23" s="1"/>
  <c r="D11" i="23" s="1"/>
  <c r="F27" i="2"/>
  <c r="F34" i="2"/>
  <c r="E9" i="30" s="1"/>
  <c r="D15" i="30" s="1"/>
  <c r="F47" i="2"/>
  <c r="E9" i="41" s="1"/>
  <c r="D21" i="41" s="1"/>
  <c r="G51" i="2"/>
  <c r="G9" i="43" s="1"/>
  <c r="E18" i="43" s="1"/>
  <c r="G56" i="2"/>
  <c r="G9" i="50" s="1"/>
  <c r="E22" i="50" s="1"/>
  <c r="E23" i="15"/>
  <c r="E21" i="15"/>
  <c r="E19" i="15"/>
  <c r="E17" i="15"/>
  <c r="E15" i="15"/>
  <c r="E13" i="15"/>
  <c r="E20" i="15"/>
  <c r="E16" i="15"/>
  <c r="E12" i="15"/>
  <c r="E22" i="15"/>
  <c r="E18" i="15"/>
  <c r="E14" i="15"/>
  <c r="F7" i="2"/>
  <c r="E9" i="4" s="1"/>
  <c r="G7" i="2"/>
  <c r="G9" i="4" s="1"/>
  <c r="F12" i="2"/>
  <c r="E9" i="9" s="1"/>
  <c r="G14" i="2"/>
  <c r="F16" i="2"/>
  <c r="E9" i="13" s="1"/>
  <c r="F17" i="2"/>
  <c r="E6" i="72"/>
  <c r="C9" i="15"/>
  <c r="F19" i="2"/>
  <c r="E9" i="16" s="1"/>
  <c r="F20" i="2"/>
  <c r="E9" i="17" s="1"/>
  <c r="F21" i="2"/>
  <c r="E9" i="18" s="1"/>
  <c r="F23" i="2"/>
  <c r="E9" i="20" s="1"/>
  <c r="G25" i="2"/>
  <c r="G9" i="21" s="1"/>
  <c r="F28" i="2"/>
  <c r="E9" i="24" s="1"/>
  <c r="G29" i="2"/>
  <c r="G9" i="25" s="1"/>
  <c r="G31" i="2"/>
  <c r="G9" i="27" s="1"/>
  <c r="G33" i="2"/>
  <c r="G9" i="28" s="1"/>
  <c r="F40" i="2"/>
  <c r="E9" i="82" s="1"/>
  <c r="F41" i="2"/>
  <c r="F42" i="2"/>
  <c r="G44" i="2"/>
  <c r="G9" i="38" s="1"/>
  <c r="G63" i="2"/>
  <c r="G9" i="57" s="1"/>
  <c r="E13" i="12"/>
  <c r="E19" i="12"/>
  <c r="E23" i="12"/>
  <c r="F48" i="2"/>
  <c r="E9" i="45" s="1"/>
  <c r="F50" i="2"/>
  <c r="E9" i="42" s="1"/>
  <c r="F52" i="2"/>
  <c r="E9" i="44" s="1"/>
  <c r="F55" i="2"/>
  <c r="E9" i="49" s="1"/>
  <c r="F57" i="2"/>
  <c r="E9" i="51" s="1"/>
  <c r="G58" i="2"/>
  <c r="G9" i="52" s="1"/>
  <c r="F59" i="2"/>
  <c r="E9" i="53" s="1"/>
  <c r="G62" i="2"/>
  <c r="G9" i="56" s="1"/>
  <c r="G64" i="2"/>
  <c r="G9" i="58" s="1"/>
  <c r="E15" i="12"/>
  <c r="E17" i="12"/>
  <c r="E22" i="12"/>
  <c r="E20" i="12"/>
  <c r="E18" i="12"/>
  <c r="E16" i="12"/>
  <c r="E14" i="12"/>
  <c r="E12" i="12"/>
  <c r="F14" i="2"/>
  <c r="E9" i="11" s="1"/>
  <c r="E6" i="71"/>
  <c r="F6" i="71" s="1"/>
  <c r="C9" i="14"/>
  <c r="F25" i="2"/>
  <c r="E9" i="21" s="1"/>
  <c r="F29" i="2"/>
  <c r="E9" i="25" s="1"/>
  <c r="F31" i="2"/>
  <c r="E9" i="27" s="1"/>
  <c r="F33" i="2"/>
  <c r="E9" i="28" s="1"/>
  <c r="G35" i="2"/>
  <c r="G9" i="31" s="1"/>
  <c r="G39" i="2"/>
  <c r="F44" i="2"/>
  <c r="E9" i="38" s="1"/>
  <c r="G46" i="2"/>
  <c r="G9" i="40" s="1"/>
  <c r="G48" i="2"/>
  <c r="G9" i="45" s="1"/>
  <c r="G50" i="2"/>
  <c r="G9" i="42" s="1"/>
  <c r="G52" i="2"/>
  <c r="G9" i="44" s="1"/>
  <c r="G55" i="2"/>
  <c r="G9" i="49" s="1"/>
  <c r="G57" i="2"/>
  <c r="G9" i="51" s="1"/>
  <c r="G59" i="2"/>
  <c r="G9" i="53" s="1"/>
  <c r="G9" i="55"/>
  <c r="F63" i="2"/>
  <c r="E9" i="57" s="1"/>
  <c r="D13" i="33" l="1"/>
  <c r="D12" i="33"/>
  <c r="F16" i="71"/>
  <c r="F6" i="72"/>
  <c r="F7" i="72" s="1"/>
  <c r="H8" i="78" s="1"/>
  <c r="F6" i="75"/>
  <c r="F15" i="71"/>
  <c r="E9" i="34"/>
  <c r="D23" i="34" s="1"/>
  <c r="E22" i="34"/>
  <c r="E14" i="34"/>
  <c r="E21" i="30"/>
  <c r="E12" i="30"/>
  <c r="F9" i="76"/>
  <c r="T7" i="78" s="1"/>
  <c r="G9" i="36"/>
  <c r="E20" i="36" s="1"/>
  <c r="E21" i="37"/>
  <c r="D21" i="10"/>
  <c r="E20" i="30"/>
  <c r="E18" i="10"/>
  <c r="E22" i="30"/>
  <c r="E13" i="30"/>
  <c r="E19" i="10"/>
  <c r="E16" i="10"/>
  <c r="E16" i="30"/>
  <c r="E17" i="30"/>
  <c r="E18" i="30"/>
  <c r="E19" i="30"/>
  <c r="E14" i="30"/>
  <c r="E15" i="30"/>
  <c r="E17" i="10"/>
  <c r="D18" i="31"/>
  <c r="D20" i="31"/>
  <c r="D23" i="31"/>
  <c r="E15" i="50"/>
  <c r="D12" i="31"/>
  <c r="D21" i="15"/>
  <c r="E15" i="82"/>
  <c r="D13" i="31"/>
  <c r="D15" i="31"/>
  <c r="D14" i="31"/>
  <c r="D22" i="31"/>
  <c r="E12" i="82"/>
  <c r="D17" i="47"/>
  <c r="D19" i="31"/>
  <c r="D16" i="31"/>
  <c r="E23" i="20"/>
  <c r="D17" i="31"/>
  <c r="D20" i="47"/>
  <c r="E19" i="9"/>
  <c r="E22" i="43"/>
  <c r="D16" i="10"/>
  <c r="E21" i="24"/>
  <c r="E17" i="43"/>
  <c r="E14" i="9"/>
  <c r="D20" i="10"/>
  <c r="D14" i="10"/>
  <c r="F12" i="74"/>
  <c r="C4" i="67" s="1"/>
  <c r="E4" i="67" s="1"/>
  <c r="G9" i="22"/>
  <c r="E17" i="22" s="1"/>
  <c r="D15" i="10"/>
  <c r="E15" i="18"/>
  <c r="E15" i="46"/>
  <c r="E18" i="9"/>
  <c r="D23" i="10"/>
  <c r="D22" i="10"/>
  <c r="E18" i="34"/>
  <c r="E13" i="34"/>
  <c r="F13" i="73"/>
  <c r="K9" i="78" s="1"/>
  <c r="E19" i="3"/>
  <c r="E22" i="5"/>
  <c r="V6" i="2" s="1"/>
  <c r="D12" i="77" s="1"/>
  <c r="F12" i="77" s="1"/>
  <c r="D20" i="29"/>
  <c r="E18" i="20"/>
  <c r="E20" i="82"/>
  <c r="E9" i="54"/>
  <c r="D18" i="54" s="1"/>
  <c r="D15" i="43"/>
  <c r="D18" i="29"/>
  <c r="E20" i="24"/>
  <c r="D14" i="58"/>
  <c r="D16" i="43"/>
  <c r="E12" i="17"/>
  <c r="D18" i="10"/>
  <c r="D17" i="10"/>
  <c r="F10" i="70"/>
  <c r="B6" i="78" s="1"/>
  <c r="E22" i="9"/>
  <c r="E13" i="9"/>
  <c r="E18" i="18"/>
  <c r="D22" i="50"/>
  <c r="D16" i="6"/>
  <c r="E12" i="9"/>
  <c r="E15" i="9"/>
  <c r="E23" i="9"/>
  <c r="E16" i="18"/>
  <c r="E13" i="18"/>
  <c r="E21" i="9"/>
  <c r="D17" i="19"/>
  <c r="E16" i="9"/>
  <c r="E20" i="9"/>
  <c r="D23" i="3"/>
  <c r="D18" i="15"/>
  <c r="E12" i="10"/>
  <c r="E20" i="10"/>
  <c r="E13" i="20"/>
  <c r="E20" i="20"/>
  <c r="E23" i="10"/>
  <c r="D12" i="52"/>
  <c r="E14" i="47"/>
  <c r="E13" i="43"/>
  <c r="E19" i="82"/>
  <c r="D13" i="47"/>
  <c r="D12" i="43"/>
  <c r="D22" i="46"/>
  <c r="E22" i="16"/>
  <c r="E14" i="10"/>
  <c r="E22" i="10"/>
  <c r="E14" i="43"/>
  <c r="E13" i="10"/>
  <c r="E15" i="10"/>
  <c r="D12" i="10"/>
  <c r="D13" i="10"/>
  <c r="D19" i="56"/>
  <c r="E16" i="24"/>
  <c r="E13" i="26"/>
  <c r="E16" i="34"/>
  <c r="E23" i="18"/>
  <c r="D19" i="40"/>
  <c r="E14" i="24"/>
  <c r="E17" i="24"/>
  <c r="E12" i="18"/>
  <c r="E20" i="18"/>
  <c r="D15" i="41"/>
  <c r="E20" i="26"/>
  <c r="E23" i="34"/>
  <c r="E13" i="24"/>
  <c r="E19" i="34"/>
  <c r="E19" i="18"/>
  <c r="E12" i="24"/>
  <c r="E19" i="24"/>
  <c r="E14" i="18"/>
  <c r="E22" i="18"/>
  <c r="E17" i="18"/>
  <c r="E18" i="8"/>
  <c r="E19" i="26"/>
  <c r="E20" i="34"/>
  <c r="E12" i="34"/>
  <c r="E21" i="34"/>
  <c r="E17" i="34"/>
  <c r="E15" i="34"/>
  <c r="E22" i="32"/>
  <c r="E13" i="50"/>
  <c r="E21" i="50"/>
  <c r="E17" i="50"/>
  <c r="D21" i="30"/>
  <c r="D13" i="30"/>
  <c r="D20" i="30"/>
  <c r="D19" i="30"/>
  <c r="D22" i="30"/>
  <c r="D16" i="30"/>
  <c r="E18" i="16"/>
  <c r="E12" i="16"/>
  <c r="E23" i="16"/>
  <c r="E15" i="16"/>
  <c r="E21" i="16"/>
  <c r="E20" i="16"/>
  <c r="D20" i="5"/>
  <c r="D12" i="5"/>
  <c r="D17" i="5"/>
  <c r="D18" i="5"/>
  <c r="D23" i="5"/>
  <c r="D15" i="5"/>
  <c r="D21" i="50"/>
  <c r="D19" i="50"/>
  <c r="D17" i="50"/>
  <c r="E21" i="17"/>
  <c r="E13" i="17"/>
  <c r="E22" i="17"/>
  <c r="E19" i="17"/>
  <c r="E20" i="17"/>
  <c r="E18" i="17"/>
  <c r="E21" i="6"/>
  <c r="E13" i="6"/>
  <c r="E16" i="6"/>
  <c r="E19" i="6"/>
  <c r="E22" i="6"/>
  <c r="E14" i="6"/>
  <c r="D18" i="58"/>
  <c r="D15" i="58"/>
  <c r="D16" i="58"/>
  <c r="E19" i="47"/>
  <c r="E20" i="47"/>
  <c r="E16" i="47"/>
  <c r="E20" i="5"/>
  <c r="E12" i="5"/>
  <c r="E17" i="5"/>
  <c r="E18" i="5"/>
  <c r="E23" i="5"/>
  <c r="E15" i="5"/>
  <c r="D13" i="52"/>
  <c r="D16" i="52"/>
  <c r="D21" i="52"/>
  <c r="D12" i="58"/>
  <c r="D20" i="58"/>
  <c r="D15" i="52"/>
  <c r="D14" i="52"/>
  <c r="D22" i="52"/>
  <c r="E18" i="50"/>
  <c r="E16" i="50"/>
  <c r="E22" i="47"/>
  <c r="E17" i="47"/>
  <c r="D13" i="50"/>
  <c r="D18" i="50"/>
  <c r="D12" i="30"/>
  <c r="D17" i="30"/>
  <c r="E17" i="16"/>
  <c r="D13" i="5"/>
  <c r="D16" i="5"/>
  <c r="E16" i="17"/>
  <c r="E12" i="6"/>
  <c r="E17" i="6"/>
  <c r="E21" i="5"/>
  <c r="E23" i="43"/>
  <c r="E21" i="43"/>
  <c r="E19" i="43"/>
  <c r="D22" i="43"/>
  <c r="D13" i="43"/>
  <c r="D14" i="43"/>
  <c r="E17" i="3"/>
  <c r="E22" i="3"/>
  <c r="E23" i="3"/>
  <c r="E18" i="3"/>
  <c r="D21" i="46"/>
  <c r="D15" i="46"/>
  <c r="D19" i="46"/>
  <c r="D18" i="46"/>
  <c r="D12" i="46"/>
  <c r="D16" i="46"/>
  <c r="D23" i="15"/>
  <c r="D22" i="15"/>
  <c r="E22" i="82"/>
  <c r="E14" i="82"/>
  <c r="E13" i="82"/>
  <c r="D23" i="29"/>
  <c r="D21" i="29"/>
  <c r="D13" i="29"/>
  <c r="D17" i="29"/>
  <c r="E22" i="20"/>
  <c r="E14" i="20"/>
  <c r="E19" i="20"/>
  <c r="D18" i="47"/>
  <c r="D12" i="47"/>
  <c r="D16" i="47"/>
  <c r="D12" i="29"/>
  <c r="D16" i="29"/>
  <c r="D14" i="29"/>
  <c r="D19" i="15"/>
  <c r="E9" i="81"/>
  <c r="D22" i="81" s="1"/>
  <c r="E15" i="20"/>
  <c r="E12" i="20"/>
  <c r="D22" i="58"/>
  <c r="D23" i="58"/>
  <c r="D23" i="52"/>
  <c r="D17" i="52"/>
  <c r="E12" i="50"/>
  <c r="E14" i="50"/>
  <c r="E19" i="50"/>
  <c r="E12" i="47"/>
  <c r="E21" i="47"/>
  <c r="E12" i="43"/>
  <c r="E20" i="43"/>
  <c r="E23" i="82"/>
  <c r="E16" i="82"/>
  <c r="D17" i="15"/>
  <c r="D20" i="50"/>
  <c r="D16" i="50"/>
  <c r="D23" i="50"/>
  <c r="D19" i="47"/>
  <c r="D15" i="47"/>
  <c r="D18" i="43"/>
  <c r="D19" i="43"/>
  <c r="D13" i="46"/>
  <c r="D14" i="30"/>
  <c r="D23" i="30"/>
  <c r="E16" i="16"/>
  <c r="D19" i="5"/>
  <c r="D22" i="5"/>
  <c r="E15" i="17"/>
  <c r="E18" i="6"/>
  <c r="E23" i="6"/>
  <c r="E14" i="5"/>
  <c r="D16" i="15"/>
  <c r="D15" i="29"/>
  <c r="D19" i="29"/>
  <c r="E17" i="20"/>
  <c r="E16" i="20"/>
  <c r="D19" i="58"/>
  <c r="D13" i="58"/>
  <c r="D21" i="58"/>
  <c r="D18" i="52"/>
  <c r="D20" i="52"/>
  <c r="E23" i="50"/>
  <c r="E20" i="50"/>
  <c r="E18" i="47"/>
  <c r="E13" i="47"/>
  <c r="E23" i="47"/>
  <c r="E16" i="43"/>
  <c r="E17" i="82"/>
  <c r="E18" i="82"/>
  <c r="D14" i="50"/>
  <c r="D12" i="50"/>
  <c r="D21" i="47"/>
  <c r="D22" i="47"/>
  <c r="D23" i="47"/>
  <c r="D20" i="43"/>
  <c r="D14" i="46"/>
  <c r="D18" i="30"/>
  <c r="E13" i="16"/>
  <c r="E19" i="16"/>
  <c r="D21" i="5"/>
  <c r="E14" i="17"/>
  <c r="E17" i="17"/>
  <c r="E20" i="6"/>
  <c r="E14" i="3"/>
  <c r="E13" i="5"/>
  <c r="E16" i="5"/>
  <c r="E22" i="24"/>
  <c r="E15" i="24"/>
  <c r="E23" i="24"/>
  <c r="E16" i="13"/>
  <c r="D15" i="19"/>
  <c r="E16" i="3"/>
  <c r="E13" i="3"/>
  <c r="E21" i="3"/>
  <c r="D19" i="6"/>
  <c r="D16" i="3"/>
  <c r="D12" i="40"/>
  <c r="E23" i="46"/>
  <c r="D13" i="40"/>
  <c r="D17" i="26"/>
  <c r="D12" i="26"/>
  <c r="E14" i="7"/>
  <c r="D21" i="6"/>
  <c r="D18" i="40"/>
  <c r="E16" i="46"/>
  <c r="D15" i="40"/>
  <c r="D20" i="40"/>
  <c r="D15" i="26"/>
  <c r="E15" i="43"/>
  <c r="E21" i="46"/>
  <c r="E18" i="46"/>
  <c r="E9" i="12"/>
  <c r="D22" i="12" s="1"/>
  <c r="D21" i="43"/>
  <c r="D17" i="43"/>
  <c r="D17" i="46"/>
  <c r="D20" i="46"/>
  <c r="E12" i="3"/>
  <c r="E20" i="3"/>
  <c r="D14" i="6"/>
  <c r="D13" i="3"/>
  <c r="E21" i="29"/>
  <c r="D20" i="56"/>
  <c r="E13" i="32"/>
  <c r="D17" i="8"/>
  <c r="E22" i="26"/>
  <c r="E14" i="41"/>
  <c r="D21" i="40"/>
  <c r="D14" i="40"/>
  <c r="D22" i="40"/>
  <c r="E14" i="29"/>
  <c r="D21" i="26"/>
  <c r="E19" i="46"/>
  <c r="E12" i="46"/>
  <c r="E20" i="46"/>
  <c r="E21" i="32"/>
  <c r="E20" i="19"/>
  <c r="D20" i="8"/>
  <c r="D22" i="6"/>
  <c r="E15" i="26"/>
  <c r="E12" i="26"/>
  <c r="E17" i="26"/>
  <c r="E15" i="13"/>
  <c r="D15" i="3"/>
  <c r="D18" i="3"/>
  <c r="D23" i="41"/>
  <c r="E21" i="26"/>
  <c r="E23" i="26"/>
  <c r="E13" i="8"/>
  <c r="E19" i="41"/>
  <c r="D17" i="40"/>
  <c r="D16" i="40"/>
  <c r="D14" i="26"/>
  <c r="D22" i="26"/>
  <c r="D14" i="56"/>
  <c r="E17" i="46"/>
  <c r="E14" i="46"/>
  <c r="E22" i="46"/>
  <c r="D14" i="41"/>
  <c r="E17" i="7"/>
  <c r="D21" i="8"/>
  <c r="D13" i="6"/>
  <c r="E18" i="26"/>
  <c r="E16" i="26"/>
  <c r="E17" i="13"/>
  <c r="D21" i="3"/>
  <c r="E15" i="41"/>
  <c r="E13" i="29"/>
  <c r="E9" i="22"/>
  <c r="D12" i="22" s="1"/>
  <c r="D13" i="56"/>
  <c r="E15" i="32"/>
  <c r="D22" i="41"/>
  <c r="D22" i="8"/>
  <c r="E19" i="13"/>
  <c r="E13" i="41"/>
  <c r="D18" i="56"/>
  <c r="E23" i="32"/>
  <c r="E12" i="8"/>
  <c r="D12" i="41"/>
  <c r="D17" i="41"/>
  <c r="D16" i="8"/>
  <c r="E18" i="13"/>
  <c r="E23" i="8"/>
  <c r="E12" i="41"/>
  <c r="E20" i="41"/>
  <c r="E18" i="41"/>
  <c r="E23" i="29"/>
  <c r="E22" i="29"/>
  <c r="E18" i="29"/>
  <c r="D19" i="26"/>
  <c r="D16" i="26"/>
  <c r="D22" i="56"/>
  <c r="D12" i="56"/>
  <c r="D17" i="56"/>
  <c r="E14" i="32"/>
  <c r="E16" i="32"/>
  <c r="E17" i="32"/>
  <c r="E14" i="8"/>
  <c r="E22" i="8"/>
  <c r="D18" i="41"/>
  <c r="D16" i="41"/>
  <c r="D19" i="41"/>
  <c r="E13" i="19"/>
  <c r="E21" i="7"/>
  <c r="D12" i="8"/>
  <c r="D13" i="8"/>
  <c r="D19" i="8"/>
  <c r="D18" i="6"/>
  <c r="D15" i="6"/>
  <c r="D23" i="6"/>
  <c r="E22" i="13"/>
  <c r="E12" i="13"/>
  <c r="E20" i="13"/>
  <c r="D17" i="3"/>
  <c r="D12" i="3"/>
  <c r="D20" i="3"/>
  <c r="E17" i="41"/>
  <c r="E17" i="29"/>
  <c r="E16" i="29"/>
  <c r="D23" i="56"/>
  <c r="E12" i="32"/>
  <c r="E20" i="8"/>
  <c r="D23" i="8"/>
  <c r="E21" i="13"/>
  <c r="E21" i="8"/>
  <c r="E15" i="8"/>
  <c r="E23" i="41"/>
  <c r="E16" i="41"/>
  <c r="E21" i="41"/>
  <c r="E15" i="29"/>
  <c r="E12" i="29"/>
  <c r="E20" i="29"/>
  <c r="D13" i="26"/>
  <c r="D18" i="26"/>
  <c r="D16" i="19"/>
  <c r="E17" i="8"/>
  <c r="D15" i="56"/>
  <c r="D16" i="56"/>
  <c r="E18" i="32"/>
  <c r="E20" i="32"/>
  <c r="D20" i="26"/>
  <c r="E19" i="8"/>
  <c r="D20" i="41"/>
  <c r="D13" i="41"/>
  <c r="E21" i="19"/>
  <c r="D14" i="8"/>
  <c r="D15" i="8"/>
  <c r="D12" i="6"/>
  <c r="D20" i="6"/>
  <c r="E11" i="13"/>
  <c r="E13" i="13"/>
  <c r="D22" i="3"/>
  <c r="D19" i="3"/>
  <c r="D17" i="7"/>
  <c r="D20" i="7"/>
  <c r="D18" i="19"/>
  <c r="D13" i="19"/>
  <c r="E23" i="55"/>
  <c r="E14" i="19"/>
  <c r="E15" i="19"/>
  <c r="E23" i="19"/>
  <c r="E19" i="7"/>
  <c r="E16" i="7"/>
  <c r="E23" i="7"/>
  <c r="D19" i="7"/>
  <c r="D14" i="7"/>
  <c r="D23" i="7"/>
  <c r="D23" i="19"/>
  <c r="D12" i="19"/>
  <c r="D20" i="19"/>
  <c r="E12" i="19"/>
  <c r="E18" i="19"/>
  <c r="E17" i="19"/>
  <c r="E13" i="7"/>
  <c r="E22" i="7"/>
  <c r="E18" i="7"/>
  <c r="D13" i="7"/>
  <c r="D21" i="7"/>
  <c r="D16" i="7"/>
  <c r="D12" i="7"/>
  <c r="D19" i="19"/>
  <c r="D14" i="19"/>
  <c r="D22" i="19"/>
  <c r="E16" i="19"/>
  <c r="E22" i="19"/>
  <c r="E15" i="7"/>
  <c r="E12" i="7"/>
  <c r="D15" i="7"/>
  <c r="D22" i="7"/>
  <c r="D21" i="57"/>
  <c r="D18" i="57"/>
  <c r="D22" i="57"/>
  <c r="D16" i="57"/>
  <c r="D12" i="57"/>
  <c r="D15" i="57"/>
  <c r="D23" i="57"/>
  <c r="D20" i="57"/>
  <c r="D14" i="57"/>
  <c r="D17" i="57"/>
  <c r="D19" i="57"/>
  <c r="D13" i="57"/>
  <c r="E22" i="31"/>
  <c r="E20" i="31"/>
  <c r="E18" i="31"/>
  <c r="E16" i="31"/>
  <c r="E14" i="31"/>
  <c r="E12" i="31"/>
  <c r="E23" i="31"/>
  <c r="E19" i="31"/>
  <c r="E15" i="31"/>
  <c r="E21" i="31"/>
  <c r="E17" i="31"/>
  <c r="E13" i="31"/>
  <c r="E23" i="33"/>
  <c r="E22" i="33"/>
  <c r="E20" i="33"/>
  <c r="E18" i="33"/>
  <c r="E16" i="33"/>
  <c r="E14" i="33"/>
  <c r="E12" i="33"/>
  <c r="E21" i="33"/>
  <c r="E17" i="33"/>
  <c r="E13" i="33"/>
  <c r="E19" i="33"/>
  <c r="E15" i="33"/>
  <c r="E22" i="25"/>
  <c r="E19" i="25"/>
  <c r="E16" i="25"/>
  <c r="E11" i="25"/>
  <c r="E17" i="25"/>
  <c r="E15" i="25"/>
  <c r="E20" i="25"/>
  <c r="E18" i="25"/>
  <c r="E13" i="25"/>
  <c r="E21" i="25"/>
  <c r="E12" i="25"/>
  <c r="E14" i="25"/>
  <c r="D23" i="18"/>
  <c r="D21" i="18"/>
  <c r="D19" i="18"/>
  <c r="D17" i="18"/>
  <c r="D15" i="18"/>
  <c r="D13" i="18"/>
  <c r="D20" i="18"/>
  <c r="D16" i="18"/>
  <c r="D12" i="18"/>
  <c r="D22" i="18"/>
  <c r="D18" i="18"/>
  <c r="D14" i="18"/>
  <c r="D21" i="9"/>
  <c r="D16" i="9"/>
  <c r="D13" i="9"/>
  <c r="D23" i="9"/>
  <c r="D18" i="9"/>
  <c r="D15" i="9"/>
  <c r="D20" i="9"/>
  <c r="D17" i="9"/>
  <c r="D12" i="9"/>
  <c r="D22" i="9"/>
  <c r="D19" i="9"/>
  <c r="D14" i="9"/>
  <c r="D23" i="4"/>
  <c r="D21" i="4"/>
  <c r="D19" i="4"/>
  <c r="D17" i="4"/>
  <c r="D15" i="4"/>
  <c r="D13" i="4"/>
  <c r="D22" i="4"/>
  <c r="D20" i="4"/>
  <c r="D18" i="4"/>
  <c r="D16" i="4"/>
  <c r="D14" i="4"/>
  <c r="D12" i="4"/>
  <c r="E23" i="49"/>
  <c r="E21" i="49"/>
  <c r="E19" i="49"/>
  <c r="E17" i="49"/>
  <c r="E15" i="49"/>
  <c r="E13" i="49"/>
  <c r="E22" i="49"/>
  <c r="E18" i="49"/>
  <c r="E14" i="49"/>
  <c r="E20" i="49"/>
  <c r="E16" i="49"/>
  <c r="E12" i="49"/>
  <c r="D23" i="21"/>
  <c r="D21" i="21"/>
  <c r="D19" i="21"/>
  <c r="D17" i="21"/>
  <c r="D15" i="21"/>
  <c r="D13" i="21"/>
  <c r="D22" i="21"/>
  <c r="D20" i="21"/>
  <c r="D18" i="21"/>
  <c r="D16" i="21"/>
  <c r="D14" i="21"/>
  <c r="D12" i="21"/>
  <c r="D23" i="51"/>
  <c r="D20" i="51"/>
  <c r="D13" i="51"/>
  <c r="D21" i="51"/>
  <c r="D17" i="51"/>
  <c r="D14" i="51"/>
  <c r="D16" i="51"/>
  <c r="D12" i="51"/>
  <c r="D22" i="51"/>
  <c r="D18" i="51"/>
  <c r="D15" i="51"/>
  <c r="D19" i="51"/>
  <c r="E21" i="44"/>
  <c r="E18" i="44"/>
  <c r="E13" i="44"/>
  <c r="E20" i="44"/>
  <c r="E15" i="44"/>
  <c r="E12" i="44"/>
  <c r="E16" i="44"/>
  <c r="E22" i="44"/>
  <c r="E17" i="44"/>
  <c r="E19" i="44"/>
  <c r="E23" i="44"/>
  <c r="E14" i="44"/>
  <c r="D23" i="28"/>
  <c r="D18" i="28"/>
  <c r="D15" i="28"/>
  <c r="D20" i="28"/>
  <c r="D17" i="28"/>
  <c r="D12" i="28"/>
  <c r="D22" i="28"/>
  <c r="D19" i="28"/>
  <c r="D14" i="28"/>
  <c r="D16" i="28"/>
  <c r="D13" i="28"/>
  <c r="D21" i="28"/>
  <c r="D23" i="49"/>
  <c r="D21" i="49"/>
  <c r="D19" i="49"/>
  <c r="D17" i="49"/>
  <c r="D15" i="49"/>
  <c r="D13" i="49"/>
  <c r="D20" i="49"/>
  <c r="D16" i="49"/>
  <c r="D12" i="49"/>
  <c r="D22" i="49"/>
  <c r="D18" i="49"/>
  <c r="D14" i="49"/>
  <c r="E23" i="57"/>
  <c r="E20" i="57"/>
  <c r="E17" i="57"/>
  <c r="E15" i="57"/>
  <c r="E13" i="57"/>
  <c r="E22" i="57"/>
  <c r="E19" i="57"/>
  <c r="E16" i="57"/>
  <c r="E14" i="57"/>
  <c r="E12" i="57"/>
  <c r="E21" i="57"/>
  <c r="E18" i="57"/>
  <c r="E9" i="37"/>
  <c r="E9" i="36"/>
  <c r="D23" i="32"/>
  <c r="D21" i="32"/>
  <c r="D19" i="32"/>
  <c r="D17" i="32"/>
  <c r="D15" i="32"/>
  <c r="D13" i="32"/>
  <c r="D20" i="32"/>
  <c r="D16" i="32"/>
  <c r="D12" i="32"/>
  <c r="D18" i="32"/>
  <c r="D14" i="32"/>
  <c r="D22" i="32"/>
  <c r="D23" i="24"/>
  <c r="D18" i="24"/>
  <c r="D15" i="24"/>
  <c r="D20" i="24"/>
  <c r="D17" i="24"/>
  <c r="D12" i="24"/>
  <c r="D22" i="24"/>
  <c r="D19" i="24"/>
  <c r="D14" i="24"/>
  <c r="D16" i="24"/>
  <c r="D13" i="24"/>
  <c r="D21" i="24"/>
  <c r="D22" i="17"/>
  <c r="D20" i="17"/>
  <c r="D18" i="17"/>
  <c r="D16" i="17"/>
  <c r="D14" i="17"/>
  <c r="D12" i="17"/>
  <c r="D21" i="17"/>
  <c r="D17" i="17"/>
  <c r="D13" i="17"/>
  <c r="D23" i="17"/>
  <c r="D19" i="17"/>
  <c r="D15" i="17"/>
  <c r="E21" i="4"/>
  <c r="E19" i="4"/>
  <c r="E17" i="4"/>
  <c r="E15" i="4"/>
  <c r="E13" i="4"/>
  <c r="E22" i="4"/>
  <c r="V7" i="2" s="1"/>
  <c r="D13" i="77" s="1"/>
  <c r="F13" i="77" s="1"/>
  <c r="E20" i="4"/>
  <c r="E18" i="4"/>
  <c r="E16" i="4"/>
  <c r="E14" i="4"/>
  <c r="E12" i="4"/>
  <c r="E23" i="4"/>
  <c r="D22" i="38"/>
  <c r="D20" i="38"/>
  <c r="D18" i="38"/>
  <c r="D16" i="38"/>
  <c r="D14" i="38"/>
  <c r="D12" i="38"/>
  <c r="D17" i="38"/>
  <c r="D23" i="38"/>
  <c r="D15" i="38"/>
  <c r="D21" i="38"/>
  <c r="D19" i="38"/>
  <c r="D13" i="38"/>
  <c r="E22" i="56"/>
  <c r="E20" i="56"/>
  <c r="E18" i="56"/>
  <c r="E16" i="56"/>
  <c r="E14" i="56"/>
  <c r="E12" i="56"/>
  <c r="E23" i="56"/>
  <c r="E21" i="56"/>
  <c r="E19" i="56"/>
  <c r="E17" i="56"/>
  <c r="E15" i="56"/>
  <c r="E13" i="56"/>
  <c r="E22" i="38"/>
  <c r="E19" i="38"/>
  <c r="E14" i="38"/>
  <c r="E20" i="38"/>
  <c r="E17" i="38"/>
  <c r="E12" i="38"/>
  <c r="E21" i="38"/>
  <c r="E16" i="38"/>
  <c r="E15" i="38"/>
  <c r="E13" i="38"/>
  <c r="E23" i="38"/>
  <c r="E18" i="38"/>
  <c r="E23" i="53"/>
  <c r="E21" i="53"/>
  <c r="E19" i="53"/>
  <c r="E17" i="53"/>
  <c r="E14" i="53"/>
  <c r="E15" i="53"/>
  <c r="E12" i="53"/>
  <c r="E20" i="53"/>
  <c r="E16" i="53"/>
  <c r="E13" i="53"/>
  <c r="E22" i="53"/>
  <c r="E18" i="53"/>
  <c r="E20" i="42"/>
  <c r="E17" i="42"/>
  <c r="E14" i="42"/>
  <c r="E23" i="42"/>
  <c r="E21" i="42"/>
  <c r="E19" i="42"/>
  <c r="E15" i="42"/>
  <c r="E13" i="42"/>
  <c r="E22" i="42"/>
  <c r="E16" i="42"/>
  <c r="E18" i="42"/>
  <c r="E12" i="42"/>
  <c r="G9" i="35"/>
  <c r="G9" i="81"/>
  <c r="D21" i="27"/>
  <c r="D18" i="27"/>
  <c r="D13" i="27"/>
  <c r="D23" i="27"/>
  <c r="D20" i="27"/>
  <c r="D15" i="27"/>
  <c r="D12" i="27"/>
  <c r="D22" i="27"/>
  <c r="D17" i="27"/>
  <c r="D14" i="27"/>
  <c r="D16" i="27"/>
  <c r="D19" i="27"/>
  <c r="D23" i="53"/>
  <c r="D21" i="53"/>
  <c r="D19" i="53"/>
  <c r="D17" i="53"/>
  <c r="D14" i="53"/>
  <c r="D22" i="53"/>
  <c r="D18" i="53"/>
  <c r="D15" i="53"/>
  <c r="D12" i="53"/>
  <c r="D20" i="53"/>
  <c r="D16" i="53"/>
  <c r="D13" i="53"/>
  <c r="D21" i="44"/>
  <c r="D19" i="44"/>
  <c r="D17" i="44"/>
  <c r="D15" i="44"/>
  <c r="D13" i="44"/>
  <c r="D23" i="44"/>
  <c r="D16" i="44"/>
  <c r="D18" i="44"/>
  <c r="D22" i="44"/>
  <c r="D12" i="44"/>
  <c r="D20" i="44"/>
  <c r="D14" i="44"/>
  <c r="E22" i="54"/>
  <c r="E19" i="54"/>
  <c r="E16" i="54"/>
  <c r="E13" i="54"/>
  <c r="E23" i="54"/>
  <c r="E21" i="54"/>
  <c r="E17" i="54"/>
  <c r="E15" i="54"/>
  <c r="E12" i="54"/>
  <c r="E18" i="54"/>
  <c r="E14" i="54"/>
  <c r="E20" i="54"/>
  <c r="E23" i="28"/>
  <c r="E21" i="28"/>
  <c r="E19" i="28"/>
  <c r="E17" i="28"/>
  <c r="E15" i="28"/>
  <c r="E13" i="28"/>
  <c r="E20" i="28"/>
  <c r="E12" i="28"/>
  <c r="E22" i="28"/>
  <c r="E14" i="28"/>
  <c r="E16" i="28"/>
  <c r="E18" i="28"/>
  <c r="E22" i="21"/>
  <c r="E20" i="21"/>
  <c r="E18" i="21"/>
  <c r="E16" i="21"/>
  <c r="E14" i="21"/>
  <c r="E12" i="21"/>
  <c r="E21" i="21"/>
  <c r="E13" i="21"/>
  <c r="E19" i="21"/>
  <c r="E17" i="21"/>
  <c r="E23" i="21"/>
  <c r="E15" i="21"/>
  <c r="D21" i="16"/>
  <c r="D17" i="16"/>
  <c r="D14" i="16"/>
  <c r="D22" i="16"/>
  <c r="D18" i="16"/>
  <c r="D15" i="16"/>
  <c r="D20" i="16"/>
  <c r="D13" i="16"/>
  <c r="D19" i="16"/>
  <c r="D16" i="16"/>
  <c r="D12" i="16"/>
  <c r="D23" i="16"/>
  <c r="D22" i="13"/>
  <c r="D20" i="13"/>
  <c r="D18" i="13"/>
  <c r="D16" i="13"/>
  <c r="D14" i="13"/>
  <c r="D12" i="13"/>
  <c r="D19" i="13"/>
  <c r="D15" i="13"/>
  <c r="D11" i="13"/>
  <c r="D21" i="13"/>
  <c r="D17" i="13"/>
  <c r="D13" i="13"/>
  <c r="D20" i="45"/>
  <c r="D17" i="45"/>
  <c r="D12" i="45"/>
  <c r="D22" i="45"/>
  <c r="D19" i="45"/>
  <c r="D14" i="45"/>
  <c r="D21" i="45"/>
  <c r="D16" i="45"/>
  <c r="D13" i="45"/>
  <c r="D18" i="45"/>
  <c r="D23" i="45"/>
  <c r="D15" i="45"/>
  <c r="E21" i="51"/>
  <c r="E17" i="51"/>
  <c r="E14" i="51"/>
  <c r="E22" i="51"/>
  <c r="E18" i="51"/>
  <c r="E15" i="51"/>
  <c r="E23" i="51"/>
  <c r="E20" i="51"/>
  <c r="E13" i="51"/>
  <c r="E19" i="51"/>
  <c r="E16" i="51"/>
  <c r="E12" i="51"/>
  <c r="E23" i="45"/>
  <c r="E21" i="45"/>
  <c r="E19" i="45"/>
  <c r="E17" i="45"/>
  <c r="E15" i="45"/>
  <c r="E13" i="45"/>
  <c r="E22" i="45"/>
  <c r="E14" i="45"/>
  <c r="E16" i="45"/>
  <c r="E18" i="45"/>
  <c r="E20" i="45"/>
  <c r="E12" i="45"/>
  <c r="E21" i="40"/>
  <c r="E16" i="40"/>
  <c r="E13" i="40"/>
  <c r="E22" i="40"/>
  <c r="E19" i="40"/>
  <c r="E14" i="40"/>
  <c r="E15" i="40"/>
  <c r="E20" i="40"/>
  <c r="E23" i="40"/>
  <c r="E18" i="40"/>
  <c r="E17" i="40"/>
  <c r="E12" i="40"/>
  <c r="D22" i="33"/>
  <c r="D20" i="33"/>
  <c r="D18" i="33"/>
  <c r="D16" i="33"/>
  <c r="D14" i="33"/>
  <c r="D21" i="33"/>
  <c r="D17" i="33"/>
  <c r="D23" i="33"/>
  <c r="D19" i="33"/>
  <c r="D15" i="33"/>
  <c r="D13" i="25"/>
  <c r="D19" i="25"/>
  <c r="D14" i="25"/>
  <c r="D22" i="25"/>
  <c r="D17" i="25"/>
  <c r="D15" i="25"/>
  <c r="D11" i="25"/>
  <c r="D20" i="25"/>
  <c r="D18" i="25"/>
  <c r="D21" i="25"/>
  <c r="D12" i="25"/>
  <c r="D16" i="25"/>
  <c r="D22" i="11"/>
  <c r="D19" i="11"/>
  <c r="D14" i="11"/>
  <c r="D21" i="11"/>
  <c r="D16" i="11"/>
  <c r="D13" i="11"/>
  <c r="D23" i="11"/>
  <c r="D18" i="11"/>
  <c r="D15" i="11"/>
  <c r="D20" i="11"/>
  <c r="D17" i="11"/>
  <c r="D12" i="11"/>
  <c r="E22" i="58"/>
  <c r="E19" i="58"/>
  <c r="E16" i="58"/>
  <c r="E14" i="58"/>
  <c r="E12" i="58"/>
  <c r="E23" i="58"/>
  <c r="E20" i="58"/>
  <c r="E17" i="58"/>
  <c r="E15" i="58"/>
  <c r="E13" i="58"/>
  <c r="E21" i="58"/>
  <c r="E18" i="58"/>
  <c r="E20" i="52"/>
  <c r="E17" i="52"/>
  <c r="E14" i="52"/>
  <c r="E23" i="52"/>
  <c r="E18" i="52"/>
  <c r="E15" i="52"/>
  <c r="E22" i="52"/>
  <c r="E16" i="52"/>
  <c r="E12" i="52"/>
  <c r="E19" i="52"/>
  <c r="E21" i="52"/>
  <c r="E13" i="52"/>
  <c r="D23" i="42"/>
  <c r="D22" i="42"/>
  <c r="D19" i="42"/>
  <c r="D16" i="42"/>
  <c r="D13" i="42"/>
  <c r="D21" i="42"/>
  <c r="D17" i="42"/>
  <c r="D15" i="42"/>
  <c r="D20" i="42"/>
  <c r="D14" i="42"/>
  <c r="D12" i="42"/>
  <c r="D18" i="42"/>
  <c r="D22" i="35"/>
  <c r="D20" i="35"/>
  <c r="D18" i="35"/>
  <c r="D16" i="35"/>
  <c r="D14" i="35"/>
  <c r="D12" i="35"/>
  <c r="D21" i="35"/>
  <c r="D17" i="35"/>
  <c r="D13" i="35"/>
  <c r="D19" i="35"/>
  <c r="D15" i="35"/>
  <c r="D23" i="35"/>
  <c r="D21" i="55"/>
  <c r="D19" i="55"/>
  <c r="D14" i="55"/>
  <c r="D22" i="55"/>
  <c r="D17" i="55"/>
  <c r="D12" i="55"/>
  <c r="D20" i="55"/>
  <c r="D15" i="55"/>
  <c r="D13" i="55"/>
  <c r="D18" i="55"/>
  <c r="D23" i="55"/>
  <c r="D16" i="55"/>
  <c r="D23" i="82"/>
  <c r="D21" i="82"/>
  <c r="D19" i="82"/>
  <c r="D17" i="82"/>
  <c r="D15" i="82"/>
  <c r="D13" i="82"/>
  <c r="D20" i="82"/>
  <c r="D16" i="82"/>
  <c r="D12" i="82"/>
  <c r="D22" i="82"/>
  <c r="D18" i="82"/>
  <c r="D14" i="82"/>
  <c r="E22" i="27"/>
  <c r="E20" i="27"/>
  <c r="E18" i="27"/>
  <c r="E16" i="27"/>
  <c r="E14" i="27"/>
  <c r="E12" i="27"/>
  <c r="E23" i="27"/>
  <c r="E15" i="27"/>
  <c r="E17" i="27"/>
  <c r="E19" i="27"/>
  <c r="E13" i="27"/>
  <c r="E21" i="27"/>
  <c r="D22" i="20"/>
  <c r="D20" i="20"/>
  <c r="D18" i="20"/>
  <c r="D16" i="20"/>
  <c r="D14" i="20"/>
  <c r="D12" i="20"/>
  <c r="D23" i="20"/>
  <c r="D17" i="20"/>
  <c r="D15" i="20"/>
  <c r="D21" i="20"/>
  <c r="D13" i="20"/>
  <c r="D19" i="20"/>
  <c r="G9" i="14"/>
  <c r="G9" i="11"/>
  <c r="D12" i="34" l="1"/>
  <c r="D22" i="34"/>
  <c r="D16" i="34"/>
  <c r="D18" i="34"/>
  <c r="D19" i="34"/>
  <c r="D20" i="34"/>
  <c r="D7" i="75" s="1"/>
  <c r="F7" i="75" s="1"/>
  <c r="F11" i="75" s="1"/>
  <c r="C9" i="65" s="1"/>
  <c r="D13" i="34"/>
  <c r="D17" i="34"/>
  <c r="D14" i="34"/>
  <c r="D21" i="34"/>
  <c r="D15" i="34"/>
  <c r="D3" i="68"/>
  <c r="F3" i="68" s="1"/>
  <c r="F4" i="68" s="1"/>
  <c r="H8" i="63" s="1"/>
  <c r="T6" i="78"/>
  <c r="T5" i="78"/>
  <c r="E14" i="36"/>
  <c r="E16" i="36"/>
  <c r="E13" i="36"/>
  <c r="T8" i="78"/>
  <c r="T9" i="78"/>
  <c r="E15" i="36"/>
  <c r="E22" i="36"/>
  <c r="E19" i="36"/>
  <c r="C6" i="65"/>
  <c r="F28" i="59" s="1"/>
  <c r="E17" i="36"/>
  <c r="E23" i="36"/>
  <c r="E18" i="36"/>
  <c r="E21" i="36"/>
  <c r="E12" i="36"/>
  <c r="N8" i="78"/>
  <c r="D23" i="54"/>
  <c r="D20" i="54"/>
  <c r="K16" i="78"/>
  <c r="D21" i="54"/>
  <c r="E13" i="22"/>
  <c r="E12" i="22"/>
  <c r="E18" i="22"/>
  <c r="E21" i="22"/>
  <c r="E19" i="22"/>
  <c r="E22" i="22"/>
  <c r="N10" i="78"/>
  <c r="N9" i="78"/>
  <c r="E15" i="37"/>
  <c r="N12" i="78"/>
  <c r="N5" i="78"/>
  <c r="N7" i="78"/>
  <c r="C8" i="65"/>
  <c r="N11" i="78"/>
  <c r="N6" i="78"/>
  <c r="D16" i="54"/>
  <c r="D13" i="54"/>
  <c r="D12" i="54"/>
  <c r="D22" i="54"/>
  <c r="D19" i="54"/>
  <c r="D15" i="54"/>
  <c r="E16" i="22"/>
  <c r="E15" i="22"/>
  <c r="E23" i="22"/>
  <c r="D17" i="54"/>
  <c r="D14" i="54"/>
  <c r="E20" i="22"/>
  <c r="E14" i="22"/>
  <c r="C7" i="65"/>
  <c r="F38" i="59" s="1"/>
  <c r="K12" i="78"/>
  <c r="C3" i="67"/>
  <c r="E3" i="67" s="1"/>
  <c r="K6" i="78"/>
  <c r="K13" i="78"/>
  <c r="K5" i="78"/>
  <c r="K18" i="78"/>
  <c r="K10" i="78"/>
  <c r="K15" i="78"/>
  <c r="K8" i="78"/>
  <c r="K7" i="78"/>
  <c r="D13" i="81"/>
  <c r="K11" i="78"/>
  <c r="K17" i="78"/>
  <c r="K14" i="78"/>
  <c r="C3" i="65"/>
  <c r="E3" i="65" s="1"/>
  <c r="D21" i="81"/>
  <c r="B7" i="78"/>
  <c r="D16" i="81"/>
  <c r="B5" i="78"/>
  <c r="D20" i="81"/>
  <c r="C3" i="66"/>
  <c r="E3" i="66" s="1"/>
  <c r="B8" i="78"/>
  <c r="E14" i="37"/>
  <c r="E13" i="55"/>
  <c r="D19" i="81"/>
  <c r="D12" i="81"/>
  <c r="C5" i="66"/>
  <c r="E5" i="66" s="1"/>
  <c r="H6" i="78"/>
  <c r="C5" i="65"/>
  <c r="E5" i="65" s="1"/>
  <c r="H5" i="78"/>
  <c r="H7" i="78"/>
  <c r="D21" i="12"/>
  <c r="E12" i="37"/>
  <c r="E19" i="37"/>
  <c r="E22" i="37"/>
  <c r="E13" i="37"/>
  <c r="E20" i="37"/>
  <c r="E23" i="37"/>
  <c r="E18" i="37"/>
  <c r="D17" i="81"/>
  <c r="D23" i="81"/>
  <c r="D18" i="81"/>
  <c r="E14" i="55"/>
  <c r="D15" i="81"/>
  <c r="D14" i="81"/>
  <c r="E19" i="55"/>
  <c r="D15" i="22"/>
  <c r="D13" i="12"/>
  <c r="D23" i="12"/>
  <c r="E17" i="37"/>
  <c r="E16" i="37"/>
  <c r="D18" i="12"/>
  <c r="D12" i="12"/>
  <c r="D15" i="12"/>
  <c r="D17" i="22"/>
  <c r="D14" i="12"/>
  <c r="D16" i="12"/>
  <c r="D20" i="12"/>
  <c r="D17" i="12"/>
  <c r="D19" i="12"/>
  <c r="D13" i="22"/>
  <c r="D20" i="22"/>
  <c r="D14" i="22"/>
  <c r="D19" i="22"/>
  <c r="E15" i="55"/>
  <c r="E17" i="55"/>
  <c r="D18" i="22"/>
  <c r="D16" i="22"/>
  <c r="D22" i="22"/>
  <c r="E16" i="55"/>
  <c r="E12" i="55"/>
  <c r="E20" i="55"/>
  <c r="E21" i="55"/>
  <c r="D23" i="22"/>
  <c r="D21" i="22"/>
  <c r="E18" i="55"/>
  <c r="E22" i="55"/>
  <c r="E23" i="11"/>
  <c r="E21" i="11"/>
  <c r="E19" i="11"/>
  <c r="E17" i="11"/>
  <c r="E15" i="11"/>
  <c r="E13" i="11"/>
  <c r="E16" i="11"/>
  <c r="E18" i="11"/>
  <c r="E20" i="11"/>
  <c r="E12" i="11"/>
  <c r="E22" i="11"/>
  <c r="E14" i="11"/>
  <c r="E23" i="35"/>
  <c r="E21" i="35"/>
  <c r="E19" i="35"/>
  <c r="E17" i="35"/>
  <c r="E15" i="35"/>
  <c r="E13" i="35"/>
  <c r="E22" i="35"/>
  <c r="E18" i="35"/>
  <c r="E14" i="35"/>
  <c r="E20" i="35"/>
  <c r="E16" i="35"/>
  <c r="E12" i="35"/>
  <c r="E23" i="81"/>
  <c r="E21" i="81"/>
  <c r="E19" i="81"/>
  <c r="E17" i="81"/>
  <c r="E15" i="81"/>
  <c r="E13" i="81"/>
  <c r="E20" i="81"/>
  <c r="E16" i="81"/>
  <c r="E12" i="81"/>
  <c r="E22" i="81"/>
  <c r="E18" i="81"/>
  <c r="E14" i="81"/>
  <c r="V41" i="2" s="1"/>
  <c r="D13" i="71" s="1"/>
  <c r="F13" i="71" s="1"/>
  <c r="D23" i="36"/>
  <c r="D21" i="36"/>
  <c r="D19" i="36"/>
  <c r="D17" i="36"/>
  <c r="D15" i="36"/>
  <c r="D13" i="36"/>
  <c r="D22" i="36"/>
  <c r="D18" i="36"/>
  <c r="D14" i="36"/>
  <c r="D20" i="36"/>
  <c r="D16" i="36"/>
  <c r="D12" i="36"/>
  <c r="D5" i="76"/>
  <c r="F5" i="76" s="1"/>
  <c r="D23" i="37"/>
  <c r="D21" i="37"/>
  <c r="D19" i="37"/>
  <c r="D17" i="37"/>
  <c r="D15" i="37"/>
  <c r="D16" i="37"/>
  <c r="D22" i="37"/>
  <c r="D14" i="37"/>
  <c r="D12" i="37"/>
  <c r="D20" i="37"/>
  <c r="D18" i="37"/>
  <c r="D13" i="37"/>
  <c r="N38" i="59" l="1"/>
  <c r="E9" i="65"/>
  <c r="J38" i="59"/>
  <c r="E8" i="65"/>
  <c r="Q8" i="78"/>
  <c r="Q12" i="78"/>
  <c r="Q9" i="78"/>
  <c r="Q10" i="78"/>
  <c r="Q7" i="78"/>
  <c r="C5" i="67"/>
  <c r="E5" i="67" s="1"/>
  <c r="E6" i="67" s="1"/>
  <c r="H8" i="62" s="1"/>
  <c r="Q11" i="78"/>
  <c r="Q5" i="78"/>
  <c r="Q6" i="78"/>
  <c r="E6" i="65"/>
  <c r="E7" i="65"/>
  <c r="F17" i="59"/>
  <c r="N17" i="59"/>
  <c r="D6" i="77"/>
  <c r="F6" i="77" s="1"/>
  <c r="F16" i="77" s="1"/>
  <c r="D3" i="69" l="1"/>
  <c r="F3" i="69" s="1"/>
  <c r="F4" i="69" s="1"/>
  <c r="H8" i="64" s="1"/>
  <c r="W7" i="78"/>
  <c r="W9" i="78"/>
  <c r="W13" i="78"/>
  <c r="W10" i="78"/>
  <c r="W14" i="78"/>
  <c r="W6" i="78"/>
  <c r="W12" i="78"/>
  <c r="W15" i="78"/>
  <c r="C10" i="65"/>
  <c r="W11" i="78"/>
  <c r="W5" i="78"/>
  <c r="W8" i="78"/>
  <c r="W16" i="78"/>
  <c r="J48" i="59" l="1"/>
  <c r="E10" i="65"/>
  <c r="D5" i="71" l="1"/>
  <c r="F5" i="71" s="1"/>
  <c r="F20" i="71" s="1"/>
  <c r="C4" i="66" l="1"/>
  <c r="E4" i="66" s="1"/>
  <c r="E8" i="78"/>
  <c r="E15" i="78"/>
  <c r="E9" i="78"/>
  <c r="E12" i="78"/>
  <c r="C4" i="65"/>
  <c r="E6" i="78"/>
  <c r="E5" i="78"/>
  <c r="E18" i="78"/>
  <c r="E13" i="78"/>
  <c r="E11" i="78"/>
  <c r="E14" i="78"/>
  <c r="E10" i="78"/>
  <c r="E16" i="78"/>
  <c r="E17" i="78"/>
  <c r="E7" i="78"/>
  <c r="E6" i="66" l="1"/>
  <c r="H8" i="61" s="1"/>
  <c r="J17" i="59"/>
  <c r="E4" i="65"/>
  <c r="E11" i="65" l="1"/>
  <c r="H8" i="60" s="1"/>
  <c r="K6" i="5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Jovis</author>
  </authors>
  <commentList>
    <comment ref="J35" authorId="0" shapeId="0" xr:uid="{00000000-0006-0000-0000-000001000000}">
      <text>
        <r>
          <rPr>
            <b/>
            <sz val="9"/>
            <color indexed="81"/>
            <rFont val="Tahoma"/>
            <family val="2"/>
          </rPr>
          <t>Jovis:</t>
        </r>
        <r>
          <rPr>
            <sz val="9"/>
            <color indexed="81"/>
            <rFont val="Tahoma"/>
            <family val="2"/>
          </rPr>
          <t xml:space="preserve">
Consumo maximo 2019</t>
        </r>
      </text>
    </comment>
    <comment ref="J36" authorId="0" shapeId="0" xr:uid="{00000000-0006-0000-0000-000002000000}">
      <text>
        <r>
          <rPr>
            <b/>
            <sz val="9"/>
            <color indexed="81"/>
            <rFont val="Tahoma"/>
            <family val="2"/>
          </rPr>
          <t>Jovis:</t>
        </r>
        <r>
          <rPr>
            <sz val="9"/>
            <color indexed="81"/>
            <rFont val="Tahoma"/>
            <family val="2"/>
          </rPr>
          <t xml:space="preserve">
consumo 2019 </t>
        </r>
      </text>
    </comment>
  </commentList>
</comments>
</file>

<file path=xl/sharedStrings.xml><?xml version="1.0" encoding="utf-8"?>
<sst xmlns="http://schemas.openxmlformats.org/spreadsheetml/2006/main" count="3237" uniqueCount="674">
  <si>
    <t>MINISTERIO DE AMBIENTE Y 
DESARROLLO SOSTENIBLE</t>
  </si>
  <si>
    <t>SOLICITUD DE MODIFICACIÓN DEL INDICADOR DE GESTIÓN</t>
  </si>
  <si>
    <t xml:space="preserve">Proceso: Administración del Sistema Integrado de Gestión </t>
  </si>
  <si>
    <t>NOMBRE DEL INDICADOR</t>
  </si>
  <si>
    <t>TIPO DE INDICADOR</t>
  </si>
  <si>
    <t>PARA QUE SIRVE EL INDICADOR</t>
  </si>
  <si>
    <t>CODIFICACIÓN</t>
  </si>
  <si>
    <t>OBJETIVO</t>
  </si>
  <si>
    <t>PROCESO</t>
  </si>
  <si>
    <t>FORMULA</t>
  </si>
  <si>
    <t>UNIDAD DE MEDIDA</t>
  </si>
  <si>
    <t xml:space="preserve">Fuente de línea base </t>
  </si>
  <si>
    <t>Línea base</t>
  </si>
  <si>
    <t>Fecha de línea base</t>
  </si>
  <si>
    <t>Fecha de inicio del indicador</t>
  </si>
  <si>
    <t>Fecha de finalización del indicador</t>
  </si>
  <si>
    <t>META</t>
  </si>
  <si>
    <t>TENDENCIA ESPERADA</t>
  </si>
  <si>
    <t>FRECUENCIA DEL REPORTE</t>
  </si>
  <si>
    <t>FRECUENCIA DE MEDICIÓN</t>
  </si>
  <si>
    <t>FUENTE DE INFORMACIÓN</t>
  </si>
  <si>
    <t>RESPONSABLE</t>
  </si>
  <si>
    <t>Numero de dependencias con avance en plan de accion acorde a lo programado</t>
  </si>
  <si>
    <t>EFECTIVIDAD</t>
  </si>
  <si>
    <t xml:space="preserve">Para la medición del indicador se tendrá en cuenta:
1.El total de dependencias a evaluar son 15.
2. El limite insatisfactorio corresponde solo a 12 dependencias con informacion de avance reportado acorde a lo programado
3. Limite satisfactorio corresponde a 14 dependencias con informacion de avance reportada acorde a lo programado. 
</t>
  </si>
  <si>
    <t>PRO_GIP_IND_009</t>
  </si>
  <si>
    <t>Ocho</t>
  </si>
  <si>
    <t>Gestión Integrada del Portafolio de Planes Programa y Proyectos. (GIP)</t>
  </si>
  <si>
    <t>(Número de dependencias con avance acorde a lo programado / total de planes de la entidad) * 100</t>
  </si>
  <si>
    <t>Porcentaje</t>
  </si>
  <si>
    <t>Al momento de definir el indicador se tiene como línea base 5 planes remitidos oportunamente y con calidad de la información registrada</t>
  </si>
  <si>
    <t>Hacia arriba</t>
  </si>
  <si>
    <t xml:space="preserve">Trimestal </t>
  </si>
  <si>
    <t>Grupo de Políticas, Planeación y Seguimiento</t>
  </si>
  <si>
    <t>Jefe Oficina Asesora de Planeación</t>
  </si>
  <si>
    <t>Gestión de solicitudes presupuestales</t>
  </si>
  <si>
    <t>El presente Indicador mide las solicitudes de los diferentes tramites presupuestales con el pleno cumplimiento de los requisitos, los cuales adelanta el grupo
de gestión presupuestal tales como com: La solicitud para autorización de cupo de vigencias futuras, la revisión estuctural de los proyectos en el SUIFP
ajuste a Decreto y programación presupuestal vigencia siguiente, las solicitudes de modificación presupuestal. todas estas mediran la gestión efectiva, con
la finalidad de hacer seguimiento y tomar acciones preventivas o correctivas en caso de no cumplir con la meta esperada.</t>
  </si>
  <si>
    <t>PRO_GIP_IND_008</t>
  </si>
  <si>
    <t>(Número de tramites presupuestales realizados / Número total de solicitudes) X 100</t>
  </si>
  <si>
    <t>La cantidad de tramites presupuestales recibidos en la vigencia 2020</t>
  </si>
  <si>
    <t>Trimestral</t>
  </si>
  <si>
    <t>Sistemas Unificado de Inversiones y Finanzas Públicas SUIF, comunicaciones oficiales</t>
  </si>
  <si>
    <t xml:space="preserve">Pronunciamientos técnicos  emitidos con opotunidad de a cuerdo a la normatividad vigente </t>
  </si>
  <si>
    <t>Eficiencia</t>
  </si>
  <si>
    <t>Este indicador mide la cantidad de pronunciamientos técnicos que cumplen c</t>
  </si>
  <si>
    <t>PRO_GIP_IND_006</t>
  </si>
  <si>
    <t xml:space="preserve">(Número de pronunciamientos técnicos emitidos oportunamente / 
Número de pronunciamientos técnicos emitidos) * 100%
</t>
  </si>
  <si>
    <t>Del 1° de enero al 30 de 
noviembre de 2020</t>
  </si>
  <si>
    <t xml:space="preserve">Bimestral </t>
  </si>
  <si>
    <t>Base de datos de proyectos del Sistema General de 
Regalías</t>
  </si>
  <si>
    <t>Nivel mensual de proyectos de inversión con concepto favorable del DNP para distribución</t>
  </si>
  <si>
    <t>Eficacia</t>
  </si>
  <si>
    <t>El indicador se formula para medir la gestión del Procedimiento Administración del Fondo de Compensación Ambiental - FCA</t>
  </si>
  <si>
    <t>PRO_GIP_IND_010</t>
  </si>
  <si>
    <t>(Número de proyectos de inversion aplicados por DNP con asignación * 100)  / (Total proyectos de inversión con asignación en el periodo)</t>
  </si>
  <si>
    <t>Historial de los proyectos del FCA con concepto favorable del Departamento Nacional de Planeación en vigencias anteriores.</t>
  </si>
  <si>
    <t xml:space="preserve">Mensual </t>
  </si>
  <si>
    <t>Concepto favorables expedidos por el Departartamento Nacional de Planeación - DNP</t>
  </si>
  <si>
    <t>Coordinador del Grupo de Proyectos - OAP</t>
  </si>
  <si>
    <t>Cumplimiento del Programa de Auditorias del Sistema Integrado de Gestión - SIG</t>
  </si>
  <si>
    <t>Medir el cumplimiento del programa de Auditorias</t>
  </si>
  <si>
    <t>PRO_SIG_IND_002</t>
  </si>
  <si>
    <t>Cuatro</t>
  </si>
  <si>
    <t>Administración del Sistema Integrado de Gestión (SIG)</t>
  </si>
  <si>
    <t># Auditorías realizadas del SIG/ # de Auditorias del SIG Programadas para la vigencia x100</t>
  </si>
  <si>
    <t>Grupo Sistema Integrado de Gestión</t>
  </si>
  <si>
    <t>Medición de la percepción y apropiación de las actividades de socialización del Sistema Integrado de Gestión.</t>
  </si>
  <si>
    <t>Medir el promedio de la percepción y apropiación de las actividades de socialización del SIG, por parte de los servidores del Ministerio.</t>
  </si>
  <si>
    <t>PRO_SIG_IND_005</t>
  </si>
  <si>
    <t>Promedio de percepción y apropiación de las actividades de socialización del equipo del SIG</t>
  </si>
  <si>
    <t>Unidades</t>
  </si>
  <si>
    <t xml:space="preserve">Punto medio </t>
  </si>
  <si>
    <t>Cumplimiento del plan de mejoramiento</t>
  </si>
  <si>
    <t>Evidenciar el cumplimiento de las acciones que se tomaron para eliminar las causas de las no conformidades y demás acciones de mejora identificadas a través de los mecanismos de medición del Sistema Integrado de Gestión como lo son las auditorias internas, reporte de indicadores, control de producto no conforme y demás actividades para la autoevaluación.</t>
  </si>
  <si>
    <t>PRO_SIG_IND_007</t>
  </si>
  <si>
    <t>Acciones cerradas / Acciones programadas</t>
  </si>
  <si>
    <t>Cumplimiento de la estrategia de comunicación interna del Sistema Integrado de Gestión - SOMOS MADS</t>
  </si>
  <si>
    <t>EFICACIA</t>
  </si>
  <si>
    <t>Medir el cumplimiento de la estrategia de comunicación interna del Sistema Integrado de Gestión - SOMOS MADS, mediante actividades de socialización, divulgación y comunicación de acuerdo a lo establecido en el plan de medios.</t>
  </si>
  <si>
    <t>PRO_SIG_IND_008</t>
  </si>
  <si>
    <t>Actividades realizadas  / Actividades proyectadas en el plan de medios x 100</t>
  </si>
  <si>
    <t>Dos</t>
  </si>
  <si>
    <t>Gestión Estratégica de Tecnologías de la Información  (GET)</t>
  </si>
  <si>
    <t xml:space="preserve">Porcentaje </t>
  </si>
  <si>
    <t>-</t>
  </si>
  <si>
    <t>Bimestral</t>
  </si>
  <si>
    <t>Jefe Oficina TIC</t>
  </si>
  <si>
    <t>Ejecución de proyectos del PETI</t>
  </si>
  <si>
    <t>Este Indicador permite medir efectivamente los proyectos del PETI que finalizaron en la vigencia frente a los programados a
finalizar en la vigencia y su aporte en el desarrollo de servicios innovadores, de calidad y generación de valor</t>
  </si>
  <si>
    <t>PRO_GET_IND_007</t>
  </si>
  <si>
    <t>Anual</t>
  </si>
  <si>
    <t>anual</t>
  </si>
  <si>
    <t>Matriz de seguimiento</t>
  </si>
  <si>
    <t>Medición de la madurez del habilitador de Arquitectura Empresarial en el marco de la política de Gobierno Digital</t>
  </si>
  <si>
    <t>PRO_GET_IND_008</t>
  </si>
  <si>
    <t>cinco</t>
  </si>
  <si>
    <t>Semestral</t>
  </si>
  <si>
    <t xml:space="preserve">Instrumento para medir el habilitador de AE de la
política de gobierno digital </t>
  </si>
  <si>
    <t>Noticias positivas publicadas sobre el Ministerio</t>
  </si>
  <si>
    <t>Medir el porcentaje de noticias positivas que sobre la gestión del ministerio se publican en los medios de comunicación.</t>
  </si>
  <si>
    <t>PRO_GCE_IND_001</t>
  </si>
  <si>
    <t>Tres</t>
  </si>
  <si>
    <t>Gestión De Comunicación Estratégica (GCE)</t>
  </si>
  <si>
    <t>Noticias positivas publicadas sobre el Ministerio/total noticias publicadas sobre el ministerio *100</t>
  </si>
  <si>
    <t>Promedio de resultado de los últimos tres años</t>
  </si>
  <si>
    <t>Mensual</t>
  </si>
  <si>
    <t>Monitoreo de prensa</t>
  </si>
  <si>
    <t>Coordinador Grupo de Comunicaciones</t>
  </si>
  <si>
    <t>Piezas divulgativas realizadas en cumplimiento del proceso</t>
  </si>
  <si>
    <t>Garantizar el cumplimiento de los fines propuestos por el Grupo de Comunicaciones, a través del seguimiento mensual de la cantidad de piezas divulgativas realizadas por mes</t>
  </si>
  <si>
    <t>PRO_GCE_IND_002</t>
  </si>
  <si>
    <t>(Piezas Divulgativas realizadas / Piezas divulgativas Planeadas) X 100</t>
  </si>
  <si>
    <t>Plan de Acción</t>
  </si>
  <si>
    <t>Informe de iniciativas y seguimiento de Cooperación Internacional y Banca Multilateral.</t>
  </si>
  <si>
    <t>Permite tener conocimiento sobre las iniciativas que se están gestionando en materia de cooperación internacional y banca multilateral, así como el seguimiento que se realiza a los proyectos que derivan de estos.</t>
  </si>
  <si>
    <t>PRO_NIC_IND_001</t>
  </si>
  <si>
    <t>Negociación Internacional, Recursos de Cooperación y Banca (NIC)</t>
  </si>
  <si>
    <t>Número de informes elaborados</t>
  </si>
  <si>
    <t>unidad</t>
  </si>
  <si>
    <t xml:space="preserve">Plan de Acción OAI </t>
  </si>
  <si>
    <t xml:space="preserve">PUNTO MEDIO </t>
  </si>
  <si>
    <t>Oficina de Asuntos Internacionales</t>
  </si>
  <si>
    <t>Informe de gestión sobre el seguimiento a compromisos internacionales.</t>
  </si>
  <si>
    <t>Permite tener conocimiento sobre el seguimiento de los compromisos internacionales adquiridos por el Ministerio de Ambiente y Desarrollo Sostenible.</t>
  </si>
  <si>
    <t>PRO_NIC_IND_002</t>
  </si>
  <si>
    <t>Número de informes elaborados.</t>
  </si>
  <si>
    <t xml:space="preserve">Avance en la formulación de las políticas públicas ambientales </t>
  </si>
  <si>
    <t>El indicador permite realizar el seguimiento al cumplimiento de los tres primeros procedimientos definidos en el proceso de formulación, seguimiento y evaluación de las políticas públicas ambientales programadas en la “Agenda de formulación y seguimiento de políticas” de la entidad para la formulación en un periodo determinado.</t>
  </si>
  <si>
    <t>PRO_PPA_IND_002</t>
  </si>
  <si>
    <t>Uno</t>
  </si>
  <si>
    <t>Formulación, Seguimiento y Evaluación de políticas Públicas Ambientales (PPA)</t>
  </si>
  <si>
    <t xml:space="preserve">Hacia arriba </t>
  </si>
  <si>
    <t>Agenda de Formulación de políticas
Oficinas y Direcciones que se encuentren actualmente formulando una política de acuerdo a la agenda de formulación y seguimiento de las políticas.</t>
  </si>
  <si>
    <t>Dorian Muñoz</t>
  </si>
  <si>
    <t>Porcentaje de seguimiento del avance a Politicas Públicas Priorizadas</t>
  </si>
  <si>
    <t>Mide el seguimiento del avance de las políticas priorizadas en el periodo</t>
  </si>
  <si>
    <t>PRO_PPA_IND_003</t>
  </si>
  <si>
    <t xml:space="preserve">Uno </t>
  </si>
  <si>
    <t>(Número de Políticas Públicas con seguimiento del avance / Numero de Políticas Públicas Priorizadas) X 100</t>
  </si>
  <si>
    <t>Seguimiento a los informes presentados por las areas técnicas</t>
  </si>
  <si>
    <t>Primer trimestre 2018</t>
  </si>
  <si>
    <t>Cumplimiento en la Formulación de Instrumentos normativos</t>
  </si>
  <si>
    <t>El indicador es la herramienta de control para realizar seguimiento al avance en la generación del servicio de instrumentos normativos</t>
  </si>
  <si>
    <t>PRO_INA_IND_002</t>
  </si>
  <si>
    <t>Instrumentación Ambiental (INA)</t>
  </si>
  <si>
    <t>Promedio (Porcentaje de avance / Avance esperado) *100</t>
  </si>
  <si>
    <t>Se toma el 80% cono iniciativa para la meta de acuerdo a la manera de medir el nuevo indicador</t>
  </si>
  <si>
    <t>Comités de Gerencia</t>
  </si>
  <si>
    <t>Viceministro de políticas y normalización ambiental</t>
  </si>
  <si>
    <t>Cumplimiento de las actividades de acompañamiento en el ejercicio misional del ministerio.</t>
  </si>
  <si>
    <t>EFICIENCIA</t>
  </si>
  <si>
    <t>Medir el cumplimiento  de las actividades de  acompañamiento en el ejercicio misional del ministerio</t>
  </si>
  <si>
    <t>PRO_GDS_IND_001</t>
  </si>
  <si>
    <t xml:space="preserve">Gestión del Desarrollo Sostenible (GDS) </t>
  </si>
  <si>
    <t>(Actividades de acompañamiento ejecutadas / Actividades de acompañamiento planificadas)x100</t>
  </si>
  <si>
    <t>Reportes realizados por las Áreas Misionales al momento de formalizar el indicador</t>
  </si>
  <si>
    <t>año 2016</t>
  </si>
  <si>
    <t>Áreas Técnicas del ministerio</t>
  </si>
  <si>
    <t>Áreas Técnicas</t>
  </si>
  <si>
    <t>Percepción  de las actividades de acompañamiento en el ejercicio misional del ministerio</t>
  </si>
  <si>
    <t xml:space="preserve">Medir la percepción de los participantes en las actividades de acompañamiento en el ejercicio misional del ministerio
</t>
  </si>
  <si>
    <t>PRO_GDS_IND_002</t>
  </si>
  <si>
    <t>(Aspectos evaluados con grado de satisfacción esperado/ total de aspectos evaluados en las encuestas) X 100%</t>
  </si>
  <si>
    <t>Cumplimiento legal en los términos de respuesta a PQRSD</t>
  </si>
  <si>
    <t>Medición de la oportunidad en la respuesta a las peticiones recibidas</t>
  </si>
  <si>
    <t>PRO_SCD_IND_001</t>
  </si>
  <si>
    <t>Servicio al ciudadano (SCD)</t>
  </si>
  <si>
    <t>(Número de peticiones atendidas en término de Ley /  Número total de peticiones - Número de peticiones en gestión)) *100</t>
  </si>
  <si>
    <t>No se cuenta con información</t>
  </si>
  <si>
    <t>1. Sistema de registro del centro de contacto al ciudadano
2. Instrumento de reporte de gestión de peticiones
3. Sistema de Información de Gestión Documental del Ministerio</t>
  </si>
  <si>
    <t>Coordinación Unidad Coordinadora para el Gobierno Abierto del Sector Ambiental</t>
  </si>
  <si>
    <t>Satisfacción en la atención de canales de primer contacto</t>
  </si>
  <si>
    <t>Medir la percepción de los usuarios que usan los canales de atención de primer contacto</t>
  </si>
  <si>
    <t>PRO_SCD_IND_002</t>
  </si>
  <si>
    <t>(Número de encuestas con percepción favorable / Número de encuestas realizadas) x 100</t>
  </si>
  <si>
    <t>No se cuenta con información consolidada</t>
  </si>
  <si>
    <t>Encuestas de Percepción</t>
  </si>
  <si>
    <t>Medición de la Apropiación del Protocolo de Servicio al Ciudadano</t>
  </si>
  <si>
    <t>Medir el porcentaje de apropiación del Protocolo de Atención al Ciudadano por parte de los servidores de MinAmbiente</t>
  </si>
  <si>
    <t>PRO_SCD_IND_003</t>
  </si>
  <si>
    <t>(Número de evaluaciones de apropiación del protocolo satisfactorias / Número de evaluaciones de apropiación realizadas) X 100</t>
  </si>
  <si>
    <t>Encuestas de Apropiación</t>
  </si>
  <si>
    <t>Ejecución de actividades de Gobierno Abierto</t>
  </si>
  <si>
    <t>Medir la eficiencia de la Unidad en cuanto al desarrollo y gestión de procesos de participación, Innovación, comunicación y transparencia</t>
  </si>
  <si>
    <t>PRO_SCD_IND_004</t>
  </si>
  <si>
    <t>(Número de procesos de participación, Innovación, comunicación y trasparencia desarrollados por la UCGA  / Número de procesos proyectados) X 100</t>
  </si>
  <si>
    <t>procesos de participación, Innovación, comunicación y trasparencia desarrollados por la UCGA</t>
  </si>
  <si>
    <t>Matriz de registro de proceso UCGA</t>
  </si>
  <si>
    <t xml:space="preserve">Pagos realizados de las obligaciones tramite </t>
  </si>
  <si>
    <t>El indicador sirve para realizar el seguimiento a la eficiencia en el proceso de la gestión de pagos a las cuentas obligadas que tiene el Ministerio, FONAM y Regalías.</t>
  </si>
  <si>
    <t>PRO_GFI_IND_005</t>
  </si>
  <si>
    <t>Gestión Financiera (GFI)</t>
  </si>
  <si>
    <t>(Número total de ordenes de pago / Número de obligaciones ) * 100</t>
  </si>
  <si>
    <t>Listados de reportes que genera las plataformas del Ministerio de Hacienda y Crédito Público (SIIF-NACION y SPGR-REGALIAS) en cada cierre mensual, de las obligaciones radicadas y las órdenes de pago.</t>
  </si>
  <si>
    <t xml:space="preserve">Listado de las obligaciones y ordenes de pago mensual </t>
  </si>
  <si>
    <t>año 2020</t>
  </si>
  <si>
    <t>Proceso Gestión Financiera</t>
  </si>
  <si>
    <t>Subdirector Administrativo y financiero</t>
  </si>
  <si>
    <t>Tramites presupuestales gestionados por vigencia.</t>
  </si>
  <si>
    <t>Medir el nivel de tramites presupuestales atendidos con eficiencia a las dependencias de la entidad, dentro de los tiempos establecidos, según nuestros procedimientos.</t>
  </si>
  <si>
    <t>PRO_GFI_IND_007</t>
  </si>
  <si>
    <t>Total de tramites presupestales requeridos / Total de tramites efectuados (incluyendo SIIF y SECOP) a las dependencias de la entidad en oportunidad.</t>
  </si>
  <si>
    <t>Actualmente existe datos historicos de los tramites presupuestales de:
* Enero a noviembre del 2020 tramitamos un 90% de solicitudes en registros presupuetales.</t>
  </si>
  <si>
    <t>Requerimientos por correos, base de datos, memorandos, SIIF, SECOP.</t>
  </si>
  <si>
    <t>Coordinador del Grupo de Presupuesto -OAP</t>
  </si>
  <si>
    <t>Seguimiento al flujo de cuentas tramitadas</t>
  </si>
  <si>
    <t>El indicador sirve para realizar el seguimiento a la eficiencia en el proceso de la gestión de las cuentas tramitadas en el ministerio</t>
  </si>
  <si>
    <t>PRO_GFI_IND_006</t>
  </si>
  <si>
    <t>(Cuentas tramitadas / Cuentas recibidas) *100</t>
  </si>
  <si>
    <t xml:space="preserve">Informe semanal de las cuentas radicadas </t>
  </si>
  <si>
    <t xml:space="preserve">semana a semana </t>
  </si>
  <si>
    <t xml:space="preserve">Informe semanal de cuentas radicadas </t>
  </si>
  <si>
    <t xml:space="preserve">Coordinador del grupo de cuentas del proceso de financiera </t>
  </si>
  <si>
    <t>Cumplimiento del Plan de Mantenimiento Preventivo</t>
  </si>
  <si>
    <t>Verificar el debido cumplimiento del Plan de Mantenimiento</t>
  </si>
  <si>
    <t>PRO_GAC_IND_001</t>
  </si>
  <si>
    <t>Gestión Administrativa , Comisiones y Apoyo Logistíco (GAC)</t>
  </si>
  <si>
    <t xml:space="preserve">(# Actividades realizadas / #Actividades programadas en el periodo)*100 </t>
  </si>
  <si>
    <t>Plan de Mantenimiento Preventivo para la vigencia, y hoja de vida equipos</t>
  </si>
  <si>
    <t>Efectividad en la atención de las solicitudes</t>
  </si>
  <si>
    <t>Medir la efectividad del servicio en la atención de solicitudes</t>
  </si>
  <si>
    <t>PRO_GAC_IND_003</t>
  </si>
  <si>
    <t xml:space="preserve">(Total de solicitudes solucionadas en Gema al finalizar cada mes/Total de Solicitudes realizadas en Gema con cortes de a 20 a 20 de cada mes)*100  </t>
  </si>
  <si>
    <t>GEMA</t>
  </si>
  <si>
    <t>Porcentaje de disminución de consumo agua</t>
  </si>
  <si>
    <t>Mantener el promedio consumo de agua por persona respecto al consumo promedio de 2019</t>
  </si>
  <si>
    <t>PRO_GAC_IND_004</t>
  </si>
  <si>
    <t>seis</t>
  </si>
  <si>
    <t xml:space="preserve">porcentaje </t>
  </si>
  <si>
    <t>Grupo de Servicios Administrativos</t>
  </si>
  <si>
    <t>2864m2</t>
  </si>
  <si>
    <t>Hacia abajo</t>
  </si>
  <si>
    <t>Grupo de servicios administrativos</t>
  </si>
  <si>
    <t>Porcentaje de disminución de consumo de energía</t>
  </si>
  <si>
    <t>Mantener el promedio consumo de energía por persona respecto al consumo promedio de 2019</t>
  </si>
  <si>
    <t>PRO_GAC_IND_005</t>
  </si>
  <si>
    <t>69730kw</t>
  </si>
  <si>
    <t xml:space="preserve">Consumo de papel en resmas </t>
  </si>
  <si>
    <t>Mantener el promedio consumo de papel por persona respecto al consumo promedio de 2019</t>
  </si>
  <si>
    <t>PRO_GAC_IND_006</t>
  </si>
  <si>
    <t>((Consumo mensual actual de resmas de papel - Consumo promedio mensual de resmas de papel 2019) / Consumo promedio mensual de resmas de papel 2019))* 100</t>
  </si>
  <si>
    <t>Porcentaje de Residuos Aprovechados</t>
  </si>
  <si>
    <t>Aumentar el aprovechamiento de residuos no peligrosos aprovechables</t>
  </si>
  <si>
    <t>PRO_GAC_IND_007</t>
  </si>
  <si>
    <t>Cantidad de residuos aprovechados / Cantidad de residuos generados *100</t>
  </si>
  <si>
    <t>Trámite de Comisiones</t>
  </si>
  <si>
    <t>Facilitar el análisis de la relación entre las comisiones ejecutadas respecto al total de comisiones solicitadas con el fin de controlar reprocesos administrativos.</t>
  </si>
  <si>
    <t>PRO_GAC_IND_008</t>
  </si>
  <si>
    <t xml:space="preserve">Dos </t>
  </si>
  <si>
    <t>(Número de comisiones ejecutadas/Número de comisiones solicitadas)*100</t>
  </si>
  <si>
    <t xml:space="preserve">Grupo de Comisiones y apoyo Logistíco </t>
  </si>
  <si>
    <t>2019- 2020</t>
  </si>
  <si>
    <t xml:space="preserve">Trimestral </t>
  </si>
  <si>
    <t>Trámite de Solicitudes de Eventos</t>
  </si>
  <si>
    <t>Facilitar el análisis de la relación entre los eventos ejecutados con operador logístico respecto al total de eventos solicitados con el fin de controlar reprocesos administrativos.</t>
  </si>
  <si>
    <t>PRO_GAC_IND_009</t>
  </si>
  <si>
    <t>(Número de eventos ejecutados/Número de eventos solicitados)*100</t>
  </si>
  <si>
    <t xml:space="preserve">Devolución de las comunicaciones oficiales, distribuida desde ventanilla única de correspondencia </t>
  </si>
  <si>
    <t xml:space="preserve">Eficacia </t>
  </si>
  <si>
    <t xml:space="preserve">Identifica la cantidad de documentos distribuidos de forma incorrecta, por la competencia que le corresponde a cada dependencia </t>
  </si>
  <si>
    <t>PRO_DOC_IND_004</t>
  </si>
  <si>
    <t>Gestión Documental (DOC)</t>
  </si>
  <si>
    <t xml:space="preserve">(Comunicaciones Oficiales Devueltas / Total de comunicaciones oficiales distribuida)*100  </t>
  </si>
  <si>
    <t xml:space="preserve">Documento </t>
  </si>
  <si>
    <t>La base de comunicación oficial durante el año 2020 de enero a octubre. Tiene un promedio mensual de 2.800 comunicaciones oficiales distribuidas a las dependencias del Ministerio, teniendo como fuente el Formato F-A-DOC-14  planilla de mensajeria interna.</t>
  </si>
  <si>
    <t xml:space="preserve">Hacia abajo </t>
  </si>
  <si>
    <t>Enero a Diciembre de 2021</t>
  </si>
  <si>
    <t xml:space="preserve">Coordinador del Grupo de gestión Documental </t>
  </si>
  <si>
    <t>PRO_DOC_IND_005</t>
  </si>
  <si>
    <t>Grupo de Gestión Documental</t>
  </si>
  <si>
    <t>Inducción a la entidad</t>
  </si>
  <si>
    <t>Mejorar la oportunidad al proceso de inducción de los servidores del Ministerio</t>
  </si>
  <si>
    <t>PRO_ATH_IND_001</t>
  </si>
  <si>
    <t>Siete</t>
  </si>
  <si>
    <t>Administración del Talento Humano. (ATH)</t>
  </si>
  <si>
    <t xml:space="preserve">No servidores que reciben inducción en el período por nivel jerárquico / No de servidores que ingresan al Ministerio en el período por nivel jerárquico </t>
  </si>
  <si>
    <t>Programa de inducción en anexo PIC y lista de asistencia</t>
  </si>
  <si>
    <t>Coordinador(a) Grupo de Talento Humano</t>
  </si>
  <si>
    <t>Cumplimiento programación de vacaciones</t>
  </si>
  <si>
    <t>Con este indicador se revisará el cumplimiento de la programación de vacaciones en las diferentes dependencias y grupos del Ministerio de Ambiente y Desarrollo Sostenible, con el fin de cumplir con la planeación de vacaciones</t>
  </si>
  <si>
    <t>PRO_ATH_IND_006</t>
  </si>
  <si>
    <t>(No de funcionarios SIN interrupción NI aplazamiento de vacaciones durante el año / No de funcionarios con vacaciones programadas durante el año) X 100</t>
  </si>
  <si>
    <t>Programación de vacaciones e interrupción y aplazamientos de vacaciones 2019</t>
  </si>
  <si>
    <t>2019-2020</t>
  </si>
  <si>
    <t>Programación de vacaciones y resolución de vacaciones</t>
  </si>
  <si>
    <t>Porcentaje de cumplimiento de la evaluación SST</t>
  </si>
  <si>
    <t>Comparar el cumplimiento de la implementación de SG-SST con el año anterior</t>
  </si>
  <si>
    <t>PRO_ATH_IND_007</t>
  </si>
  <si>
    <t>Evaluación del sistema de gestión de Seguridad y Salud en el Trabajo (ESG-SST)</t>
  </si>
  <si>
    <t>Autoevaluación del sistema de seguridad y salud en el trabajo 2019</t>
  </si>
  <si>
    <t>Grupo de Talento Humano</t>
  </si>
  <si>
    <t>Gestión de cobro de incapacidades</t>
  </si>
  <si>
    <t>Realizar el tramite de cobro de incapacidades ante las empresas correspondientes</t>
  </si>
  <si>
    <t>PRO_ATH_IND_009</t>
  </si>
  <si>
    <t>(No de incapacidades tramitadas en el periodo / No total de incapacidades) X 100</t>
  </si>
  <si>
    <t>Grupo de Talento Humano 
Planilla de visitas</t>
  </si>
  <si>
    <t>Emisión de conceptos jurídicos dentro del término legal concedido</t>
  </si>
  <si>
    <t xml:space="preserve">Establecer un método de medición del cumplimiento de la emisión de conceptos jurídicos sobre políticas ambientales, proyectos de actos administrativos en la materia, y sobre la normatividad ambiental. 
</t>
  </si>
  <si>
    <t>PRO_GJR_IND_001</t>
  </si>
  <si>
    <t>Gestión Jurídica. (GJR)</t>
  </si>
  <si>
    <t>Solicitudes respondidas dentro del término legal concedido/(solitudes a tramitar dentro del término legal concedido)*100</t>
  </si>
  <si>
    <t>Base de datos de solicitudes de la OAJ</t>
  </si>
  <si>
    <t xml:space="preserve">Sara Ines Cervantes Martinez </t>
  </si>
  <si>
    <t>Atención integral de procesos judiciales dentro del término legal establecido</t>
  </si>
  <si>
    <t xml:space="preserve">Establecer un método de medición que certifique la sustanciación de los procesos  judiciales en los que es parte el Ministerio de Ambiente y Desarrollo Sostenible.  </t>
  </si>
  <si>
    <t>PRO_GJR_IND_002</t>
  </si>
  <si>
    <t xml:space="preserve"> No de procesos sustanciados / (No de procesos recibidos) *100 </t>
  </si>
  <si>
    <t>Base de datos judiciales / Litigob</t>
  </si>
  <si>
    <t>Revisión de proyectos de actas de liquidación</t>
  </si>
  <si>
    <t>Seguimiento del proceso pos contractual.</t>
  </si>
  <si>
    <t>PRO_CTR_IND_004</t>
  </si>
  <si>
    <t>Contratación. (CTR)</t>
  </si>
  <si>
    <t>(Número de proyecto de actas de liquidación enviadas para firma/ Número de proyectos de actas de liquidación radicados para revisión en el periodo) X 100</t>
  </si>
  <si>
    <t>Base de datos de contratos</t>
  </si>
  <si>
    <t>Base de Datos Contratos</t>
  </si>
  <si>
    <t>KAREN ADRIANA DUARTE MAYORGA</t>
  </si>
  <si>
    <t>Contratos tramitados en la vigencia</t>
  </si>
  <si>
    <t>Contribuir al cumplimiento de los objetivos institucionales a través de una eficiente, ágil y oportuna contratación</t>
  </si>
  <si>
    <t>PRO_CTR_IND_006</t>
  </si>
  <si>
    <t>(Número de contratos elaborados / Número de estudios previos radicados) x100</t>
  </si>
  <si>
    <t>Reporte de indicadores CTR 05-10-2016</t>
  </si>
  <si>
    <t>Grupo de contratos</t>
  </si>
  <si>
    <t>Implementación de criterios ambientales a los contratos aplicables</t>
  </si>
  <si>
    <t>Se llevara el seguimiento periodico de la aplicación de de los criterios ambientales necesarios para realizar la contratación de un bien o servicio que así lo requiera. Lo anterior, con el fin de asegurar el cumplimiento de la responsabilidad ambiental de las empresas que tengan relación contractual con el ministerio.</t>
  </si>
  <si>
    <t>PRO_CTR_IND_007</t>
  </si>
  <si>
    <t>Seis</t>
  </si>
  <si>
    <t>(Número de contratos adjudicados con criterios ambientales / Número de estudios previos que incluyen criterios ambientales) X 100</t>
  </si>
  <si>
    <t>Primer semestre del año 2017</t>
  </si>
  <si>
    <t>Cumplimiento del Plan de Mantenimiento preventivo de la infraestructura tecnológica</t>
  </si>
  <si>
    <t>Verificar el debido cumplimiento del Plan de Mantenimiento preventivo en la infraestructura tecnológica del ministerio.</t>
  </si>
  <si>
    <t>PRO_GTI_IND_001</t>
  </si>
  <si>
    <t>Gestión de Servicios de Información y Soporte Tecnológico (GTI)</t>
  </si>
  <si>
    <t>(No actividades realizadas / No actividades programadas en el periodo) * 100%</t>
  </si>
  <si>
    <t>Archivo Grupo de Sistemas</t>
  </si>
  <si>
    <t xml:space="preserve"> Cumplimiento de los acuerdos de niveles de servicio de Tecnología de la Información </t>
  </si>
  <si>
    <t xml:space="preserve">Realizar el seguimiento de los tiempos establecidos para la prestación de los servicios de TI que se registran mediante la herramienta de gestión. </t>
  </si>
  <si>
    <t>PRO_GTI_IND_002</t>
  </si>
  <si>
    <t xml:space="preserve"> (No de casos resueltos dentro de los tiempos establecidos en el servicio / No casos solicitados) * 100%</t>
  </si>
  <si>
    <t>Indicadores de gestión 2014</t>
  </si>
  <si>
    <t>Grupo de Sistemas</t>
  </si>
  <si>
    <t>Disponibilidad</t>
  </si>
  <si>
    <t>Medir la disponibilidad del sistema y Verificar la continuidad del servicio.</t>
  </si>
  <si>
    <t>PRO_GTI_IND_003</t>
  </si>
  <si>
    <t>Cinco</t>
  </si>
  <si>
    <t>Indicadores de gestión 2019</t>
  </si>
  <si>
    <t>Grupo de Sistemas, aplicativo ARANDA</t>
  </si>
  <si>
    <t>Cumplimiento de actividades como resultado de planes de mejoramiento</t>
  </si>
  <si>
    <t>Realizar el seguimiento de las actividades comprometidas en los planes de mejoramiento relacionadas con el SGSI</t>
  </si>
  <si>
    <t>PRO_GTI_IND_004</t>
  </si>
  <si>
    <t>(No actividades ejecutadas/No actividades programadas por periodo de planes de mejoramiento)*100%</t>
  </si>
  <si>
    <t>Plan de mejoramiento 2020</t>
  </si>
  <si>
    <t>Planes de mejoramiento SIG</t>
  </si>
  <si>
    <t xml:space="preserve">Personal capacitado en el SGSI </t>
  </si>
  <si>
    <t>Promover programas para la provisión, capacitación, evaluación y desarrollo del talento humano con el objeto de garantizar el cumplimiento misional</t>
  </si>
  <si>
    <t>PRO_GTI_IND_005</t>
  </si>
  <si>
    <t>(No de empleados nuevos y antiguos capacitados en política de seguridad / total de empleados) *100</t>
  </si>
  <si>
    <t>Talento Humano - Sistema Integrado de Gestión</t>
  </si>
  <si>
    <t>Cumplimiento de usuarios habilitados o autorizados en el directorio activo</t>
  </si>
  <si>
    <t>Proteger la información del Ministerio o de terceros bajo su custodia</t>
  </si>
  <si>
    <t>PRO_GTI_IND_006</t>
  </si>
  <si>
    <t>(No de usuarios vigentes o activos en el directorio activo / total de cuentas autorizadas)  * 100</t>
  </si>
  <si>
    <t>Mesa de ayuda</t>
  </si>
  <si>
    <t>Efectividad en la atención de los incidentes de seguridad de la información reportados</t>
  </si>
  <si>
    <t>Monitorear y Reducir el número de incidentes de seguridad de la información</t>
  </si>
  <si>
    <t>PRO_GTI_IND_007</t>
  </si>
  <si>
    <t>(No de incidentes de seguridad de la información atendidos efectiva y oportunamente / No total de incidentes reportados</t>
  </si>
  <si>
    <t>hacia arriba</t>
  </si>
  <si>
    <t>Mesa de ayuda / Aranda</t>
  </si>
  <si>
    <t>Backups y respaldos de la información de usuarios</t>
  </si>
  <si>
    <t>PRO_GTI_IND_008</t>
  </si>
  <si>
    <t>(No de Backups realizados con éxito / No total de Backups realizados) * 100</t>
  </si>
  <si>
    <t>Consumo de papel impresiones por usuario</t>
  </si>
  <si>
    <t>Analizar el comportamiento del consumo mensual de papel según las impresiones por usuario.</t>
  </si>
  <si>
    <t>PRO_GTI_IND_009</t>
  </si>
  <si>
    <t xml:space="preserve">Unidades </t>
  </si>
  <si>
    <t>287 hojas</t>
  </si>
  <si>
    <t>Oficina de Tecnologías de Información y Comunicación</t>
  </si>
  <si>
    <t>Autos Administrativos generados en el periodo</t>
  </si>
  <si>
    <t>Medición de las acciones de sustanciación de los procesos a cargo del Grupo Disciplinario</t>
  </si>
  <si>
    <t>PRO_DIS_IND_003</t>
  </si>
  <si>
    <t>Gestión Disciplinaria. (DIS)</t>
  </si>
  <si>
    <t>Autos Administrativos realizados / Autos administrativos programados) *100</t>
  </si>
  <si>
    <t>Comportamiento histórico de autos administrativos generados en el periodo de línea base</t>
  </si>
  <si>
    <t xml:space="preserve">Primer trimestre anterior </t>
  </si>
  <si>
    <t>Control Disciplinario</t>
  </si>
  <si>
    <t xml:space="preserve">Susana Valderrama Montoya </t>
  </si>
  <si>
    <t>Cumplimiento de cronograma de actividades</t>
  </si>
  <si>
    <t>Mide la eficacia sobre las actividades que se encuentran a cargo de la Oficina de Control Interno durante una vigencia</t>
  </si>
  <si>
    <t>PRO_EIN_IND_001</t>
  </si>
  <si>
    <t>Evaluación Independiente. (EIN)</t>
  </si>
  <si>
    <t>(Numero de actividades realizadas/ No de actividades programadas) X 100</t>
  </si>
  <si>
    <t xml:space="preserve"> Plan de Acción y Plan de Auditorias de la Vigencia de la Oficina de Control Interno</t>
  </si>
  <si>
    <t>COMPORTAMIENTO DEL CUMPLIMIENTO DEL PLAN DE ACCIÓN EN AÑOS ANTERIORES</t>
  </si>
  <si>
    <t>Plan de Acción y Plan de Auditorias de la Vigencia de la Oficina de Control Interno</t>
  </si>
  <si>
    <t>Jefe de la oficina de Control interno</t>
  </si>
  <si>
    <t>Cumplimiento oportuno de cronograma de actividades de requerimiento legal</t>
  </si>
  <si>
    <t>Mide la eficacia de las actividades de requerimiento legal, presentadas en términos.</t>
  </si>
  <si>
    <t>PRO_EIN_IND_003</t>
  </si>
  <si>
    <t>(No de actividades de requerimiento legal realizadas oportunamente/ Numero de actividades de requerimiento legal programadas con fechas cumplidas) X 100</t>
  </si>
  <si>
    <t>Plan de Auditorias de la Vigencia de la Oficina de Control Interno</t>
  </si>
  <si>
    <t>COMPORTAMIENTO DEL CUMPLIMEINTO DE LA META ESTABLECIDA EN EL PLAN DE AUDITORIAS DE LA VIGECNIA ANTERIOR</t>
  </si>
  <si>
    <t>Codificación</t>
  </si>
  <si>
    <t>Nombre Indicador</t>
  </si>
  <si>
    <t>Proceso</t>
  </si>
  <si>
    <t>Meta</t>
  </si>
  <si>
    <t>Tendencia</t>
  </si>
  <si>
    <t>LIMITE INSATISFACTORIO</t>
  </si>
  <si>
    <t>LIMITE SATISFACTORIO</t>
  </si>
  <si>
    <t>Frecuencia  de Medición</t>
  </si>
  <si>
    <t>Frecuencia  de Reporte</t>
  </si>
  <si>
    <t>Año 2021</t>
  </si>
  <si>
    <t>Enero</t>
  </si>
  <si>
    <t>Febrero</t>
  </si>
  <si>
    <t>Marzo</t>
  </si>
  <si>
    <t>Abril</t>
  </si>
  <si>
    <t>Mayo</t>
  </si>
  <si>
    <t>Junio</t>
  </si>
  <si>
    <t>Julio</t>
  </si>
  <si>
    <t>Agosto</t>
  </si>
  <si>
    <t>Septiembre</t>
  </si>
  <si>
    <t>Octubre</t>
  </si>
  <si>
    <t>Noviembre</t>
  </si>
  <si>
    <t>Diciembre</t>
  </si>
  <si>
    <t>REPORTE</t>
  </si>
  <si>
    <t>SIN REPORTE</t>
  </si>
  <si>
    <t>OBSERVACIONES</t>
  </si>
  <si>
    <r>
      <rPr>
        <sz val="12"/>
        <color rgb="FF000000"/>
        <rFont val="Arial Narrow"/>
        <family val="2"/>
      </rPr>
      <t>M</t>
    </r>
    <r>
      <rPr>
        <sz val="12"/>
        <color rgb="FF000000"/>
        <rFont val="Arial Narrow"/>
        <family val="2"/>
      </rPr>
      <t>MINISTERIO DE AMBIENTE Y 
DESARROLLO SOSTENIBLE</t>
    </r>
  </si>
  <si>
    <t>FICHA DE  REPORTE DE INDICADORES DE GESTIÓN</t>
  </si>
  <si>
    <r>
      <rPr>
        <b/>
        <sz val="10"/>
        <color theme="1"/>
        <rFont val="Arial Narrow"/>
        <family val="2"/>
      </rPr>
      <t>Proceso:</t>
    </r>
    <r>
      <rPr>
        <sz val="10"/>
        <color theme="1"/>
        <rFont val="Arial Narrow"/>
        <family val="2"/>
      </rPr>
      <t xml:space="preserve"> Administración del Sistema Integrado de Gestión </t>
    </r>
  </si>
  <si>
    <r>
      <rPr>
        <b/>
        <sz val="10"/>
        <color theme="1"/>
        <rFont val="Arial Narrow"/>
        <family val="2"/>
      </rPr>
      <t>Versión:</t>
    </r>
    <r>
      <rPr>
        <sz val="10"/>
        <color theme="1"/>
        <rFont val="Arial Narrow"/>
        <family val="2"/>
      </rPr>
      <t xml:space="preserve"> 1</t>
    </r>
  </si>
  <si>
    <r>
      <rPr>
        <b/>
        <sz val="10"/>
        <color theme="1"/>
        <rFont val="Arial Narrow"/>
        <family val="2"/>
      </rPr>
      <t xml:space="preserve">Vigencia: </t>
    </r>
    <r>
      <rPr>
        <sz val="10"/>
        <color theme="1"/>
        <rFont val="Arial Narrow"/>
        <family val="2"/>
      </rPr>
      <t>20/12/2020</t>
    </r>
  </si>
  <si>
    <r>
      <rPr>
        <b/>
        <sz val="10"/>
        <color theme="1"/>
        <rFont val="Arial Narrow"/>
        <family val="2"/>
      </rPr>
      <t>Código:</t>
    </r>
    <r>
      <rPr>
        <sz val="10"/>
        <color theme="1"/>
        <rFont val="Arial Narrow"/>
        <family val="2"/>
      </rPr>
      <t xml:space="preserve"> F-E-SIG-35</t>
    </r>
  </si>
  <si>
    <t>PROCESO:</t>
  </si>
  <si>
    <t>Nombre del Indicador:</t>
  </si>
  <si>
    <t>Responsable del Indicador:</t>
  </si>
  <si>
    <t>Formula del Indicador:</t>
  </si>
  <si>
    <t>Utilidad del Indicador:</t>
  </si>
  <si>
    <t>Frecuencia de medición</t>
  </si>
  <si>
    <t>Fuente de Información</t>
  </si>
  <si>
    <t>Tendencia Esperada</t>
  </si>
  <si>
    <t>MES</t>
  </si>
  <si>
    <t>ESTADO DEL INDICADOR</t>
  </si>
  <si>
    <t>ANÁLISIS Y ACCIONES DE MEJORA</t>
  </si>
  <si>
    <t xml:space="preserve">ANÁLISIS DEL COMPORTAMIENTO </t>
  </si>
  <si>
    <t>ACCIONES DE MEJORA</t>
  </si>
  <si>
    <t>LÍMITE INSATISFACTORIO</t>
  </si>
  <si>
    <t>LÍMITE SATISFACTORIO</t>
  </si>
  <si>
    <t xml:space="preserve"> ANÁLISIS DEL COMPORTAMIENTO </t>
  </si>
  <si>
    <t xml:space="preserve">ANÁLISIS DEL COMPORTAMIENTO 			</t>
  </si>
  <si>
    <t xml:space="preserve">MINISTERIO DE AMBIENTE Y 
DESARROLLO SOSTENIBLE </t>
  </si>
  <si>
    <t xml:space="preserve">Estado del Indicador </t>
  </si>
  <si>
    <t xml:space="preserve">Abril </t>
  </si>
  <si>
    <t xml:space="preserve">Julio </t>
  </si>
  <si>
    <t xml:space="preserve">Agosto </t>
  </si>
  <si>
    <t xml:space="preserve">Octubre </t>
  </si>
  <si>
    <t>Novienbre</t>
  </si>
  <si>
    <t>David Felipe Olarte Amaya</t>
  </si>
  <si>
    <t>ANÁLISIS DEL COMPORTAMIENTO</t>
  </si>
  <si>
    <r>
      <rPr>
        <sz val="12"/>
        <color rgb="FF000000"/>
        <rFont val="&quot;Arial Narrow&quot;, Arial"/>
      </rPr>
      <t>M</t>
    </r>
    <r>
      <rPr>
        <sz val="12"/>
        <color rgb="FF000000"/>
        <rFont val="Arial Narrow"/>
        <family val="2"/>
      </rPr>
      <t>MINISTERIO DE AMBIENTE Y 
DESARROLLO SOSTENIBLE</t>
    </r>
  </si>
  <si>
    <r>
      <rPr>
        <b/>
        <sz val="10"/>
        <color theme="1"/>
        <rFont val="Arial Narrow"/>
        <family val="2"/>
      </rPr>
      <t>Proceso:</t>
    </r>
    <r>
      <rPr>
        <b/>
        <sz val="10"/>
        <color theme="1"/>
        <rFont val="Arial Narrow"/>
        <family val="2"/>
      </rPr>
      <t xml:space="preserve"> Administración del Sistema Integrado de Gestión </t>
    </r>
  </si>
  <si>
    <r>
      <rPr>
        <b/>
        <sz val="10"/>
        <color theme="1"/>
        <rFont val="Arial Narrow"/>
        <family val="2"/>
      </rPr>
      <t>Versión:</t>
    </r>
    <r>
      <rPr>
        <b/>
        <sz val="10"/>
        <color theme="1"/>
        <rFont val="Arial Narrow"/>
        <family val="2"/>
      </rPr>
      <t xml:space="preserve"> 1</t>
    </r>
  </si>
  <si>
    <r>
      <rPr>
        <b/>
        <sz val="10"/>
        <color theme="1"/>
        <rFont val="Arial Narrow"/>
        <family val="2"/>
      </rPr>
      <t xml:space="preserve">Vigencia: </t>
    </r>
    <r>
      <rPr>
        <b/>
        <sz val="10"/>
        <color theme="1"/>
        <rFont val="Arial Narrow"/>
        <family val="2"/>
      </rPr>
      <t>20/12/2020</t>
    </r>
  </si>
  <si>
    <r>
      <rPr>
        <b/>
        <sz val="10"/>
        <color theme="1"/>
        <rFont val="Arial Narrow"/>
        <family val="2"/>
      </rPr>
      <t>Código:</t>
    </r>
    <r>
      <rPr>
        <b/>
        <sz val="10"/>
        <color theme="1"/>
        <rFont val="Arial Narrow"/>
        <family val="2"/>
      </rPr>
      <t xml:space="preserve"> F-E-SIG-35</t>
    </r>
  </si>
  <si>
    <t xml:space="preserve">MMINISTERIO DE AMBIENTE Y 
DESARROLLO SOSTENIBLE </t>
  </si>
  <si>
    <t>Enero - Febrero</t>
  </si>
  <si>
    <t>Marzo - Abril</t>
  </si>
  <si>
    <t>Mayo - Junio</t>
  </si>
  <si>
    <t>Julio - Agosto</t>
  </si>
  <si>
    <t>Septiembre - Octubre</t>
  </si>
  <si>
    <t>Noviembre - Diciembre</t>
  </si>
  <si>
    <r>
      <rPr>
        <sz val="12"/>
        <color theme="0"/>
        <rFont val="Arial Narrow"/>
        <family val="2"/>
      </rPr>
      <t>M</t>
    </r>
    <r>
      <rPr>
        <sz val="12"/>
        <color theme="0"/>
        <rFont val="Arial Narrow"/>
        <family val="2"/>
      </rPr>
      <t>MINISTERIO DE AMBIENTE Y 
DESARROLLO SOSTENIBLE</t>
    </r>
  </si>
  <si>
    <t>G</t>
  </si>
  <si>
    <t>MISIÓN Y VISIÓN</t>
  </si>
  <si>
    <t>POLITICA DEL SISTEMA INTEGRADO DE GESTIÓN</t>
  </si>
  <si>
    <t xml:space="preserve">               BSC</t>
  </si>
  <si>
    <t xml:space="preserve">PARTES INTERESADAS </t>
  </si>
  <si>
    <t>1. Formular y adoptar oportunamente políticas públicas ambientales e instrumentos normativos, así como realizar su acompañamiento y gestión para el Sector Ambiente y Desarrollo Sostenible, de acuerdo con las directrices establecidas por el Gobierno     Nacional.</t>
  </si>
  <si>
    <t xml:space="preserve">2. Gestionar de manera de articulada los requerimientos de las partes
interesadas, que permitan garantizar la planeación y el fortalecimiento institucional.  </t>
  </si>
  <si>
    <t xml:space="preserve">3. Garantizar la difusión de la información del ejercicio misional hacia partes interesadas y de la gestión institucional a través de los canales de comunicación internos y externos.  </t>
  </si>
  <si>
    <t xml:space="preserve">7. Fortalecer la gestión estratégica del talento y de seguridad y salud en el trabajo </t>
  </si>
  <si>
    <t>4. Fortalecer los mecanismos de autocontrol y de evaluación para la mejora continua.</t>
  </si>
  <si>
    <t>5. Garantizar la gestión de la seguridad de la información (confidencialidad, integridad u disponibilidad) y de los servicios de Tecnología de Ia Información de acuerdo a las directrices establecidas por el Gobierno Nacional.</t>
  </si>
  <si>
    <t xml:space="preserve">6. Mejorar el desempeño ambiental Institucional, en cumplimiento de los requisitos legales y otros requisitos. </t>
  </si>
  <si>
    <t>RECURSOS</t>
  </si>
  <si>
    <t>8. Ejecutar y gestionar eficientemente los recursos requeridos para el cumplimiento de los fines institucionales</t>
  </si>
  <si>
    <t>MINISTERIO DE AMBIENTE Y DESARROLLO SOSTENIBLE</t>
  </si>
  <si>
    <t>OBJETIVOS</t>
  </si>
  <si>
    <t>Desempeño obtenido  por objetivo</t>
  </si>
  <si>
    <t>Factor de ponderación</t>
  </si>
  <si>
    <t>Promedio ponderado 
obtenido</t>
  </si>
  <si>
    <t>ACCIONES DE MEJORA (Llenar esta columna en caso de que el desempeño de la política este en rojo)</t>
  </si>
  <si>
    <t xml:space="preserve">7 Fortalecer la gestión estratégica del talento y de seguridad y salud en el trabajo </t>
  </si>
  <si>
    <t>Promedio Ponderado</t>
  </si>
  <si>
    <t xml:space="preserve">Partes Interesadas </t>
  </si>
  <si>
    <t>1. Formular y adoptar oportunamente políticas y regulaciones para el sector ambiental, de acuerdo con las directrices del Gobierno Nacional</t>
  </si>
  <si>
    <t>2. Atender eficaz y eficientemente los requerimientos de las partes interesadas, para el desarrollo y fortalecimiento del sector ambiental</t>
  </si>
  <si>
    <t>3. Permitir y facilitar el control social sobre la gestión del Ministerio</t>
  </si>
  <si>
    <t xml:space="preserve">Aprendizaje y Crecimiento </t>
  </si>
  <si>
    <t>4. Promover programas para la provisión, capacitación, evaluación y desarrollo del talento humano con el objeto de garantizar el cumplimiento misional</t>
  </si>
  <si>
    <t>Procesos Internos</t>
  </si>
  <si>
    <t>5. Implementar los procesos que garanticen el logro de la misión institucional, fortaleciendo los mecanismos de autocontrol y de evaluación para su mejora continua</t>
  </si>
  <si>
    <t>6. Gestión de controles para garantizar la seguridad de la información (confidencialidad, integridad, disponibilidad)</t>
  </si>
  <si>
    <t>7. Implementar y mejorar los subsistemas de gestión ambiental y de seguridad y salud en el trabajo del MADS</t>
  </si>
  <si>
    <t>8. Obtener y ejecutar eficientemente los recursos requeridos para el cumplimiento de los fines institucionales</t>
  </si>
  <si>
    <t xml:space="preserve">Cumplimiento de meta </t>
  </si>
  <si>
    <t>Promedio</t>
  </si>
  <si>
    <t>ACCIONES DE MEJORA (Llenar esta columna en caso de que el promedio de reporte este en rojo)</t>
  </si>
  <si>
    <t xml:space="preserve">Promedio Ponderado </t>
  </si>
  <si>
    <t>Observaciones:</t>
  </si>
  <si>
    <t>Promedio de reporte</t>
  </si>
  <si>
    <t>Fortalecer los mecanismos de autocontrol y de evaluación para la mejora continua.</t>
  </si>
  <si>
    <t xml:space="preserve">Mejorar el desempeño ambiental Institucional, en cumplimiento de los requisitos legales y otros requisitos. </t>
  </si>
  <si>
    <t>promedio</t>
  </si>
  <si>
    <t>Datos grafica Objetivo 1</t>
  </si>
  <si>
    <t>Datos grafica Objetivo 2</t>
  </si>
  <si>
    <t>Datos grafica Objetivo 3</t>
  </si>
  <si>
    <t>Datos grafica Objetivo 4</t>
  </si>
  <si>
    <t>Datos grafica Objetivo 5</t>
  </si>
  <si>
    <t>Datos grafica Objetivo 6</t>
  </si>
  <si>
    <t>Datos grafica Objetivo 7</t>
  </si>
  <si>
    <t>Datos Grafica Objetivo 8</t>
  </si>
  <si>
    <t>PROMEDIO</t>
  </si>
  <si>
    <t>Meta objetivo</t>
  </si>
  <si>
    <t xml:space="preserve">2. Gestionar de manera articulada los requerimientos de las partes
interesadas, que permitan garantizar la planeación y el fortalecimiento institucional.  </t>
  </si>
  <si>
    <t xml:space="preserve">APRENDIZAJE  Y CRECIMIENTO </t>
  </si>
  <si>
    <t xml:space="preserve">PROCESOS INTERNOS </t>
  </si>
  <si>
    <t xml:space="preserve">4. Fortalecer la gestión estratégica del talento y de seguridad y salud en el trabajo </t>
  </si>
  <si>
    <t>5. Fortalecer los mecanismos de autocontrol y de evaluación para la mejora continua.</t>
  </si>
  <si>
    <t>6. Garantizar la gestión de la seguridad de la información (confidencialidad, integridad u disponibilidad) y de los servicios de Tecnología de Ia Información de acuerdo a las directrices establecidas por el Gobierno Nacional.</t>
  </si>
  <si>
    <t xml:space="preserve">7. Mejorar el desempeño ambiental Institucional, en cumplimiento de los requisitos legales y otros requisitos. </t>
  </si>
  <si>
    <t>PRO_INA_IND_003</t>
  </si>
  <si>
    <t>Gestión de atención satisfactoria al usuario</t>
  </si>
  <si>
    <t>Medir el Impacto de la transferencia del conocimiento técnico en medio ambiente y desarrollo sostenible a través de la consulta de documentos en la biblioteca especializada. (usuarios satisfechos)</t>
  </si>
  <si>
    <t>Número de usuarios satisfechos / Número de usuarios (consultas atendidas e-mail, personalmente, teléfono)</t>
  </si>
  <si>
    <t>Reporte diarios tomados de los tomados de los usuarios atendidos</t>
  </si>
  <si>
    <t>Mantener</t>
  </si>
  <si>
    <t>Coordinador Grupo de Divulgación de Conocimiento y Cultura Ambiental</t>
  </si>
  <si>
    <t>|</t>
  </si>
  <si>
    <t xml:space="preserve">   </t>
  </si>
  <si>
    <t>1. Formular y adoptar oportunamente políticas públicas ambientales e instrumentos normativos, así como realizar su acompañamiento y gestión para el Sector Ambiente y Desarrollo Sostenible, de acuerdo con las directrices establecidas por el Gobierno Nacional.</t>
  </si>
  <si>
    <t xml:space="preserve">Con corte al mes de marzo de 2022 se cuenta con 194 acciones en el plan de mejoramiento por proceso, con el siguiente estado frente al seguimiento realizado en febrero de 2021, como se describe a continuación: </t>
  </si>
  <si>
    <t>Se cuenta con 112 acciones cumplidas de 163 acciones programadas para el periodo con un porcentaje de cumplimiento de 69%.</t>
  </si>
  <si>
    <t xml:space="preserve"> Durante enero de 2022, se atendieron 12 consultas, cabe mencionar que nuestra mayor población de usuarios que consultan la unidad de información  son estudiantes de pregrado y posgrado de las universidades y en esta época es de receso académico.
Por tra parte, se gestionó con los grupos de servicios administrativos y de seguridad para autorizar el ingreso de las personas externas para y pueda consutklar el materal bibligráfico disponible en la Biblioteca Especialziada.
Las consultas que llegan por correo electrónico y por llamadas telefónicas son atendidas de forma oportuna,  evidenciando la satisfacción por parte del usuario con la información solicitada.                                                                                                                  Durante febrero de 2022, se atendieron 48 consultas bibliográficas, es importante señalar que nuestra mayor población de usuarios que consultan la unidad de información  son estudiantes de pregrado y posgrado de las universidades y en esta época es de receso académico.
Las consultas que llegan por correo electrónico y por llamadas telefónicas son atendidas de forma oportuna,  evidenciando la satisfacción por parte del usuario con la información solicitada.                                                                                                               Durante marzo de 2022, se atendieron 48 consultas bibliográficas, de las cuales ,la mayor consulta de los usuarios son telefóncias y por correo electronico.
Las consultas que llegan por correo electrónico y por llamadas telefónicas son atendidas de forma oportuna,  evidenciando la satisfacción por parte del usuario con la información solicitada. Tanto en los meses comprendidos entr</t>
  </si>
  <si>
    <t>NA</t>
  </si>
  <si>
    <t>En el periodo comprendido entre el 1° de enero y el 28 de febrero de 2022, el Ministerio de Ambiente y Desarrollo Sostenible emitió 5 conceptos de viabilidad, 10 conceptos técnicos únicos sectoriales y 2 conceptos integrados. Lo anterior, en respuesta a la solicitud de evaluación de quince proyectos de inversión ambiental presentados ante esta entidad.                                                                                                                           
Teniendo en cuenta, que todos los conceptos se expidieron fuera de los tiempos estipulados por la normatividad vigente, el estado del indicador para el periodo en mención se encuentra en un valor de 0%.
Es de anotar, que el bajo desempeño en la emisión oportuna de los conceptos se debió principalmente a demoras en la asignación de los profesionales responsables de la revisión de las iniciativas y estos a su vez, en la evaluación de las mismas. Estos retrasos se produjeron como resultado de la continuidad de la etapa de evaluación de las propuestas presentadas a la convocatoria de conservación y asimismo, a la falta de personal disponible y capacitado para garantizar la prestación efectiva del servicio.</t>
  </si>
  <si>
    <t>En virtud de lo expuesto y tomando en consideración que las causas que trajeron consigo el comportamiento descrito con anterioridad son de carácter transitorio, se espera que en el próximo bimestre el indicador responda positivamente.</t>
  </si>
  <si>
    <t>El Decreto 1793 del 21 de diciembrede 2021, apropió recursos al Fondo de Compensación Ambiental - FCA vigencia 2022, así; Funcionamiento $10.389,4 millones e Inversión a 23 proyectos por valor de $36,328,9 millones, recursos para ser distribuidos a través de Resolución.</t>
  </si>
  <si>
    <t>Reducir los tiempos de trámite ante el Departamento Nacional de Planeación - DNP para que se efectúe la distribución de los recursos en forma oportuna, además que puedan quedar en Ley anual de Presupuesto. Se evidenció en las tres últimas vigencias que en promedio los proyectos duraron entre seis (6) y siete (7) meses para que fueran aprobados por el DNP.
Realizar mesas de trabajo con las Corporaciones beneficiarias, Minambiente y el DNP, para unificar criterios en la evaluación y aplicación de proyectos de inversión, ademas de la gestión, que permitan aprobación en el sistema SUIFP del DNP en forma eficiente y oportuna.</t>
  </si>
  <si>
    <t>El Decreto 1793 del 21 de diciembrede 2021, apropió recursos al Fondo de Compensación Ambiental - FCA vigencia 2022, así; Funcionamiento $10.389,4 millones e Inversión a 23 proyectos por valor de $36,328,9 millones, recursos para ser distribuidos a través de Resolución.
Al 28 de febrero de 2022, la Secretaría Técnica del FCA mediante resolución de distribución, tramitó 2 proyectos aplicados por Departamento Nacional de Planeación - DNP por valor de $4,069,3 millones, que correponden al 9% de los recursos presupuestados..
En total se tramitaron dos (2) proyectos por valor de $4,592,3 millones,
En este sentido, el total de proyectos aplicados y tramitados representaron el 9% y el 9% de recursos totales distribuidos.</t>
  </si>
  <si>
    <t>El Decreto 1793 del 21 de diciembre de 2021 apropió recursos al Fondo de Compensación Ambiental - FCA vigencia 2022, así; Funcionamiento $10.389,4 millones e Inversión a 23 proyectos por valor de $36,328,9 millones, recursos para ser distribuidos a través de Resolución.
En el mes de marzo de 2022, la Secretaría Técnica del FCA mediante resoluciones de distribución tramitó 11 proyectos aplicados por Departamento Nacional de Planeación - DNP por valor de $13.556,3 millones y recursos de funcionamiento por valor de $8.600,5 millones, para un total de $26,226,2 millones, que correponden al 56% de los recursos presupuestados..
En total se han tramitado trece (13) proyectos por valor de $17.625,6 millones y Recursos de Funcionamiento por valor de $8.600,5 millones.
En este sentido, el total de proyectos aplicados y tramitados representaron el 57% y el 56 % de recursos totales distribuidos.</t>
  </si>
  <si>
    <t>(Proyectos incluidos en el  PETI finalizados durante la  vigencia/
Proyectos incluidos en el  PETI programados para la
vigencia)*100</t>
  </si>
  <si>
    <t xml:space="preserve">Promedio del peso ponderado de cada nivel de madurez </t>
  </si>
  <si>
    <t>Medir el avance en la implementación de la arquitectura de TI de la entidad, con base en los lineamientos del modelo de arquitectura empresarial y con la adopción del modelo de madurez de US Doc</t>
  </si>
  <si>
    <t>PRO_GET_IND_009</t>
  </si>
  <si>
    <t>Nivel de ejecución del plan estrategico de TI</t>
  </si>
  <si>
    <t>Medir el nivel de avance en la ejecucion de los proyectos y actividades del plan estrategico de TI de la enrtidad</t>
  </si>
  <si>
    <t>NEP = (Actividades ejecutadas / Actividades programadas)* 100</t>
  </si>
  <si>
    <t>semestral</t>
  </si>
  <si>
    <t xml:space="preserve">
Informacion Obtenida Durante la Vigencia 2022 de las ejecucion de las actividades del PETI</t>
  </si>
  <si>
    <t>Nuevamenbte subió el indicador en un 97% mostrando un comportamiento similar al del año pasado.</t>
  </si>
  <si>
    <t>El Comportamiento  del indicador durantre el mes de abril fue del 100% cumpliendo la meta y superandola en dos puntos porcentuales, aspecto positvo frente a la gestión del equipo dele comunicaciones.Se planearon un total de 50 piezas comunicativas  entre diseño, producción y emisión, de las cuales se cumplieron 48 piezas comunicativas  entre boletines de prensa, piezas graficas para sitios web, redes sociales y otros documentos en general. Para un acumulado de 194 piezas comunicativas durante los 4 primeros meses del año.</t>
  </si>
  <si>
    <t>Primer trimestre (Enero - Marzo 2022)
Encuesta apliacada: Encuesta de Percepción - Campaña SOMOS MADS Sistema Integrado de Gestión 2022
https://forms.office.com/r/rPfJ2GCaFT
Dentro del plan de socialización, divulgación y comunicación en el marco de las estrategía de comunicación Somos MADS se realizó la aplicación de una (1) encuesta de percepción general y apropiación del Sistema Integrado de Gestión, aplicadas a facilitadores y funcionarios del Ministerio de Ambiente y Desarrollo Sostenible para este primer trimestre, podemos inferir de la siguiente manera: 
Con un 4.65 %  El Sistema Integrado de Gestión aporta a la mejora de tus actividades o labores con la entidad
Los colaboradores y contratistas utilizan con frecuencia los lineamientos, herramientas y demás del Sistema Integrado de Gestión
(siendo 1 poco frecuente y 5 muy frecuente) obtuvimos un porcentaje satisfactorio de  4.13%
A partir de los resultados evidenciamos con una valoración positiva de 4.61% en la calidad de las ayudas audiovisuales, el manejo de los temas,la originalidad y creatividad del contenido y la organización y planificación de los mismos.
Los canalesde comunicación transversales a la plataforma MADSIGestión tienen un nivel favorable de reconocimiento con un 74% que afirman conocerlos frente a un 26% que los desconoce.</t>
  </si>
  <si>
    <t>Primer trimestre (Enero - Marzo 2022)
En este trismestre se desarrollan varios procesos de divulgación de contenido sobre las actividades de la campaña Somos MADS en los cuales se comunicaron por los diferentes medios establecidos en el plan estrategico como los son correo institucional, canal de YouTube, ISSUU, Intranet y la plataforma MADSIGestión,  socializando, comunicando y diversas tématicas del Sistema Integrado de Gestión.
- Conoce la Política de Gestión de Información Estadística y sus mecanismos de implementación. - Mailing Masivo 28/01/2022
- Publicación Información OAP | Ley 1474 de 2011 -- Mailing Masivo 01/02/2022
- Socialización de la publicación del PAAC - Plan Anticorrupción 2022 -- Intranet Minambiente -- 01/02/2022
- Encuesta ¡PARA NOSOTROS ES IMPORTANTE CONOCER TU OPINIÓN! -- Mailing Masivo 03/03/2022
- Divulgación TEMPORADA 3 MADSIG STEREO - E1 | Correcta separación de residuos -- Mailing Masivo 23/03/2022 y Publicación Canal de YouTube MADSIG | Minambiente contando con 156 visualizaciones y 35 Likes
- SEPARA TU LECTURA | MADSIG - Estrategia educativa con apoyo de insumos impresos y la transmición de Videoclip -- Mailing Masivo 29/03/2022 
- Monitoreo del Plan Anticorrupción y atención al ciudadano 2022 | 22 Boletines diseñados y socializados a líderes y facilitadores de las dependencias del Ministerio -- Mailing Masivo 18/04/2022
Midiendo de esta forma la proyección conjunta de opinión personal y profesional encuanto a las estrategías del TEAMCREATIVO, liderado por las contratistas Daniela Villalobos y Lina Romero cumpliendo con la fecha de estandar de actividades programadas en el plan de medios y disponiendo fechas para procesos transversales.</t>
  </si>
  <si>
    <t>En el periodo comprendido entre el 1° de marzo y el 30 de abril de 2022, el Ministerio de Ambiente y Desarrollo Sostenible emitió 7 conceptos de viabilidad, 8 conceptos técnicos únicos sectoriales y 1 concepto integrado. Lo anterior, en respuesta a la solicitud de evaluación de dieciséis proyectos de inversión ambiental presentados a esta entidad.</t>
  </si>
  <si>
    <t>Con la finalidad de mejorar el comportamiento del indicador se plantean las siguientes acciones correctivas: (i) ajuste en la meta y los límites satisfactorio e insatisfactorio; y (ii) gestión de recursos de funcionamiento ante la Comisión Rectora del Sistema General de Regalías.</t>
  </si>
  <si>
    <t>Mes / Tipo concepto</t>
  </si>
  <si>
    <t>Concepto de viabilidad</t>
  </si>
  <si>
    <t>Concepto técnico único sectorial</t>
  </si>
  <si>
    <t>Concepto integrado</t>
  </si>
  <si>
    <t>Total</t>
  </si>
  <si>
    <t>Del total de conceptos, 1 se expidió dentro de los tiempos definidos por la normatividad vigente; por lo cual el estado del indicador para el segundo bimestre del año en curso se encuentra en un valor de 6%.
Es preciso señalar, que el bajo desempeño en la emisión oportuna de los conceptos se debió principalmente a demoras en la asignación de los profesionales responsables de la revisión de las iniciativas y estos a su vez, en la evaluación de las mismas. Los retrasos se produjeron por motivo de la falta de personal disponible y capacitado para adelantar la valoración de los proyectos.</t>
  </si>
  <si>
    <t>Durante junio de 2022, se atendieron 66 consultas bibliográficas, de las cuales el 63%  de las consultas fueron atendidas en la Sala de Lectura y el 37% de las consultas atendidas son telefóncasy  por correo electrónico</t>
  </si>
  <si>
    <t xml:space="preserve">Las consultas que llegan por correo electrónico y por llamadas telefónicas son atendidas de forma oportuna,  evidenciando la satisfacción por parte del usuario con la información solicitada. </t>
  </si>
  <si>
    <r>
      <rPr>
        <sz val="10"/>
        <rFont val="Calibri"/>
        <family val="2"/>
        <scheme val="minor"/>
      </rPr>
      <t xml:space="preserve">1.  Se lleva una matriz con un estricto control de todas las cuentas radicadas, en la cual se relaciona toda la información pertinente al radicado. 
2. Se suben los soportes al aplicativo MADS, en donde se lleva un segundo control de las cuentas recibidas y devueltas. 
3.  Semanalmente se realiza un crece de información para identificar el estado real de cada cuenta.  La información analizada es la registrada en la Matriz de seguimiento a radicados, la información del aplicativo MADS y el reporte de Obligaciones del SIIF-Nación.
4. Semanalmente se  socializa el interior del grupo las cuentas que se encuentran en poder de cada funcionario y/o contratista, el avance en la gestión de acuerdo al trámite que le corresponde (Revisar, Radicar, Liquidar, Registrar CxP, Registrar obligación, Devolver) y la fecha desde cuando se encuenta en poder de cada uno. 
</t>
    </r>
    <r>
      <rPr>
        <sz val="10"/>
        <color rgb="FFFF0000"/>
        <rFont val="Calibri"/>
        <family val="2"/>
        <scheme val="minor"/>
      </rPr>
      <t xml:space="preserve">
</t>
    </r>
  </si>
  <si>
    <t xml:space="preserve">Eficiencia en la gestión de Transferencias Documentales Primarias </t>
  </si>
  <si>
    <t>Medir la gestión eficiente del procedimiento de transferencias documentales primarias al interior de las dependencias del ministerio, con base a los
lineamientos del grupo de gestión documental, cumpliendo con la aplicación de técnicas archivísticas (clasificación, ordenación, y descripción) del proceso de
Gestión Documental, de acuerdo con los lineamientos establecidos por el AGN.</t>
  </si>
  <si>
    <t>N° Transferencias Documentales Primarias legalizadas / N°
Transferencias Documentales Primarias programadas * 100</t>
  </si>
  <si>
    <t>2021-2022</t>
  </si>
  <si>
    <t xml:space="preserve">Semestral </t>
  </si>
  <si>
    <t xml:space="preserve">Se adelantaron los trámites de la liquidación de contratos/convenios, dando prioridad a las vigencias anteriores a 2019.  
Durante el primer trimestre del 2022, el indicador superó la meta esperada del 80% (En el trimestre se radicaron 5 solicitudes de liquidación por parte de las dependencias y en este mismo periodo de tiempo, se tramitaron  17 actas de liquidación de contratos/convenios(actas de liquidación suscritas por todas las partes), arrojando un indicador del 340%). Esto tuvo lugar, gracias al trabajo que venían adelantando las dependencias solicitantes con los profesionales del Grupo de Contratos. </t>
  </si>
  <si>
    <t xml:space="preserve">Antes de terminar el primer semestre del año 2022, se adelantará las siguientes acciones orientadas a mejorar la radicación de solicitudes de liquidación, por parte de las dependencias, en el Grupo de Contratos del Ministerio:
-Una (1) capacitación para los supervisores del Ministerio, en temas relacionados con la supervisión de los contratos/convenios, destacando la importancia de radicar, luego de la terminación del plazo de ejecución, lo más pronto posible, las solicitudes de liquidación.
-Envio de memorandos memorandos de requerimiento a los supervisores, para que radiquen las solicitudes de liquidación de contratos/convenios. </t>
  </si>
  <si>
    <t xml:space="preserve">Durante el primer trimestre del 2022, se cumplio la meta del indicador con un 99% superando la meta en 19 puntos porcentuales, mediante la gestión de la elaboración de 859 contratos y/o convenios de los cuales se radicaron 867 estudios previos, generando un cumplimiento muy positivo del indicador copn respecto a la meta. </t>
  </si>
  <si>
    <t xml:space="preserve">Durante el primer trimestre no se radicaron procesos con criterios de sostenibilidad ambiental, por parte de las areas tecnicas del Ministerio de Ambiente y Desarrollo Sostenible </t>
  </si>
  <si>
    <t>1. Dadas la proximidad del cierre de la vigencia se evidencia un desborde de solicitudes para la realización de backups y activación de cuentas por periodos de gracia, lo cual, por el volumen de solicitudes V/s la cantidad de personal para atender, genera algunos retrasos en los tiempos de respuesta.2. El retorno de personal a la entidad, disparo las solicitudes ya que dado a que el trabajo en casa, la mayoría de las personas llegan a adaptarse nuevamente al manejo de las herramientas de la entidad.</t>
  </si>
  <si>
    <t>La variación del comportamiento se debe a: 
*Las actividades realizadas en los centros de cableado durante la ejecución del proceso de infraestructura tecnológica, para lo cual fue necesario apagar momentáneamente algunos equipos activos que no contaban con fuente redundante.
*Se efectuó reinicio controlado de algunos equipos activos a solicitud del fabricante con el fin de solucionar una incidencia presentada en la herramienta de monitoreo.
*El equipo de la caseta de correspondencia permaneció apagado por varios días dado que el lugar se encontraba en adecuaciones generales por parte del GSA y la OTIC.</t>
  </si>
  <si>
    <t xml:space="preserve">
Se realiza el seguimiento a los planes de mejoramiento quedando pendientes algunos temas como el índice de información clasificada y reservada, aprobación de riesgos de seguridad y activos de información por parte del comité de gestión y desempeño.</t>
  </si>
  <si>
    <t xml:space="preserve">El 25 de marzo se radica el siguiente evento "Se presenta una falla en el equipo de aire acondicionado, en el cual se perforo el tubo que conduce el refrigerante del equipo y este se quedó esparcido completamente en el piso del datacenter, así mismo se presentó el riesgo del apagado de los demás equipos del datacenter por recalentamiento y no se pudo establecer a quien le habían programado las alertas del equipo, para así haber evitado que la situación no fuera tan grave. Para lo cual se activó de manera inmediata el contrato de soporte y se está revisando la situación". </t>
  </si>
  <si>
    <r>
      <t xml:space="preserve">1.) Por lo general, el comportamiento de las cuentas radicadas por el Grupo de Contabilidad al Grupo de Tesorería para el pago, depende de factores externos como es el caso de la programacion del PAC aprobado por el Ministerio de Hacienda y Crédito Público, el cierre de la plataforma SIIF - Nación y del Presupuesto y Giro de Regalías dos (02) días hábiles antes al finalizar el mes, el cual no permite que todas las cuentas que se obligan queden pagadas en el mismo periodo, sin embargo, las cuentas que alcanzaron a obligarse en el mes y no fueron pagadas, son canceladas  en el siguiente periodo, refleja ésta situación donde se han cancelado cuentas del mes y también del mes anterior, el nivel es satisfactorio y se han cumplido los objetivos de pago.
</t>
    </r>
    <r>
      <rPr>
        <sz val="10"/>
        <rFont val="Calibri"/>
        <family val="2"/>
        <scheme val="minor"/>
      </rPr>
      <t xml:space="preserve">
2. ) El indicador del 98% del mes de marzo de 2021 indica que de las 35 obligaciones pendientes de pago, 11 fueron generadas el 29, 30 y 31 de marzo con el PAC del mes de abril de 2021, fechas posteriores al cierre del PAC de marzo el cual fue el día 29, tiempo que toma el Banco de la República de la DTN en situar los recursos en las cuentas banarias de los beneficiarios del pago y 24 obligaciones constituidas como reserva presupuetal en el mes de marzo, las cuales serán canceladas en abril 2021 debido a que se obligaron con fecha posterior a la apertura y programación de los recursos de PAC en la plataforma SIIF-Nación II.
3.) El 98% en el mes de marzo de 2021 es un indicador satisfactorio.
4. ) El indicador del 95% del mes de junio de 2022 indica que de las 57 obligaciones pendientes de pago, 45 fueron generadas el 28, 29 y 30 de junio con el PAC del mes de julio de 2022, fechas posteriores al cierre del PAC de mayo el cual fue el día 28, tiempo que toma el Banco de la República de la DTN en situar los recursos en las cuentas banarias de los beneficiarios del pago y 12 obligaciones constituidas como reserva presupuetal en el mes de junio, las cuales serán canceladas en julio 2022 debido a que se obligaron con fecha posterior a la apertura y programación de los recursos de PAC en la plataforma SIIF-Nación II.
3.) El 95% en el mes de junio de 2022 es un indicador satisfactorio.</t>
    </r>
  </si>
  <si>
    <t xml:space="preserve"> </t>
  </si>
  <si>
    <r>
      <t xml:space="preserve">Con el presente indicador se realiza  el seguimiento a la eficiencia en el proceso de la gestión de las cuentas recibidas para trámite en el ministerio, específicamente en el Grupo de Cuentas y Contabilidad.  Estas cuentas corresponden a recursos asignados a través del presupuesto General de la Nación a las unidad 320101 MINAMBIENTE, 320401 FONAM y REGALÍAS. 
</t>
    </r>
    <r>
      <rPr>
        <b/>
        <sz val="10"/>
        <color theme="1"/>
        <rFont val="Calibri"/>
        <family val="2"/>
        <scheme val="minor"/>
      </rPr>
      <t>Las cuentas radicadas</t>
    </r>
    <r>
      <rPr>
        <sz val="10"/>
        <color theme="1"/>
        <rFont val="Calibri"/>
        <family val="2"/>
        <scheme val="minor"/>
      </rPr>
      <t xml:space="preserve"> corresponden al total de las cuentas recibidas. 
</t>
    </r>
    <r>
      <rPr>
        <b/>
        <sz val="10"/>
        <color theme="1"/>
        <rFont val="Calibri"/>
        <family val="2"/>
        <scheme val="minor"/>
      </rPr>
      <t>Las cuentas tramitadas</t>
    </r>
    <r>
      <rPr>
        <sz val="10"/>
        <color theme="1"/>
        <rFont val="Calibri"/>
        <family val="2"/>
        <scheme val="minor"/>
      </rPr>
      <t xml:space="preserve"> son  las cuentas  revisadas, liquidadas y a las cuales se les ha registrado en el SIIF  Nación la Cuenta por Pagar  y su respectiva obligación.  
</t>
    </r>
    <r>
      <rPr>
        <b/>
        <sz val="10"/>
        <color theme="1"/>
        <rFont val="Calibri"/>
        <family val="2"/>
        <scheme val="minor"/>
      </rPr>
      <t>Las cuentas devueltas</t>
    </r>
    <r>
      <rPr>
        <sz val="10"/>
        <color theme="1"/>
        <rFont val="Calibri"/>
        <family val="2"/>
        <scheme val="minor"/>
      </rPr>
      <t xml:space="preserve">, corresponden a las cuentas recibidas  para trámite al interior del grupo, que han sido atendidas, revisadas y en cualquier parte del proceso fue necesario devolver  por factores externos, que deben ser subsanados por contratistas y/o  supervisores.  Por lo anterior no depende del Grupo de Cuentas y Contabilidad la respectiva corrección.   
</t>
    </r>
    <r>
      <rPr>
        <b/>
        <sz val="10"/>
        <color theme="1"/>
        <rFont val="Calibri"/>
        <family val="2"/>
        <scheme val="minor"/>
      </rPr>
      <t xml:space="preserve">COMPORTAMIENTO: 
Enero 2022:   </t>
    </r>
    <r>
      <rPr>
        <sz val="10"/>
        <color theme="1"/>
        <rFont val="Calibri"/>
        <family val="2"/>
        <scheme val="minor"/>
      </rPr>
      <t xml:space="preserve">En el mes de enero fueron radicadas en Grupo de Cuentas y Contabilidad 35 cuentas de prestación de servicios y convenios (31 Reservas y 4 cuentas de la vigencia 2022), de las cuales 15 fueron devueltas, 12 obligadas y 8 quedaron en trámite de radicación, revisión,  liquidación, registro de Cuenta por pagar  o registro de obligación.  
</t>
    </r>
    <r>
      <rPr>
        <b/>
        <sz val="10"/>
        <color theme="1"/>
        <rFont val="Calibri"/>
        <family val="2"/>
        <scheme val="minor"/>
      </rPr>
      <t>Febrero 2022</t>
    </r>
    <r>
      <rPr>
        <sz val="10"/>
        <color theme="1"/>
        <rFont val="Calibri"/>
        <family val="2"/>
        <scheme val="minor"/>
      </rPr>
      <t xml:space="preserve">:   En el mes de  Febrero fueron radicadas en el Grupo de Cuentas y Contabilidad 805 cuentas de prestación de servicios y convenios (20 Reservas y 785 cuentas de la vigencia 2022), de las cuales 128 fueron devueltas, 511 obligadas y 166 quedaron en trámite de radicación, revisión,  liquidación, registro de Cuenta por pagar  o registro de obligación.  
El mes de enero es atípico, teniendo en cuenta el proceso de cierre y apertura de la vigencia; cumpliendo con el cronograma de cierre financiero, la mayor parte de las Cuentas por Pagar fueron radicadas en el mes de diciembre, acorde con la finalización de la ejecución en la vigencia 2021, para inciar la nueva contratación en el mes de enero.  Por lo anterior, el volumen de operaciones en el mes analizado es bajo, en este mismo sentido la apertura del PAC se dió la última semana de enero.
</t>
    </r>
    <r>
      <rPr>
        <b/>
        <sz val="10"/>
        <color theme="1"/>
        <rFont val="Calibri"/>
        <family val="2"/>
        <scheme val="minor"/>
      </rPr>
      <t xml:space="preserve">Marzo  2022:   </t>
    </r>
    <r>
      <rPr>
        <sz val="10"/>
        <color theme="1"/>
        <rFont val="Calibri"/>
        <family val="2"/>
        <scheme val="minor"/>
      </rPr>
      <t xml:space="preserve">En el mes de  Marzo fueron radicadas en el Grupo de Cuentas y Contabilidad 870 cuentas de prestación de servicios y convenios (19 Reservas y 851 cuentas de la vigencia 2022), de las cuales 25 fueron devueltas, 820 obligadas y  25 quedaron en trámite de radicación, revisión,  liquidación, registro de Cuenta por pagar  o registro de obligación.  
</t>
    </r>
    <r>
      <rPr>
        <b/>
        <sz val="10"/>
        <color theme="1"/>
        <rFont val="Calibri"/>
        <family val="2"/>
        <scheme val="minor"/>
      </rPr>
      <t xml:space="preserve">
</t>
    </r>
  </si>
  <si>
    <t>En el mes de junio de 2022, la Secretaría Técnica del FCA tramitó resolución de distribución de tres (3) proyectos aplicados por Departamento Nacional de Planeación - DNP por valor de $5.240,2 millones.
En total se han tramitado dieciocho (18) proyectos por valor de $25.649,5 millones y Recursos de Funcionamiento por valor de $8.600,5 millones.
En este sentido, el total de proyectos aplicados y tramitados representaron el 78% y el 73% de recursos totales distribuidos.</t>
  </si>
  <si>
    <t>Para este corte, se diseño e hizo uso de un instrumento basado en la metodologia de MINTIC, el cual recoge  los lineamientos, productos, servicios, medición y observaciones sobre el MAE (Modelo de Arquitectura Empresarial) y se procede al calculo del nivel de madurez.
Para cada uno de los Dominios establecidos en el MAE, se definieron y trabajaron las  actividades por parte de los profesionales  responsables de la oficina, cuyo objetivo es cumplir con los productos planteados y  asociados a cada dominio, lo que permite monitoriar el  avance en el cumplimiento de dicho modelo
La gestión realizada en este primer semestre ,  permite reportar un indicador superior en 9 puntos a la meta planteada  (59%)</t>
  </si>
  <si>
    <r>
      <t xml:space="preserve">Se plantean actividades fijas, a través de las cuales se ejecuta el PETI, se actualiza de acuerdo a las nuevas necesidades y se implementa. Se tiene un avance frente a las siugientes tareas:
Verificar cumplimiento de proyectos con corte a 2021
Revisar hoja frente a la capacidad de la OTIC 2022
Realizar solicitudes de información de continuidad de los proyectos de la hoja de ruta a 2022
Realizar propuesta de procedimiento requerido para AE 
Socializar procedimiento establecido
Al momento de esta evaluación, se tiene un avance adecuado en las tareas establecidas, pero además es necesario dar continuidad a la indagación sobre los proyectos listados en la hoja de ruta 2022 para verificar que estén en ejecución. Además, es importante continuar con la promoción del procedimiento de registro y evalucaión de iniciativas,  para dar a conocer a los usuarios la convocatoria de evaluación de iniciativas de proyectos que actualizarán la hoja de ruta 
</t>
    </r>
    <r>
      <rPr>
        <b/>
        <sz val="11"/>
        <color theme="1"/>
        <rFont val="Arial Narrow"/>
        <family val="2"/>
      </rPr>
      <t>El Indicador es acumulativo y se planteo  el  cumplimiento total  de la meta durante el año de la vigencia 2022</t>
    </r>
  </si>
  <si>
    <r>
      <t xml:space="preserve">El comportamiento del indicador fue del 113% cumpliendo la meta del indicador del 90% y, superándolo en 23 puntos porcentuales y su gestión fue muy positiva y se vio demostrada de la siguiente manera:
El Grupo Disciplinario, en el Plan de Acción 2022 registró la Actividad 6.2, así: "Efectuar las gestiones de sustanciación de los procesos a cargo del Grupo Disciplinario" con una meta para la vigencia correspondiente a “60 Autos de fondo proferidos en un (1) año” conforme lo cual, al término del segundo trimestre de la vigencia 2022 se deberían haber proferido 15 decisiones de fondo, meta que fue cumplida al 100%, toda vez que a la fecha se han proferido un total de 17 decisiones de fondo, cuyo detalle, para el segundo trimestre de la anualidad que trascurre, se discrimina a continuación: 
</t>
    </r>
    <r>
      <rPr>
        <b/>
        <sz val="12"/>
        <color theme="1"/>
        <rFont val="Arial Narrow"/>
        <family val="2"/>
      </rPr>
      <t xml:space="preserve">
ABRIL-2022: </t>
    </r>
    <r>
      <rPr>
        <sz val="12"/>
        <color theme="1"/>
        <rFont val="Arial Narrow"/>
        <family val="2"/>
      </rPr>
      <t xml:space="preserve">1) Expediente Disciplinario No. 1570-18: Terminación y Archivo. 2) Expediente Disciplinario No. 1647-21: Terminación y Archivo. 3) Expediente Disciplinario No. 1661-21: Indagación Previa. 4) Expediente Disciplinario No. 1673-22: Indagación Previa.
</t>
    </r>
    <r>
      <rPr>
        <b/>
        <sz val="12"/>
        <color theme="1"/>
        <rFont val="Arial Narrow"/>
        <family val="2"/>
      </rPr>
      <t>MAYO-2022:</t>
    </r>
    <r>
      <rPr>
        <sz val="12"/>
        <color theme="1"/>
        <rFont val="Arial Narrow"/>
        <family val="2"/>
      </rPr>
      <t xml:space="preserve"> 1) Expediente Disciplinario No. 1649-21: Terminación y Archivo. 2) Expediente Disciplinario No. 1674-22: Indagación Previa. 3) Expediente Disciplinario No. 1621-21: Indagación Previa. 4) Expediente Disciplinario No. 1668-22: Inhibitorio. 5) Expediente Disciplinario No. 1663-21: Indagación Previa. 6) Expediente Disciplinario No. 1651-21: Terminación y Archivo. 7) Expediente Disciplinario No. 1670-22: Indagación Previa. 8) Expediente Disciplinario No. 1672-22: Indagación Previa.
</t>
    </r>
    <r>
      <rPr>
        <b/>
        <sz val="12"/>
        <color theme="1"/>
        <rFont val="Arial Narrow"/>
        <family val="2"/>
      </rPr>
      <t>JUNIO-2022:</t>
    </r>
    <r>
      <rPr>
        <sz val="12"/>
        <color theme="1"/>
        <rFont val="Arial Narrow"/>
        <family val="2"/>
      </rPr>
      <t xml:space="preserve"> 1) Expediente Disciplinario No. 1669-22: Inhibitorio. 2) Expediente Disciplinario No. 1667-22: Indagación Previa. 3) Expediente Disciplinario No. 1557-18: Remisión por Competencia - Juzgamiento. 4) Expediente Disciplinario No. 1520-18: Remisión por Competencia - Juzgamiento. 5) Expediente Disciplinario No. 1616-21: Remisión por Competencia - Juzgamiento.
En resumen, la gestión surtida fue:
Abril: 4 autos proferidos
Mayo:  8 autos proferidos.
Junio: 5 autos proferidos.</t>
    </r>
  </si>
  <si>
    <t>Se adelantaron los trámites de la liquidación de contratos/convenios, dando prioridad a las liquidaciones cercanas a perder competencia.  
Durante el segundo trimestre del 2022, se tuvo en cuenta la fecha de última radicación o envío de documentación por parte de la dependencia solicitante, para completar todos los aspectos necesarios para adelantar la liquidación, y así, determinar las liquidaciones radicadas en el trimestre. Teniendo en cuenta lo anterior, el indicador obtuvo el 100%.</t>
  </si>
  <si>
    <t>Según el cronograma de Transferencias Documentales Primarias para el primer semestre del año 2022, debían legalizar un total de 13 dependencias el proceso de transferencia; en consecuencia, una vez culminado el primer semestre de la vigencia 2022, el número de dependencias que han legalizado el proceso de transferencias asciende a 13, por lo tanto, se evidencia una eficacia en el indicador  para el primer semestre del año 2022 del 100%.</t>
  </si>
  <si>
    <t xml:space="preserve">Jefe  de la oficina de Asuntos Internacionales </t>
  </si>
  <si>
    <t>Segundo trimestre (Abril - Junio 2022)</t>
  </si>
  <si>
    <t>Encuesta apliacada: Encuesta de Percepción - Campaña SOMOS MADS Sistema Integrado de Gestión 2022</t>
  </si>
  <si>
    <t>https://forms.office.com/r/rPfJ2GCaFT</t>
  </si>
  <si>
    <t xml:space="preserve">Dentro del plan de socialización, divulgación y comunicación en el marco de las estrategía de comunicación Somos MADS se realizó la aplicación de una (1) encuesta de percepción general y apropiación del Sistema Integrado de Gestión, aplicadas a facilitadores y funcionarios del Ministerio de Ambiente y Desarrollo Sostenible para este segundo trimestre, podemos inferir de la siguiente manera: </t>
  </si>
  <si>
    <t>Con un 4,69 % El Sistema Integrado de Gestión aporta a la mejora de tus actividades o labores con la entidad</t>
  </si>
  <si>
    <t>Los colaboradores y contratistas utilizan con frecuencia los lineamientos, herramientas y demás del Sistema Integrado de Gestión</t>
  </si>
  <si>
    <t>(siendo 1 poco frecuente y 5 muy frecuente) obtuvimos un porcentaje satisfactorio de 4,03</t>
  </si>
  <si>
    <t>A partir de los resultados evidenciamos con una valoración positiva de 4.60% en la calidad de las ayudas audiovisuales, el manejo de los temas,la originalidad y creatividad del contenido y la organización y planificación de los mismos.</t>
  </si>
  <si>
    <t>Los canales de comunicación transversales a la plataforma MADSIGestión tienen un nivel favorable de reconocimiento con un 74% que afirman conocerlos frente a un 26% que los desconoce.</t>
  </si>
  <si>
    <t>Segundo trimestre (Abril - Junio 2022)
Encuesta apliacada: Encuesta de Percepción - Campaña SOMOS MADS Sistema Integrado de Gestión 2022
https://forms.office.com/r/rPfJ2GCaFT
Dentro del plan de socialización, divulgación y comunicación en el marco de las estrategía de comunicación Somos MADS se realizó la aplicación de una (1) encuesta de percepción general y apropiación del Sistema Integrado de Gestión, aplicadas a facilitadores y funcionarios del Ministerio de Ambiente y Desarrollo Sostenible para este segundo trimestre, podemos inferir de la siguiente manera: 
Con un 4,69 %  El Sistema Integrado de Gestión aporta a la mejora de tus actividades o labores con la entidad
Los colaboradores y contratistas utilizan con frecuencia los lineamientos, herramientas y demás del Sistema Integrado de Gestión
(siendo 1 poco frecuente y 5 muy frecuente) obtuvimos un porcentaje satisfactorio de 4,03
A partir de los resultados evidenciamos con una valoración positiva de 4.60% en la calidad de las ayudas audiovisuales, el manejo de los temas,la originalidad y creatividad del contenido y la organización y planificación de los mismos.
Los canales de comunicación transversales a la plataforma MADSIGestión tienen un nivel favorable de reconocimiento con un 74% que afirman conocerlos frente a un 26% que los desconoce.</t>
  </si>
  <si>
    <t>En este trismestre se desarrollan varios procesos de divulgación de contenido sobre las actividades de la campaña Somos MADS en los cuales se comunicaron por los diferentes medios establecidos en el plan estrategico como los son correo institucional, canal de YouTube, ISSUU, Intranet y la plataforma MADSIGestión,  socializando, comunicando y diversas tématicas del Sistema Integrado de Gestión.</t>
  </si>
  <si>
    <t>- Encuesta ¡PARA NOSOTROS ES IMPORTANTE CONOCER TU OPINIÓN! - Mailing Masivo 07/04/2022</t>
  </si>
  <si>
    <t>- Postproducción y divulgación TEMPORADA 3 MADSIG STEREO - E2 | MADSIGSTEREO EN EL DÍA INTERNACIONAL DE LA TIERRA 21/04/2022</t>
  </si>
  <si>
    <t>- VIDEO CLIP ANIMADO de la Estructura del Sistema Integrado de Gestión / Conoce a SIGMO - 05/05/2022</t>
  </si>
  <si>
    <t>- Ventana Ambiental - LOGRO IDI / Aumento el Indice de Desempeño Institucional 16/05/2022</t>
  </si>
  <si>
    <t>- Apoyo visual de recorrido presencial en compañia de CEHIS y el grupo de servicios administrativos en las instalaciones del Ministerio el día 17/052022</t>
  </si>
  <si>
    <t>- Recopilado de VIDEO CLIP - Día Internacional del Reciclaje | Minambiente</t>
  </si>
  <si>
    <t>- Fondo de pantalla para equipos del Ministerio, tematica día del reciclaje 2022 16/05/2022</t>
  </si>
  <si>
    <t>- #APRENDECONSIGMO / Capacitación conoce el aplicativo MADSIGestión (consulta de documentos) 25/05/2022 , Navegación y Consulta Aplicativo MADSIGestión | 2022 publicado en el canal de YOUTUBE</t>
  </si>
  <si>
    <t>- Campaña de recopilación de información para el Día internacional del medio Ambiente</t>
  </si>
  <si>
    <t>Estrategía en conmemoración del (DIMA) diseñada con los procesos misionales del Ministerio ( PPA, INA, GDS)  diseñada para generar experiencia virtual de conocimiento entre areas, socializando y difundiendo sus procesos. (Formatos usados video clip / documento digital interactivo)  03/06/2022</t>
  </si>
  <si>
    <t>- Planificación, diseño y seguimiento de la Campaña separa con conciencia (recorridos, diseño de stickers, video interactivo separando correctamente #SIGMOTE_ENSEÑA, fondo de pantalla, simulación de residuos en puntos ecologicos, infografía impresa y campana de Gauss )  15/06/2022 - 15/07/2022</t>
  </si>
  <si>
    <t>- Diseño de Infografias conflicto de interés 15/06/2022  (MAILING DE CORREO MASIVO)</t>
  </si>
  <si>
    <t>Midiendo de esta forma la proyección conjunta de opinión personal y profesional encuanto a las estrategías del TEAMCREATIVO, liderado por las contratistas Daniela Villalobos y Lina Romero cumpliendo con la fecha de estandar de actividades programadas en el plan de medios y disponiendo fechas para procesos transversales.</t>
  </si>
  <si>
    <t>El presente inidcador mide el cumplimiento de las actividades incluidas en el Plan de Acción de la Oficina de Control Interno y que por ende se encuentran programadas dentro del plan de auditorias de la vigencia 2022 así:  Actividades de evaluación y seguimiento (requerimiento legal y evaluaciones independientes), actividades de fomento del enfoque hacia la prevención, actividades de enlace con entes externos de control, actividades de evaluación de riesgos , actividades de apoyo al liderazgo estratégico, sesiones de comités sectoriales de auditoria, seguimiento al MIPG.  El comportamiento del indicador para el siguiente periodo fue:
Avance 1er trimestre:  Se realizaron 17 actividades de auditorias entre seguimientos de requerimiento legal y evaluaciones independientes, 1 actividad de fomento del enfoque hacia la prevención, 16 informes estadísticos en relacion a la atención y  seguimiento a los requerimientos de los entes de control (La gestión adelantada por la Oficina correspondió a la administración del flujo de entes de control de 103 requerimientos provenientes de entes externos de control. Así mismo, se atienden de manera oportuna y adicional al flujo de requerimientos, 15 actividades por parte de las dependencias y esta Oficina los requerimientos realizados en el marco de las auditorías vigentes adelantadas por la Contraloría General de la República – CGR),  2. Actividades de evaluación al proceso de Administración de Riesgos, 12 actividades de apoyo sobre el liderazgo estratégico con los informes remitidos a la Alta Dirección, 2 informes de seguimiento al Sistema de Control Interno - MIPG y 2 documentos generados en el marco del Comité Sectorial de Auditoria. Para un total de 52 actividades que coinciden con las programadas en nuestro plan de acción a marzo generando así un porcentaje de avance promedio del 28%, que de acuerdo a lo pro lo progamado se a cumplido con lo previsto (ver seguimiento plan de acción avance acumulado al mes de marzo).
Avance 2do trimestre:  Se realizaron 21 actividades de auditorias entre seguimientos de requerimiento legal y evaluaciones independientes, 3 actividades de fomento del enfoque hacia la prevención, 11 informes estadísticos en relacion a la atención y  seguimiento a los requerimientos de los entes de control (La gestión adelantada por la Oficina correspondió a la administración del flujo de entes de control de 203 requerimientos provenientes de entes externos de control. Así mismo, se atienden de manera oportuna y adicional al flujo de requerimientos, 24 actividades por parte de las dependencias y esta Oficina los requerimientos realizados en el marco de las auditorías vigentes adelantadas por la Contraloría General de la República – CGR),  2 Actividades de evaluación al proceso de Administración de Riesgos, 12 actividades de apoyo sobre el liderazgo estratégico con los informes remitidos a la Alta Dirección, 1 informe de seguimiento al Sistema de Control Interno - MIPG y 2 actividades en el marco del Comité Sectorial de Auditoria (actividades de citación y divulgación y desarrollo del Comité Sectoria en la ciudad de Bogotá y Villa de Leyva). Para un total de 52 actividades que coinciden con las programadas en nuestro plan de acción a junio generando así un porcentaje de avance promedio del 58%, que de acuerdo a lo progamado se a cumplido con lo previsto (ver seguimiento plan de acción avance acumulado al mes de junio)</t>
  </si>
  <si>
    <t xml:space="preserve">Teniendo en cuenta que este indicador mide la oportunidad de la presentación de informes de requerimiento legal para la vigencia 2022,  la Oficina de control Interno durante el año tiene que presentar aproximadamente 80 informes que tienen exigencia de fechas puntuales de entrega; por lo anterior a continuacion se relacionan los avances trimestrales de esta presentación:
Avance 1er trimestre:  Se desarrollaron 30 actividades en referencia a informes de requerimiento legal y evaluación independiente oportunamente, generando así un cumplimiento de 38% respecto de lo programado con corte a marzo. (ver plan de auditorias vigencia 2022)
Avance 2do trimestre:  Se desarrollaron 25 actividades en referencia a informes de requerimiento legal y evaluación independiente oportunamente, generando así un cumplimiento acumulado del 68% respecto de lo programado con corte a junio. (ver seguimiento Plan de Auditorias vigencia 2022). </t>
  </si>
  <si>
    <t xml:space="preserve">
Las cuentas radicadas corresponden al total de las cuentas recibidas en el mes de junio de 2022. 
Las cuentas tramitadas son  las cuentas  revisadas, liquidadas y a las cuales se les ha registrado en el SIIF  Nación la Cuenta por Pagar  y su respectiva obligación.  
Las cuentas devueltas, corresponden a las cuentas recibidas  para trámite al interior del grupo, que han sido atendidas, revisadas y en cualquier parte del proceso fue necesario devolver  por factores externos, que deben ser subsanados por contratistas y/o  supervisores.  Por lo anterior no depende del Grupo de Cuentas y Contabilidad la respectiva corrección.   
COMPORTAMIENTO: 
Junio  2022:   En el mes de  junio fueron radicadas en el Grupo de Cuentas y Contabilidad 851 cuentas de prestación de servicios y convenios, de las cuales 16 se encontraban devueltas al cierre de junio, 825 fueron obligadas y  10 quedaron en trámite de radicación, revisión,  liquidación, registro de Cuenta por pagar  o registro de obligación.  </t>
  </si>
  <si>
    <t xml:space="preserve">Con apoyo directo de la Subdirección Administrativa y  Financiera se implementaron nuevos controles y se designaron nuevos funcionarios y contratistas para apoyar los procesos de radicación, revisión y asignación de las cuentas al interior del grupo. 
1.  Se lleva una matriz mensual con un estricto control de todas las cuentas radicadas, en la cual se relaciona toda la información pertinente al radicado. 
2. Se suben los soportes al aplicativo MADS, en donde se lleva un segundo control de las cuentas recibidas y devueltas. 
3.  Semanalmente se realiza un crece de información para identificar el estado real de cada cuenta y esta información es socializa el interior del grupo para revisión y trámite oportuno de cada  funcionario y/o contratista.  </t>
  </si>
  <si>
    <t>Para el Plan de Acción 2022 las 15 dependencias programaron entregables periodiodicos en su plan de acción, de los cuales solo 14 avanzaron acorde según lo programado alcanzando un 93,3% , estando por encima del limite satisfactorio (90%).  
El avance promedio en la gestión realizada por parte de las diferentes dependencias de la Entidad hasta el mes de marzo de 2022 llegó al 20,22%, observándose como resultado el tablero de control en verde,  ya que el porcentaje programdo fue de 20,46%.
Para el segundo trimestre del 2022, en cumplimiento del Plan de Acción 2022 las 15 dependencias programaron entregables periodicos en su plan de acción, de los cuales 14 avanzaron acorde según lo programado alcanzando un 93,3% , estando por encima del limite satisfactorio (90%).  
El avance promedio de la gestión alcanzada al culminar el primer semstre del 2022, se tiene el 46,33%, lo que permite que el Ministerio presente un tablero de control en verde.</t>
  </si>
  <si>
    <t>Se identifica que el cumplimiento legal en los términos de respuesta a PQRSD  establecidos en la Ley 1755 de 2015 y decreto 491 de 2020 en el primer trimestre fue del 70%. La medición de oportunidad (cumplimiento de los términos de respuesta) se aplicó a 1003 PQRSD correspondiente al 21.7% del total de peticiones radicadas en la Entidad (4626) en el periodo de reporte. Esto implica que en el primer trimestre del año en curso no se cumplió los limites de satisfacción esperados. 
Se identifica que el cumplimiento legal en los términos de respuesta a PQRSD  establecidos en la Ley 1755 de 2015 en el segundo trimestre fue del 70%. La medición de oportunidad (cumplimiento de los términos de respuesta) se aplicó a 802 PQRSD correspondiente al 18.5% del total de peticiones radicadas en la Entidad (4335) en el periodo de reporte. Esto implica que en el primer trimestre del año curso no se cumplió los limites de satisfacción esperados debido a que no todas las dependencias enviaron la información al correo respuestaspqrsd@minambiente.gov.co creado por la UCGA para realizar la aplicación de la metodología de medición en ausencia de un gestor de correspondencia.</t>
  </si>
  <si>
    <t>Realizar espacios de capacitación, formación y entrenamiento a los servidores públicos (Funcionarios y contratistas) del Ministerio, en el cumplimiento de los términos de respuesta a las PQRSD como lo establece la Ley 1755 de 2015. 
- La UCGA seguirá trabajando en conjunto con la Oficina TICS y el GGD en las mejoras del sistema
de información (ARCA) implementado el 01 de junio de 2022 para la gestión de peticiones.
- La UCGA realizará mediante campañas o capacitaciones ejercicios de sensibilización en la Entidad para lograr
apropiación del cumplimiento de los términos de respuesta establecidos en la Ley 1755 de 2015.
 - La UCGA realizará el seguimiento del cumplimiento de los términos de respuestas a PQRSD y reportará a las dependecias los resultados obtenidos.</t>
  </si>
  <si>
    <t>Se identifica que el servicio ofertado a los usuarios que acceden a los canales de primer contacto de Minambiente es excelente con porcentajes de satisfacción de 100%; el personal a cargo de la atención fueron considerados amables, con dominio del tema y dan a conocer la información de forma fácil y clara; para la presente medición se supera la meta del indicador. Durante el periódo de reporte se aplicaron 83 encuestas a los usuarios que accedieron a los canales de atención del Ministerio.
Se identifica que el servicio ofertado a los usuarios que acceden a los canales de primer contacto de Minambiente es excelente con porcentajes de satisfacción de 91%; el personal a cargo de la atención fueron considerados amables, con dominio del tema y dan a conocer la información de forma fácil y clara; para la presente medición se supera la meta del indicador. Durante el periodo de reporte se aplicaron 170 encuestas a los usuarios que accedieron a los canales de atención del Ministerio.</t>
  </si>
  <si>
    <t xml:space="preserve">
Durante el segundo trimestre la Unidad Coordinadora realizó la divulgación del protocolo de servicio al ciudadano a partir de capacitación efectuada por sesión virtual, la cual se socializó por correo masivo a la totalidad de colaboradores de la Entidad, la apropiación se realizó mediante la aplicación de una evaluación desarrollada por formulario electrónico para determinar el grado de entendimiento del protocolo. Para el periodo de reporte se aplicaron 35 evaluaciones, las cuales obtuvieron calificación satisfactoria que arrojó un porcentaje de apropiación del 97%.</t>
  </si>
  <si>
    <t>Durante el cuarto trimestre tuvo un comportamiento del 100% se elaboranron todos con criterios de sostenibilidad ambiental,  generando un avance y compromiso frente al ministerio y las partes interesadas. Los cuales se suscribieron 3 procesos con criterios ambientales de los 3 que fueron radicados en el segundo trimestre de la vigencia 2022.</t>
  </si>
  <si>
    <t xml:space="preserve">Durante el segundo trimestre no se radicaron estudios previos, ya que se encontraba en vigencia la ley de garantias. </t>
  </si>
  <si>
    <t>El indicador se encuentra por debajo de los limites esperados, en virtud a que algunas actividades fueron necesarias reprogramadas para el segundo semestre de este año dentro del plan de mantenimiento, debido a la incorporación de nuevos componentes en la infraestructura tecnológica.</t>
  </si>
  <si>
    <t>1. El retorno gradual de personal a la entidad ha generado un desborde de solicitudes teniendo en cuenta la adaptación del personal a la modalidad presencial con las herramientas que tiene la entidad; no obstante, el comportamiento del indicador de mantiene dentro de lo limites esperados. 
2. La falta de cultura en el la apropiación de las herramientas tecnológicas por parte de los servidores públicos,  ocasiona crecimiento  en la cantidad de solicitudes a la mesa de ayuda lo cual desborda la capacidad de atención.</t>
  </si>
  <si>
    <t xml:space="preserve">La variación del comportamiento se debe a: 
*Un apagado controlado del equipo ubicado en la caseta de la UCGA por ajustes eléctricos.
*Actividades de migración de equipos llevadas a cabo en los pisos 2 y3 Anexo, así como piso 1 Principal, según contrato 760 de 2021.
*Bloqueo en dos ocasiones del sistema de audio y video en el gabinete de comunicaciones del Auditorio. </t>
  </si>
  <si>
    <t>Se realiza el seguimiento a los planes de mejoramiento quedando pendientes algunos temas como el índice de información clasificada y reservada, aprobación de riesgos de seguridad y activos de información se aprobó la conformación de los roles de oficial de seguridad de la información y oficial de protección de datos para que funcionen en la estructura de la jefatura de la OAP, esta aprobación se realizó por parte del comité de gestión y desempeño.</t>
  </si>
  <si>
    <t>Se han desarrollado tres (3) webinares, correos masivos con tips que generan cultura en seguridad de la información</t>
  </si>
  <si>
    <t xml:space="preserve">El 27 de abril se radica el siguiente evento "Después de realizar validaciones con proveedor de office 365 en las cuentas afectadas Mvelez y dolarte, se sugiere bloquear dominios desde donde se envía mensaje original, en office 365 ya fueron bloqueados y se tomaron las medidas necesarias a cada usuario. 
Se sugiere validar tema a nivel de firewall y demás medidas de segurida". </t>
  </si>
  <si>
    <t xml:space="preserve">Durante el primer semestre de 2022 en la agenda de formulación se encontraban las siguientes políticas con alguna actividad de formulación.
1. Actualización de la polítia de Humedales interiores de Colombia
2. Actualización de la política de gestión ambiental urbana
3. Actualización Política Nacional para la Gestión Integral Ambiental de Residuos Peligrosos
4. Política Nacional de Participación Ambiental
5. Política de Bienestar Animal
Las cuales todas reportaron avance para este periodo.
Debido a la pandemia la agenda de formulación se recibieron varias solicitudes de ajuste de los tiempos ya que estos nos se han podido cumplir debido a problemas con la contratación </t>
  </si>
  <si>
    <t>La OAJ a través de los grupos de conceptos en el primer trimestre del año 2022 atendió dentro del término legal concedido las 313 solicitudes de concepto allegadas.
La OAJ a través de los grupos de conceptos en el segundo trimestre del año 2022 atendió dentro del término legal concedido las 358 solicitudes de concepto allegadas.</t>
  </si>
  <si>
    <t xml:space="preserve">Durante el primer trimestre del año 2022 la OAJ a través del Grupo de Procesos Judiciales, atendió dentro del término legal concedido la totalidad de los 112 procesos judiciales allegados a la entidad. 
Durante el segundo trimestre del año 2022 la OAJ a través del Grupo de Procesos Judiciales, atendió dentro del término legal concedido la totalidad de 183 procesos judiciales allegados a la entidad. </t>
  </si>
  <si>
    <t>Se cumplió la totalidad de actividades de gobierno abierto relacionadas con las política de servicio al ciudadano, transparencia y acceso a información pública, obteniendo un resultado del 100% superando el límite satisfactorio del indicador.</t>
  </si>
  <si>
    <t xml:space="preserve">
El 30 de junio del 2022, se presenta el informe consolidado de la gestión adelantada por la Oficina en materia de iniciativas y seguimiento de Cooperación Internacional y Banca Multilateral durante el primer semestre de 2022, en aplicación de los procedimientos:
 P-E-NIC-10 Proc Estrategia de Cooperacion Internacional Tec Y Financiera 
P-E-NIC-11 Procedimiento Acceso a Recursos de Recursos Tecnicos y Fin no Reembolsables de Ayuda Oficl al Desarrollo 
P-E-NIC-12 Proced Coop Tecnica Entre Paises en Desarrollo (Cooperación Sur - Sur, Cooperación Triangular) 
P-E-NIC-13 Proc. Seguimiento y Monitoreo Proyectos de Coop Tecn y Financ NO Reembolsable 
P-E-NIC-14 Procedimiento Cooperación Fondo para el Medio Ambiente Mundial GEF(Siglas en ingles) 
P-E-NIC-15 Prestamos de Inversión Banca Multilateral 
P-E-NIC-16 Operaciones Programatícas 
P-E-NIC-17 Cooperacion con Recurso Banca </t>
  </si>
  <si>
    <t>El 30 de julio del 2022, se presenta el informe consolidado de la gestión adelantada por la Oficina en materia de iniciativas y seguimiento de Cooperación Internacional y Banca Multilateral durante el primer semestre de 2022, en aplicación del procedimiento GESTION EN NEGOCIACIONES INTERNACIONALESy Gestión de Recursos de Cooperación y Banca, que recoge el formato Código: P-E-NIC-09 del MADSIG.</t>
  </si>
  <si>
    <t>En el mes de Marzo de 2022 se recibieron 4.037 Comunicaciones Oficiales PQRSD, de las cuales se enviaron para trasladar por no competencia en la Distribución de Correspondencia a las Dependencia del Ministerio de Ambiente y Desarrollo Sostenible 109 PQRSD. Ello significa, que para el mes de Marzo de 2022 tenemos un resultado en el Indicador de GD del 2,70%, cumpliendo la meta del indicador de no superar en un 10% la devolución de las comunicaciones oficiales.
Finalmente el comportamiento a lo largo del 2022, minimizara el % promedio de devolución del 2,70% , manteniendose en un margen bajo y dentro del rango menor al 5% hablando bien de la gestión de la Unidad Coordinadora para el Gobierno Abierto que participa en la recepción de las comunicaciones oficiale y devolución de las mismas.
Se lleva a cabo el proceso de radicación, clasificación y distribución en el mes de Enero de 2022 por la Unidad Coordinadora de Gobierno Abierto mientras la Subdirección Administraytiva y Financiera realiza cambios y ajustes en las Resoluciones de los Grupos de Gestión Documental y Unidad Coordinadora, con el fin de definir competencias de cada Grupo Interno de Trabajo y se establece el proceso a partir del año 2022 en MINAMBIENTE.</t>
  </si>
  <si>
    <t>No se programaron auditorias en el primer trimestre de 2022.
En el segundo trimestre se socializó en el Comité Institucional de Gestión y Desempeño del 18-05-2022 el programa de auditoría, teniendo de acuerdo a lo programado, la auditoría de certificación del Sistema de Gestión de Calidad y Ambiental para el mes de julio de 2022, así mismo, se adelantaron las gestiones para la celebración del contrato de Mínima Cuantía con objeto: “Prestar los servicios a la Oficina Asesora de Planeación del Ministerio de Ambiente y Desarrollo Sostenible, para planificar y realizar la auditoría externa de otorgamiento de la certificación del Sistema de Gestión de Calidad según lo establecido en la norma NTC-ISO 9001:2015 y del Sistema de Gestión Ambiental según lo establecido en la norma NTC-ISO 14001:2015" (Proceso No IPMC-007-2022)</t>
  </si>
  <si>
    <t>En el primer semestre de 2022 la plataforma de la escuela virtual de inducción se encuentró en actualización donde se incluyeron nuevos temas de gestión de conocimiento y la politica de equidad y género. La vinculación de personal disminuyó teniendo en cuenta la restrición por Ley de Garantias.</t>
  </si>
  <si>
    <t xml:space="preserve">Se documenta acción correctiva No 237 en el formato F-E-SIG-10 Plan de Mejoramiento asociada a:
1.  Programar proceso de inducción en la vigencia 2022
</t>
  </si>
  <si>
    <r>
      <t>Se documenta acción correctiva No 236</t>
    </r>
    <r>
      <rPr>
        <b/>
        <sz val="9"/>
        <rFont val="Arial Narrow"/>
        <family val="2"/>
      </rPr>
      <t xml:space="preserve"> </t>
    </r>
    <r>
      <rPr>
        <sz val="9"/>
        <rFont val="Arial Narrow"/>
        <family val="2"/>
      </rPr>
      <t xml:space="preserve">en el formato F-E-SIG-10 Plan de Mejoramiento asociada a:
1. Programar las vacaciones una vez se cuente con la planta de personal que garantice la continuidad en la prestación del servicio en el Ministerio de Ambiente y Desarrollo sostenible. 
2. Diligenciar el formato único de novedad de vacaciones F-A-ATH-05, anexo a la justificación de interrupción y aplazamiento de vacaciones la cual reposará en la historia laboral de cada funcionario.
</t>
    </r>
  </si>
  <si>
    <t>Se evidencia que en el primer trimestre del 2022  se alcanza un nivel insatisfactorio, con un  67,74% debido a que a 7 funcionarios se le aplazaron las vacaciones por necesidades del servicio de los 20 funcionarios que programaron vacaciones en el primer trimestre.
Se evidencia que en el primer trimestre del 2022  se alcanza un nivel insatisfactorio, con un  67,74% debido a que a 7 funcionarios se le aplazaron las vacaciones por necesidades del servicio de los 20 funcionarios que programaron vacaciones vacaciones en el primer trimestre.
Para este segundo trimestre 2022 nuevamente tenemos un nivel insatisfactorio reflejando un 67,90% debido a que se estan presentando aplazamiento e interrupciones de vacaciones por cada una de las dependencias por necesidades del servicio (52 solicitudes), debido al concurso de meritos lo cual ocasionó una disminución en la planta de personal por las renuncias presentadas.</t>
  </si>
  <si>
    <t>Durante el primer trimestre de 2022 se tramitaron diecisiete (17) incapacidades para recobro: quince (15 ) de enfermedad general y dos (2) de maternidad en las diferentes EPS. A la fecha se encuentran radicadas el 100% de las incapacidades y licencias ante las respectivas EPS para el proceso de recobro.
Durante el segundo trimestre de 2022 se tramitaron ocho (8) incapacidades para recobro de licencia de enfermedad general en las diferentes EPS. A la fecha se encuentran radicadas el 100% de las incapacidades y licencias ante las respectivas EPS para el proceso de recobro.</t>
  </si>
  <si>
    <t>En el periodo comprendido entre el 1° de mayo y el 30 de junio de 2022, el Ministerio de Ambiente y Desarrollo Sostenible emitió 7 conceptos de viabilidad, 4 conceptos técnicos únicos sectoriales y 6 conceptos integrados. Lo anterior, en respuesta a la solicitud de evaluación de dieciséis proyectos de inversión ambiental presentados a esta entidad.</t>
  </si>
  <si>
    <t>Del total de conceptos, 5 se expidieron dentro de los tiempos estipulados por la normatividad vigente; por lo cual el estado del indicador para el tercer bimestre del año en curso se encuentra en un valor de 29%.
Es de anotar, que el bajo desempeño en la emisión oportuna de los conceptos se debió principalmente a demoras en la asignación de los profesionales responsables de la revisión de las iniciativas y estos a su vez, en la evaluación de las mismas. Los retrasos se produjeron por motivo de la falta de personal disponible y capacitado para realizar la valoración de los proyectos.</t>
  </si>
  <si>
    <t>((# mensual de impresiones 2022 - # promedio mensual de impresiones 2019) / # promedio mensual de impresiones 2019) * 100</t>
  </si>
  <si>
    <t>((Consumo bimestral actual de agua 2022(m3) - Consumo promedio bimestral de agua 2019 (m3)) / Consumo promedio bimestral de agua 2019 (m3)) * 100</t>
  </si>
  <si>
    <t>((Consumo mensual actual de energía 2022(kW) - Consumo promedio mensual de energía 2019 (kW)) / Consumo promedio bimensual de energía 2019 (kW)) * 100</t>
  </si>
  <si>
    <r>
      <t xml:space="preserve">Para el mes de enero no se realizó programación de mantenimientos preventivos para equipos, durante el primer trimestre del año desde el Grupo de Servicios Administrativos se planifica adelantar los procesos de contratación de mantenimiento.
Para el mes de FEBRERO se encontraba programado el mantenimiento de los equipos de transporte vertical (ascensores) del edificio principal del ministerio, actividad que se realizó con el contratista  Maquinas, Procesos y Logísticas S.A.S el día 14 de marzo de 2022.
</t>
    </r>
    <r>
      <rPr>
        <sz val="11"/>
        <rFont val="Arial Narrow"/>
        <family val="2"/>
      </rPr>
      <t>Para el mes de marzo se encontraba programado el mantenimiento de los equipos de transporte vertical (ascensores) del edificio principal del Ministerio, actividad que se realizó con el contratista  Maquinas, Procesos y Logísticas S.A.S los días 5 y 14 de marzo de 2022.</t>
    </r>
    <r>
      <rPr>
        <sz val="11"/>
        <color rgb="FFFF0000"/>
        <rFont val="Arial Narrow"/>
        <family val="2"/>
      </rPr>
      <t xml:space="preserve">
</t>
    </r>
    <r>
      <rPr>
        <sz val="11"/>
        <rFont val="Arial Narrow"/>
        <family val="2"/>
      </rPr>
      <t xml:space="preserve">Para el mes de mayo se encontraba programado el mantenimiento de los equipos de transporte vertical (ascensores) del edificio principal del Ministerio, actividad que se realizó con el contratista Maquinas, Procesos y Logísticas S.A.S el día 19 de mayo de 2022.
Para el mes de mayo se encontraba programado el mantenimiento de los equipos de transporte vertical (ascensores) del edificio principal del Ministerio, ascensor del edificio anexo y del sistema hidráulico como el lavado de tanques de agua potable y fosos de aguas negras, actividades de mantenimiento preventivo que se desarrollaron de acuerdo a los cronogramas establecidos con los respectivos contratistas especializados para cada uno de los servicios. </t>
    </r>
  </si>
  <si>
    <r>
      <t xml:space="preserve">Durante el mes de enero de 2022 se recepcionaron 498 casos de los cuales se atendieron  439 casos, quedando pendiente por gestionar 59, la efectividad del servicio es positiva de acuerdo al limite de satisfacción establecido del 86% ya que se cumplió en un 88%.
Durante el mes de febrero de 2022 se recepcionaron 440 casos de los cuales se atendieron  </t>
    </r>
    <r>
      <rPr>
        <sz val="11"/>
        <rFont val="Arial Narrow"/>
        <family val="2"/>
      </rPr>
      <t xml:space="preserve">efectivamente los 440 casos durante este periodo de tiempo.
Durante el mes de marzo de 2022, se recepcionaron 194 casos de los cuales se atendieron efectivamente los 194 casos durante este periodo de tiempo, para un cumplimiento efectivo del 100%.
Para el mes de mayo se encontraba programado el mantenimiento de los equipos de transporte vertical (ascensores) del edificio principal del Ministerio, actividad que se realizó con el contratista Maquinas, Procesos y Logísticas S.A.S el día 19 de mayo de 2022.
Durante el mes de mayo de 2022, se recepcionaron 148 casos de los cuales se atendieron efectivamente los 147 casos durante este periodo de tiempo, para un cumplimiento efectivo del 99%, lo cual demuestra un buen comportamiento del indicador bajo la efectividad en la atención de servicios solicitados al Grupo de Servicios Administrativos.
Durante el mes de junio de 2022, se recepcionaron  132 casos de los cuales se atendieron efectivamente 128 casos durante este periodo de tiempo, para un cumplimiento efectivo del 97%, lo cual demuestra un buen comportamiento del indicador, bajo la efectividad en la atención de servicios solicitados al Grupo de Servicios Administrativos estando por encima del limite de satisfacción. </t>
    </r>
  </si>
  <si>
    <r>
      <rPr>
        <b/>
        <sz val="9"/>
        <rFont val="Arial Narrow"/>
        <family val="2"/>
      </rPr>
      <t>Enero- febreo:</t>
    </r>
    <r>
      <rPr>
        <sz val="9"/>
        <rFont val="Arial Narrow"/>
        <family val="2"/>
      </rPr>
      <t xml:space="preserve"> La facturación correspondiente al mes de enero y febrero es esperada para la segunda semana del mes de marzo.
De acuerdo a la meta establecida en la hoja de vida del indicador, se evidencia un buen comportamiento, ya que se presento una disminución del 79% sobrepasando la meta establecida en disminuir en un 25%.
</t>
    </r>
    <r>
      <rPr>
        <b/>
        <sz val="9"/>
        <rFont val="Arial Narrow"/>
        <family val="2"/>
      </rPr>
      <t xml:space="preserve">Marzo -Abril </t>
    </r>
    <r>
      <rPr>
        <sz val="9"/>
        <rFont val="Arial Narrow"/>
        <family val="2"/>
      </rPr>
      <t xml:space="preserve">: De acuerdo a la facturación remitida por parte de la empresa de acueducto correspondientes a los periodos comprendidos en febrero 22 a marzo 14 con consumo de 220m3 y del periodo de marzo 15 a abril 12 con consumo de 312 m3, lo cual para la sumatoria bimensual de acuerdo con la formulación del indicador se establece un consumo de 532 m3, lo que en comparación con la meta establecida de disminuir en 25% el consumo promedio bimensual con respecto de 2019 de 2864 m3, se evidencia un buen comportamiento ya que se presento una disminución en el consumo de 81%, sobrepasando la meta en 56%.
</t>
    </r>
    <r>
      <rPr>
        <b/>
        <sz val="9"/>
        <rFont val="Arial Narrow"/>
        <family val="2"/>
      </rPr>
      <t xml:space="preserve">Mayo- Junio:  </t>
    </r>
    <r>
      <rPr>
        <sz val="9"/>
        <rFont val="Arial Narrow"/>
        <family val="2"/>
      </rPr>
      <t xml:space="preserve">De acuerdo a la facturación remitida por parte de la empresa de acueducto correspondientes a los periodos comprendidos en abril 13 a  junio 11 de 2022 con una sumatoria de consumo de 608 m3 para el bimestre, lo que permite evidenciar un buen comportamiento en comparación con la meta establecida de disminuir en 25% el consumo promedio bimensual con respecto de 2019 de 2864 m3 como meta, toda vez que se presento una disminución en el consumo de 79%, sobrepasando la meta en 54%.
Es importante mencionar, que durante el periodo de medición por las medidas de aislamiento preventivo por COVID-19, las instalaciones no estaban con el 100% de ocupación, así como para el establecimiento de la meta del presente indicador se tomo como año base 2019, en el cual las instalaciones presentaban una ocupación del 100%.
</t>
    </r>
    <r>
      <rPr>
        <sz val="9"/>
        <color rgb="FFFF0000"/>
        <rFont val="Arial Narrow"/>
        <family val="2"/>
      </rPr>
      <t xml:space="preserve">
</t>
    </r>
  </si>
  <si>
    <t xml:space="preserve">Enero-De acuerdo a la meta establecida en la hoja de vida del indicador, se evidencia un buen comportamiento ya que se presento una disminución del 46% en comparación con la meta establecida del 25%, sobrepasando la meta en 21% de ahorro en energía. 
Febrero- De acuerdo a la meta establecida en la hoja de vida del indicador, se evidencia un buen comportamiento ya que se presento una disminución del 42% en comparación con la meta establecida del 25%, sobrepasando la meta en un 17% más de ahorro de energía. 
Marzo: De acuerdo a la meta establecida en la hoja de vida del indicador, se evidencia un buen comportamiento ya que se presentó una disminución del 44% en comparación con la meta establecida del 25%, sobrepasando la meta en un 19% más de ahorro de energía.
Abril: comportamiento ya que se presentó una disminución del 42% en comparación con la meta establecida del 25%, sobrepasando la meta en un 17% más de ahorro de energía.  
Mayo: De acuerdo a la meta establecida en la hoja de vida del indicador, se evidencia un buen comportamiento ya que se presentó una disminución del 44% en comparación con la meta establecida del 25%, sobrepasando la meta en un 19% más de ahorro de energía. 
Junio: De acuerdo a la meta establecida en la hoja de vida del indicador, se evidencia un buen comportamiento ya que se presentó una disminución del 35% en comparación con la meta establecida del 25%, sobrepasando la meta en un 10% más de ahorro de energía. 
Es importante mencionar, que durante el periodo de medición por las medidas de aislamiento preventivo por COVID-19, las instalaciones no estaban con el 100% de ocupación, así como para el establecimiento de la meta del presente indicador se tomó como año base 2019, en el cual las instalaciones presentaban una ocupación del 100%.
</t>
  </si>
  <si>
    <t>Enero: De acuerdo a la meta establecida en la hoja de vida del indicador, se evidencia un buen comportamiento ya que se presentó una disminución del 81% en comparación con la meta establecida en el 25%, sobrepasando en 56%. 
Febrero: De acuerdo a la meta establecida en la hoja de vida del indicador, se evidencia un buen comportamiento ya que se presentó una disminución del 64% en comparación con la meta establecida del 25%, sobrepasando la misma en 39%
Marzo: De acuerdo a la meta establecida en la hoja de vida del indicador, se evidencia un buen comportamiento ya que se presentó una disminución del 40% en comparación con la meta establecida del 25%, sobrepasando la misma en 15%. . 
Abril: De acuerdo a la meta establecida en la hoja de vida del indicador, se evidencia un buen comportamiento ya que se presentó una disminución del 68% en comparación con la meta establecida del 25%, sobrepasando la misma en 40%
Mayo: De acuerdo a la meta establecida en la hoja de vida del indicador, se evidencia un buen comportamiento ya que se presentó una disminución del 68% en comparación con la meta establecida del 25%, sobrepasando la misma en 43%. . 
Junio: De acuerdo a la meta establecida en la hoja de vida del indicador, se evidencia un buen comportamiento ya que se presentó una disminución del 77% en comparación con la meta establecida del 25%, sobrepasando la misma en 52%. 
Es importante mencionar, que durante el periodo de medición por las medidas de aislamiento preventivo por COVID-19, las instalaciones no estaban con el 100% de ocupación, así como para el establecimiento de la meta del presente indicador se tomó como año base 2019, en el cual las instalaciones presentaban una ocupación del 100%.</t>
  </si>
  <si>
    <t>Enero: El comportamiento de aprovechamiento de residuos es positivo, ya que esta por encima de la meta en 7%, lo que evidencia una buena la clasificación de residuos desde la fuente en la utilización de los puntos ecológicos. 
Febrero: El comportamiento de aprovechamiento de residuos es positivo para el periodo de medición, toda vez que ssobre pasa la meta en 1% del aprovechamiento esperado.
Marzo: El comportamiento de aprovechamiento de residuos es positivo toda vez que se presentó un aprovechamiento de 25%, del total de los residuos generados durante el mes de marzo, cumpliendo la meta establecida.
Abril: El comportamiento de aprovechamiento de residuos es positivo toda vez que se presentó un aprovechamiento de 31%, del total de los residuos generados durante el mes de abril, sobrepasando  la meta establecida del 25% del total de los residuos generados en el Ministerio en 6 %.
Mayo: El comportamiento de aprovechamiento de residuos es positivo toda vez que se presenta un aprovechamiento de residuos sobre la meta establecida para el indicador.
Junio: El comportamiento de aprovechamiento de residuos es negativo en comparación con la meta establecida en la hoja de vida del indicador ya que se encuentra por debajo del limite de satisfacción en 6%, toda vez que se a evidenciado el mal uso de los puntos ecológicos ubicados en las diferentes zonas del Ministerio. 
Es importante establecer que durante el periodo de medición la entidad se encontra ba en periodo de contratación, así como por las medidas de aislamiento preventivo por COVID-19 las instalaciones no están con el 100% de ocupación.</t>
  </si>
  <si>
    <r>
      <t xml:space="preserve">Se ha realizado lo siguiente:
</t>
    </r>
    <r>
      <rPr>
        <b/>
        <sz val="11"/>
        <color theme="1"/>
        <rFont val="Arial Narrow"/>
        <family val="2"/>
      </rPr>
      <t xml:space="preserve">Febrero: </t>
    </r>
    <r>
      <rPr>
        <sz val="9"/>
        <color theme="1"/>
        <rFont val="Arial Narrow"/>
        <family val="2"/>
      </rPr>
      <t xml:space="preserve">
</t>
    </r>
    <r>
      <rPr>
        <b/>
        <sz val="9"/>
        <color theme="1"/>
        <rFont val="Arial Narrow"/>
        <family val="2"/>
      </rPr>
      <t>-Trámites FCA</t>
    </r>
    <r>
      <rPr>
        <sz val="9"/>
        <color theme="1"/>
        <rFont val="Arial Narrow"/>
        <family val="2"/>
      </rPr>
      <t xml:space="preserve">:
640641 del 1-feb-22 $4.069.383.619 de CDA y CORPOMOJANA
</t>
    </r>
    <r>
      <rPr>
        <b/>
        <sz val="11"/>
        <color theme="1"/>
        <rFont val="Arial Narrow"/>
        <family val="2"/>
      </rPr>
      <t>Marzo</t>
    </r>
    <r>
      <rPr>
        <sz val="9"/>
        <color theme="1"/>
        <rFont val="Arial Narrow"/>
        <family val="2"/>
      </rPr>
      <t xml:space="preserve">
</t>
    </r>
    <r>
      <rPr>
        <b/>
        <sz val="9"/>
        <color theme="1"/>
        <rFont val="Arial Narrow"/>
        <family val="2"/>
      </rPr>
      <t>-Trámites FCA:</t>
    </r>
    <r>
      <rPr>
        <sz val="9"/>
        <color theme="1"/>
        <rFont val="Arial Narrow"/>
        <family val="2"/>
      </rPr>
      <t xml:space="preserve">
641214 del 18-03-22 $6.900991.665 de CARSUCRE, CORPOCHIVOR, CORPOGUAJIRA, CORMACARENA Y CORPOURABA
641311 del 24-03-22 $1.757.981.821 de CORPOMOJANA Y CORPOGUAJIRA
641416 del 29-03-22 $4.897.339.330 CODECHOCÓ Y CARSUCRE
</t>
    </r>
    <r>
      <rPr>
        <b/>
        <sz val="9"/>
        <color theme="1"/>
        <rFont val="Arial Narrow"/>
        <family val="2"/>
      </rPr>
      <t>-Trámites FONAM:</t>
    </r>
    <r>
      <rPr>
        <sz val="9"/>
        <color theme="1"/>
        <rFont val="Arial Narrow"/>
        <family val="2"/>
      </rPr>
      <t xml:space="preserve">
641004 del 3-03-22 $12.483.084.673 CORPOGUAJIRA Y CRA.
- Aval Fiscal NDC
</t>
    </r>
    <r>
      <rPr>
        <b/>
        <sz val="9"/>
        <color theme="1"/>
        <rFont val="Arial Narrow"/>
        <family val="2"/>
      </rPr>
      <t>-ANTEPROYECTO DE PRESUPUESTO 2023.</t>
    </r>
    <r>
      <rPr>
        <sz val="9"/>
        <color theme="1"/>
        <rFont val="Arial Narrow"/>
        <family val="2"/>
      </rPr>
      <t xml:space="preserve">
Se realizaron los oficios de Anteproyecto de presupuesto 2023 y Marco de Gasto de Mediano Plazo 2023-2026, donde se solicitan a las dependencias y a las entidades del sector la información necesaria para la realización del anteproyecto 2023 y MGMP y posterior envio a los mismos por parte del Jefe de la Oficina Asesora de Planeación.
Se realizo la consolidación de los recursos solicitados por las dependencias y entidades del sector para la relaización del Anteproyecto 2023.
Se realizo el Comité del Anteproyecto 2023 junto a la SAF y el acta con las conclusiones.
Se realizo el cargue en el sistema SIIF NACIÓN, de los valores de la programación presupuestal para el anteproyecto 2023, del Ministerio gastos "Funcionamiento, Inversión, Servicio a la Deuda" - FONAM "Ingresos, gastos".
Se envío la versión final del Anteproyecto 2023 al Ministerio de Hacienda y Crédito Público.
Abril
-Trámites FCA:
642617 - 26/04/2022 - FCA
642156 - 28/04/2022 - FONAM
641811 - 18/04/2022 - FONAM
- MGMP
Se enviaron los correos correspondientes a la solicitud del MGMP a las entidades del sector.
Se realizó reunión del Grupode Gestión Presupuestal para la preparación y organización en la presnetación del MGMP del sector Ambiente y Desarrollo Sostenible.
Mayo
-MGMP
Se realizo la matriz del MGMP con la información enviada por todas las entidades del sector, donde se consolidó las necesidades de cada una.
Se realizo la presentación del MGMP para el comité sectoral.
El 6 de marzo se realizó la presentación del comité sectorial ante el Ministerio de Hacienda y el DNP, donde se solicitaron ajustes.
El 25 de mayo se envío la presentación y la matriz del MGMP definitva
Junio
-Trámites FCA:
642794 - 22/06/2022 - FONAM
642745 - 14/06/2022 - FONAM
642677 - 08/06/2022 - FCA
642652 - 06/06/2022 - FONAM
-CUOTA 2023
Se realizo la matriz de la distribución de la cuota 2023.</t>
    </r>
  </si>
  <si>
    <r>
      <t xml:space="preserve">Se cumplio la meta con una gestión del 100%, La Gestion del Grupo de Presupuesto se encuentra en niveles optimos ya que los tramites solicitados se han realizado en los tiempos </t>
    </r>
    <r>
      <rPr>
        <sz val="12"/>
        <rFont val="Arial Narrow"/>
        <family val="2"/>
      </rPr>
      <t>establecidos, de los cuales de 2,340 solicitudes, se tramitaron exitosamente en su totalidad. 
Se cumplio la meta con una gestión del 100% superando la meta en el primer trimestre, La Gestion del Grupo de Presupuesto se encuentra en niveles optimos ya que los tramites solicitados se han realizado en los tiempos establecidos, de los cuales de 1,586 solicitudes, se tramitaron exitosamente en su totalidad.</t>
    </r>
  </si>
  <si>
    <t xml:space="preserve">
Dada la situación del país, en relación con la pandemia y el trabajo en casa, el comportamiento de las impresiones, es diferencial ya en 2019 se tenía a todo el personal en el Ministerio, a comparación del consumo en el 2022 el retorno gradual ha incrementado considerablemente los  temas de impresion, pero se mantiene la buena practica del manejo de documentos digitales.</t>
  </si>
  <si>
    <t xml:space="preserve">
El comportamiento del indicador "cumplimiento de las actividades de acompañamiento en el ejercicio  misionales"  Supero la meta establecida en un 7% .  Gracias al reporte de las actividades de las Direcciones de recurso Hirico ,Dirección de Asuntos Ambientales Sectorial y Urbano,  Ofician de Negocios Verdes, Dirección de Ordenamiento Ambiental Territorial- SINA , Sudirección de Educación y Participación, Dirección de Cambio Climatico y gestión de Riesgo, Dirección de bosques Biodiversidad y Recursos Ecosistemicos . </t>
  </si>
  <si>
    <t xml:space="preserve">
El comportamiento del indicador "Percepción de las actividades de acompañamiento en el ejercicio"  Supero la meta establecida en un 11% .  Gracias al reporte de las actividades de las Direcciones de recurso Hirico ,Dirección de Asuntos Ambientales Sectorial y Urbano,  Ofician de Negocios Verdes, Dirección de Ordenamiento Ambiental Territorial- SINA , Sudirección de Educación y Participación, Dirección de Cambio Climatico y gestión de Riesgo, Dirección de bosques Biodiversidad y Recursos Ecosistemicos . </t>
  </si>
  <si>
    <t>Para el primer trimestre de la vigencia 2022, el comportamiento de la solicitud y ejecucion de los eventos  disminuyo a comparacion del ultimo trimestre de la vigencia 2021, se ejecutan los eventos previamente solicitados y confirmados teniendo en cuenta la limitacion de los recursos.
Para el segundo trimestre de la vigencia 2022, el comportamiento de la solicitud y ejecucion de los eventos  aumento a comparacion del primer trimestre de la vigencia 2022, se ejecutaron los eventos previamente solicitados y confirmados, huvo la cancelacion de 23 eventos los cuales fueron aplazados por orden publico, emergencias ambientales (derrumbes) y concertacion con las comunidades.</t>
  </si>
  <si>
    <t xml:space="preserve">Para el primer trimestre de la vigencia 2022, se puede evidenciar que el numero de las comisiones solicitadas aumento considerablemente con respecto al primer trimestre de la vigencia 2021, teniendo en cuenta la reactivacion de las actividades en diferentes lugares del pais, asi mismo las comisiones que no se tramitaron se debido a que en muchos de los casos no se logro conseguir disponibilidad aerea, en algunos casos temas de orden publico o temas de condiciones climaticas. Es importante resaltar que en algunas dependencias no se estan tramitando comisiones extemporaneas por lo que obliga al comisionado cancelar la comision y programar con anticipacion.
Para el segundo trimestre de la vigencia 2022, se puede evidenciar que el numero de las comisiones solicitadas aumento considerablemente con respecto al segundo trimestre de la vigencia 2021 y al primer trimestre de la vigencia 2022, teniendo en cuenta los compromisos adquiridos por parte de la Entidad en los diferentes municipios y ciudades del pais, asi mismo las comisiones que no se tramitaron se debido a que en muchos de los casos no se logro conseguir disponibilidad aerea, en algunos casos temas de orden publico , condiciones climaticas que impidieron el despegue de los aviones. En algunas depedencias se esta realizando el tramite con anticipacion de sus comisiones.
</t>
  </si>
  <si>
    <t>Con informe de Seguimiento de Avance de Políticas Públicas Ambientales a corte 2021-2 en elaboración, y en cumplimiento a plan de mejoramiento del 19 de mayo de 2022 con fecha limite de cumplimiento 30 de julio de 2022, de  de conformidad alos reportes de avance suministrados por cada una de las direcciones técnicas a cargo de la implementacion de cada uno de los documentos estrategicos se obtuvo para el presente indicador la siguiente información:
Documentos reportados satisfactoriamente dentro de los tiempos establecidos
1. Política Nacional de Cambio Climático - PNCC. Dirección de Cambio Climático y Gestión del Riesgo
2. Política Nacional Gestión Integral de Residuos de Aparatos Eléctricos y Electrónicos - RAEE. Dirección de Asuntos Ambientales Sectorial y Urbana.
3. Política para la gestión Integral ambiental del suelo- PGIAS. Dirección de Asuntos Ambientales, Sectorial y Urbana;  
Dirección de Bosques, Biodiversidad y Servicios Ecosistémicos
4. Política Nacional Producción  y Consumo Sostenible- PNPCS. Dirección de Asuntos Ambientales, Sectorial y Urbana
5. Política Gestión Ambiental Urbana - PGAU. Dirección de Asuntos Ambientales, Sectorial y Urbana
6. Política Nacional Ambiental para el Desarrollo Sostenible de los Espacios Oceánicos y las zonas costeras e insulares de Colombia - PNAOCI. Dirección de asuntos Marinos Costeros y Recursos Acuáticos.
7- Política Nacional de Educación Ambiental - PNEA. Subdirección de Educación y Participación.
8- Política Ambiental para  la Gestión Integral de Residuos o Desechos Peligrosos - RESPEL Dirección de Asuntos Ambientales, Sectorial y Urbana
Documentos de política sin reporte de información por parte de las direcciones técnicas
1.Política Nacional para la Gestión Integral del Recurso Hídrico - PNGIRH- Dirección de Gestión Integral del Recurso Hídrico
2. Política Nacional para Humedales Interiores de Colombia - PNHIC. Dirección de Bosques Biodiversidad y Servicios Ecosistémicos 
3. Política Nacional para la gestión integral de la biodiversidad y sus servicios ecosistémicos - PNGIBSE. Dirección de Bosques Biodiversidad y Servicios Ecosistémicos 
Durante el mes de agosto e inicio de septiembre la información remitida por cada una de las dependencias misionales seran consolidads para la elaboración de reporte correspondiente al periodo 2021-2.</t>
  </si>
  <si>
    <t>a pesar que la OAP haya generado las correspondientes solicitudes de información a las direcciones técnicas encargadas de reporte, se hace imperante que las dependencias técnicas a su interior, precisan de mejorar las comunicaciones internas a fin que cumplan con los objetivos propuestos y establecidos por el Sistema de Gestion de Calidad, principalmente en aquellas que históricamente no presentan reportes o que la información que generan entorno al proceso, carece de oportunidad y pertinencia.
Para mejorar el desempeño del indicador, se precisa que la Dirección de Bosques Biodiversidad y Servicios Ecosistémicos aseguren el procesamiento, consolidación y seguimiento de información referente a las politicas Humedales Interiores de Colombia - PNHIC y Política Nacional para la gestión integral de la biodiversidad y sus servicios ecosistémicos en concordancia a las funciones delegadas en el decreto 3570 de 2011, durante la vigencia 2021 la informacion remitida por la dependencia es practicamente nula o inexistente.
Para mejorar el desempeño del indicador, se precisa que la Dirección de Gestion Integral del recurso Hídrico aseguren el procesamiento, consolidación y seguimiento de información referente a la Política Nacional para la Gestión Integral del Recurso Hídrico - PNGIRH en concordancia a las funciones delegadas en el decreto 3570 de 2011, durante la vigencia 2021 la informacion remitida por la dependencia es practicamente nula o inexistente.</t>
  </si>
  <si>
    <r>
      <t xml:space="preserve">AFPA: Avance en la formulación de las políticas públicas ambientales en la vigencia
%APi: Porcentaje de avance de la política i
%APPi: porcentaje de avance programado de la política i
n: Número de Políticas Programadas 
El porcentaje de avance de las etapas en la  Formulación de Políticas es la sumatoria de la calificación de referencia de cada etapa cumplida, según la siguiente tabla:  
</t>
    </r>
    <r>
      <rPr>
        <sz val="9"/>
        <color rgb="FFFF0000"/>
        <rFont val="Arial"/>
        <family val="2"/>
      </rPr>
      <t xml:space="preserve">
</t>
    </r>
    <r>
      <rPr>
        <sz val="9"/>
        <color theme="1"/>
        <rFont val="Arial"/>
        <family val="2"/>
      </rPr>
      <t xml:space="preserve">
Nota: Se deben identificar las etapas cumplidas (No aplican resultados de avance parciales) en el proceso de formulación de la política (Planeación, Diagnóstico, Formulación, Promoción y Difusión). Dependiendo de las etapas cumplidas, se acumularán las calificaciones de referencia. </t>
    </r>
  </si>
  <si>
    <t>Tablero de Indicadores</t>
  </si>
  <si>
    <t>Con corte al mes de junio de 2022 se cuenta con 237 acciones en el plan de mejoramiento por proceso, con el siguiente estado frente al seguimiento realizado en junio de 2022, como se describe a continuación: 
Se cuenta con 148 acciones cumplidas de 180 acciones programadas para el periodo con un porcentaje de cumplimiento de 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</si>
</sst>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d/m/yyyy"/>
    <numFmt numFmtId="165" formatCode="0.0%"/>
    <numFmt numFmtId="166" formatCode="0.000"/>
    <numFmt numFmtId="167" formatCode="_ [$€-2]\ * #,##0.00_ ;_ [$€-2]\ * \-#,##0.00_ ;_ [$€-2]\ * &quot;-&quot;??_ "/>
    <numFmt numFmtId="168" formatCode="[$-240A]d&quot; de &quot;mmmm&quot; de &quot;yyyy"/>
    <numFmt numFmtId="169" formatCode="0.0"/>
  </numFmts>
  <fonts count="111">
    <font>
      <sz val="12"/>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b/>
      <sz val="14"/>
      <color theme="0"/>
      <name val="Arial Narrow"/>
      <family val="2"/>
    </font>
    <font>
      <sz val="12"/>
      <color theme="0"/>
      <name val="Arial Narrow"/>
      <family val="2"/>
    </font>
    <font>
      <b/>
      <sz val="8"/>
      <color theme="1"/>
      <name val="Arial"/>
      <family val="2"/>
    </font>
    <font>
      <sz val="12"/>
      <color theme="1"/>
      <name val="Calibri"/>
      <family val="2"/>
    </font>
    <font>
      <sz val="9"/>
      <color theme="1"/>
      <name val="Arial"/>
      <family val="2"/>
    </font>
    <font>
      <sz val="9"/>
      <color theme="0"/>
      <name val="Arial"/>
      <family val="2"/>
    </font>
    <font>
      <sz val="9"/>
      <color rgb="FFFFFFFF"/>
      <name val="Arial"/>
      <family val="2"/>
    </font>
    <font>
      <sz val="9"/>
      <color rgb="FFFF0000"/>
      <name val="Arial"/>
      <family val="2"/>
    </font>
    <font>
      <sz val="9"/>
      <color rgb="FF000000"/>
      <name val="Arial"/>
      <family val="2"/>
    </font>
    <font>
      <sz val="6"/>
      <color theme="1"/>
      <name val="Arial"/>
      <family val="2"/>
    </font>
    <font>
      <sz val="10"/>
      <color theme="1"/>
      <name val="Arial"/>
      <family val="2"/>
    </font>
    <font>
      <sz val="14"/>
      <color theme="0"/>
      <name val="Arial"/>
      <family val="2"/>
    </font>
    <font>
      <b/>
      <sz val="10"/>
      <color theme="0"/>
      <name val="Arial"/>
      <family val="2"/>
    </font>
    <font>
      <b/>
      <sz val="10"/>
      <color rgb="FFFFFFFF"/>
      <name val="Arial"/>
      <family val="2"/>
    </font>
    <font>
      <sz val="10"/>
      <color theme="0"/>
      <name val="Arial"/>
      <family val="2"/>
    </font>
    <font>
      <sz val="10"/>
      <color rgb="FFFF0000"/>
      <name val="Arial"/>
      <family val="2"/>
    </font>
    <font>
      <sz val="10"/>
      <color rgb="FF00B800"/>
      <name val="Arial"/>
      <family val="2"/>
    </font>
    <font>
      <sz val="10"/>
      <color rgb="FF000000"/>
      <name val="Arial"/>
      <family val="2"/>
    </font>
    <font>
      <sz val="9"/>
      <color theme="1"/>
      <name val="Arial Narrow"/>
      <family val="2"/>
    </font>
    <font>
      <sz val="12"/>
      <color rgb="FF000000"/>
      <name val="Arial Narrow"/>
      <family val="2"/>
    </font>
    <font>
      <b/>
      <sz val="12"/>
      <color theme="0"/>
      <name val="Arial Narrow"/>
      <family val="2"/>
    </font>
    <font>
      <b/>
      <sz val="16"/>
      <color theme="0"/>
      <name val="Arial Narrow"/>
      <family val="2"/>
    </font>
    <font>
      <sz val="10"/>
      <color theme="1"/>
      <name val="Arial Narrow"/>
      <family val="2"/>
    </font>
    <font>
      <b/>
      <sz val="11"/>
      <color theme="1"/>
      <name val="Arial Narrow"/>
      <family val="2"/>
    </font>
    <font>
      <sz val="12"/>
      <color theme="1"/>
      <name val="Arial Narrow"/>
      <family val="2"/>
    </font>
    <font>
      <b/>
      <sz val="10"/>
      <color theme="1"/>
      <name val="Arial Narrow"/>
      <family val="2"/>
    </font>
    <font>
      <b/>
      <sz val="9"/>
      <color theme="1"/>
      <name val="Arial Narrow"/>
      <family val="2"/>
    </font>
    <font>
      <sz val="9"/>
      <color theme="0"/>
      <name val="Arial Narrow"/>
      <family val="2"/>
    </font>
    <font>
      <sz val="9"/>
      <color rgb="FF000000"/>
      <name val="&quot;Arial Narrow&quot;"/>
    </font>
    <font>
      <b/>
      <sz val="12"/>
      <color rgb="FFFFFFFF"/>
      <name val="Arial Narrow"/>
      <family val="2"/>
    </font>
    <font>
      <u/>
      <sz val="11"/>
      <color theme="10"/>
      <name val="Calibri"/>
      <family val="2"/>
    </font>
    <font>
      <sz val="9"/>
      <color rgb="FF000000"/>
      <name val="Arial Narrow"/>
      <family val="2"/>
    </font>
    <font>
      <sz val="9"/>
      <color theme="1"/>
      <name val="&quot;Arial Narrow&quot;"/>
    </font>
    <font>
      <b/>
      <sz val="8"/>
      <color theme="1"/>
      <name val="Arial Narrow"/>
      <family val="2"/>
    </font>
    <font>
      <sz val="7"/>
      <color theme="1"/>
      <name val="Arial Narrow"/>
      <family val="2"/>
    </font>
    <font>
      <b/>
      <sz val="12"/>
      <color rgb="FFFFFFFF"/>
      <name val="&quot;Arial Narrow&quot;"/>
    </font>
    <font>
      <b/>
      <sz val="9"/>
      <color rgb="FF000000"/>
      <name val="&quot;Arial Narrow&quot;"/>
    </font>
    <font>
      <sz val="9"/>
      <color rgb="FFFFFFFF"/>
      <name val="Arial Narrow"/>
      <family val="2"/>
    </font>
    <font>
      <b/>
      <sz val="11"/>
      <color theme="1"/>
      <name val="&quot;Arial Narrow&quot;"/>
    </font>
    <font>
      <sz val="12"/>
      <color rgb="FF000000"/>
      <name val="&quot;Arial Narrow&quot;"/>
    </font>
    <font>
      <b/>
      <sz val="12"/>
      <color theme="1"/>
      <name val="&quot;Arial Narrow&quot;"/>
    </font>
    <font>
      <sz val="11"/>
      <color theme="1"/>
      <name val="Arial Narrow"/>
      <family val="2"/>
    </font>
    <font>
      <sz val="10"/>
      <color rgb="FF000000"/>
      <name val="Arial Narrow"/>
      <family val="2"/>
    </font>
    <font>
      <sz val="9"/>
      <color theme="1"/>
      <name val="Calibri"/>
      <family val="2"/>
    </font>
    <font>
      <sz val="11"/>
      <color rgb="FF000000"/>
      <name val="Arial Narrow"/>
      <family val="2"/>
    </font>
    <font>
      <sz val="9"/>
      <color rgb="FF000000"/>
      <name val="&quot;docs-Arial Narrow&quot;"/>
    </font>
    <font>
      <sz val="11"/>
      <color theme="1"/>
      <name val="Calibri"/>
      <family val="2"/>
    </font>
    <font>
      <b/>
      <sz val="24"/>
      <color theme="1"/>
      <name val="Calibri"/>
      <family val="2"/>
    </font>
    <font>
      <b/>
      <sz val="30"/>
      <color theme="1"/>
      <name val="Calibri"/>
      <family val="2"/>
    </font>
    <font>
      <b/>
      <sz val="36"/>
      <color theme="1"/>
      <name val="Calibri"/>
      <family val="2"/>
    </font>
    <font>
      <sz val="18"/>
      <color theme="1"/>
      <name val="Calibri"/>
      <family val="2"/>
    </font>
    <font>
      <sz val="14"/>
      <color theme="1"/>
      <name val="Calibri"/>
      <family val="2"/>
    </font>
    <font>
      <sz val="14"/>
      <color theme="0"/>
      <name val="Calibri"/>
      <family val="2"/>
    </font>
    <font>
      <u/>
      <sz val="11"/>
      <color theme="0"/>
      <name val="Calibri"/>
      <family val="2"/>
    </font>
    <font>
      <sz val="11"/>
      <color rgb="FFFF0000"/>
      <name val="Calibri"/>
      <family val="2"/>
    </font>
    <font>
      <sz val="22"/>
      <color theme="1"/>
      <name val="Calibri"/>
      <family val="2"/>
    </font>
    <font>
      <u/>
      <sz val="48"/>
      <color theme="0"/>
      <name val="Calibri"/>
      <family val="2"/>
    </font>
    <font>
      <sz val="20"/>
      <color theme="1"/>
      <name val="Calibri"/>
      <family val="2"/>
    </font>
    <font>
      <u/>
      <sz val="12"/>
      <color theme="0"/>
      <name val="Arial"/>
      <family val="2"/>
    </font>
    <font>
      <u/>
      <sz val="12"/>
      <color rgb="FF0000FF"/>
      <name val="Arial"/>
      <family val="2"/>
    </font>
    <font>
      <sz val="12"/>
      <color rgb="FF000000"/>
      <name val="&quot;Arial Narrow&quot;, Arial"/>
    </font>
    <font>
      <sz val="9"/>
      <name val="Arial"/>
      <family val="2"/>
    </font>
    <font>
      <sz val="12"/>
      <color theme="1"/>
      <name val="Arial"/>
      <family val="2"/>
    </font>
    <font>
      <sz val="11"/>
      <color theme="1"/>
      <name val="Arial"/>
      <family val="2"/>
    </font>
    <font>
      <sz val="9"/>
      <color indexed="81"/>
      <name val="Tahoma"/>
      <family val="2"/>
    </font>
    <font>
      <b/>
      <sz val="9"/>
      <color indexed="81"/>
      <name val="Tahoma"/>
      <family val="2"/>
    </font>
    <font>
      <sz val="12"/>
      <name val="Arial Narrow"/>
      <family val="2"/>
    </font>
    <font>
      <sz val="14"/>
      <color theme="1"/>
      <name val="Arial Narrow"/>
      <family val="2"/>
    </font>
    <font>
      <sz val="14"/>
      <name val="Arial Narrow"/>
      <family val="2"/>
    </font>
    <font>
      <sz val="14"/>
      <name val="Arial"/>
      <family val="2"/>
    </font>
    <font>
      <b/>
      <sz val="14"/>
      <color theme="0"/>
      <name val="Calibri"/>
      <family val="2"/>
    </font>
    <font>
      <sz val="11"/>
      <color theme="0"/>
      <name val="Arial Narrow"/>
      <family val="2"/>
    </font>
    <font>
      <sz val="9"/>
      <name val="Arial Narrow"/>
      <family val="2"/>
    </font>
    <font>
      <sz val="11"/>
      <name val="Arial Narrow"/>
      <family val="2"/>
    </font>
    <font>
      <sz val="10"/>
      <name val="Arial Narrow"/>
      <family val="2"/>
    </font>
    <font>
      <b/>
      <sz val="12"/>
      <color theme="1"/>
      <name val="Calibri"/>
      <family val="2"/>
    </font>
    <font>
      <sz val="12"/>
      <color theme="1"/>
      <name val="Arial"/>
      <family val="2"/>
    </font>
    <font>
      <sz val="15"/>
      <name val="Arial Narrow"/>
      <family val="2"/>
    </font>
    <font>
      <sz val="24"/>
      <name val="Arial Narrow"/>
      <family val="2"/>
    </font>
    <font>
      <sz val="26"/>
      <name val="Arial Narrow"/>
      <family val="2"/>
    </font>
    <font>
      <b/>
      <sz val="36"/>
      <color theme="9" tint="-0.249977111117893"/>
      <name val="Calibri"/>
      <family val="2"/>
    </font>
    <font>
      <sz val="12"/>
      <color theme="9" tint="-0.249977111117893"/>
      <name val="Arial"/>
      <family val="2"/>
    </font>
    <font>
      <b/>
      <sz val="10"/>
      <color rgb="FFE6EFFC"/>
      <name val="Arial"/>
      <family val="2"/>
    </font>
    <font>
      <b/>
      <sz val="9"/>
      <color theme="0"/>
      <name val="Arial"/>
      <family val="2"/>
    </font>
    <font>
      <sz val="10"/>
      <color theme="0"/>
      <name val="Arial Narrow"/>
      <family val="2"/>
    </font>
    <font>
      <u/>
      <sz val="11"/>
      <color theme="10"/>
      <name val="Calibri"/>
      <family val="2"/>
      <scheme val="minor"/>
    </font>
    <font>
      <sz val="11"/>
      <color rgb="FF000000"/>
      <name val="Calibri"/>
      <family val="2"/>
      <scheme val="minor"/>
    </font>
    <font>
      <sz val="9"/>
      <color theme="1"/>
      <name val="Arial Narrow"/>
      <family val="2"/>
    </font>
    <font>
      <sz val="10"/>
      <color theme="1"/>
      <name val="Calibri"/>
      <family val="2"/>
      <scheme val="minor"/>
    </font>
    <font>
      <sz val="10"/>
      <name val="Calibri"/>
      <family val="2"/>
      <scheme val="minor"/>
    </font>
    <font>
      <b/>
      <sz val="10"/>
      <color theme="1"/>
      <name val="Calibri"/>
      <family val="2"/>
      <scheme val="minor"/>
    </font>
    <font>
      <sz val="10"/>
      <color rgb="FFFF0000"/>
      <name val="Calibri"/>
      <family val="2"/>
      <scheme val="minor"/>
    </font>
    <font>
      <sz val="9"/>
      <color theme="1"/>
      <name val="Calibri"/>
      <family val="2"/>
      <scheme val="minor"/>
    </font>
    <font>
      <sz val="10"/>
      <name val="Arial"/>
      <family val="2"/>
    </font>
    <font>
      <b/>
      <sz val="12"/>
      <color theme="1"/>
      <name val="Arial Narrow"/>
      <family val="2"/>
    </font>
    <font>
      <sz val="12"/>
      <color theme="1"/>
      <name val="Arial"/>
      <family val="2"/>
    </font>
    <font>
      <sz val="12"/>
      <color theme="1"/>
      <name val="Arial"/>
      <family val="2"/>
    </font>
    <font>
      <sz val="12"/>
      <color theme="1"/>
      <name val="Calibri"/>
      <family val="2"/>
      <scheme val="minor"/>
    </font>
    <font>
      <b/>
      <sz val="11"/>
      <name val="Arial Narrow"/>
      <family val="2"/>
    </font>
    <font>
      <b/>
      <sz val="11"/>
      <color theme="0"/>
      <name val="Arial Narrow"/>
      <family val="2"/>
    </font>
    <font>
      <b/>
      <sz val="9"/>
      <name val="Arial Narrow"/>
      <family val="2"/>
    </font>
    <font>
      <sz val="11"/>
      <color rgb="FFFF0000"/>
      <name val="Arial Narrow"/>
      <family val="2"/>
    </font>
    <font>
      <sz val="9"/>
      <color rgb="FFFF0000"/>
      <name val="Arial Narrow"/>
      <family val="2"/>
    </font>
  </fonts>
  <fills count="41">
    <fill>
      <patternFill patternType="none"/>
    </fill>
    <fill>
      <patternFill patternType="gray125"/>
    </fill>
    <fill>
      <patternFill patternType="solid">
        <fgColor theme="0"/>
        <bgColor theme="0"/>
      </patternFill>
    </fill>
    <fill>
      <patternFill patternType="solid">
        <fgColor rgb="FF4472C4"/>
        <bgColor rgb="FF4472C4"/>
      </patternFill>
    </fill>
    <fill>
      <patternFill patternType="solid">
        <fgColor rgb="FF2E75B5"/>
        <bgColor rgb="FF2E75B5"/>
      </patternFill>
    </fill>
    <fill>
      <patternFill patternType="solid">
        <fgColor rgb="FFDEEAF6"/>
        <bgColor rgb="FFDEEAF6"/>
      </patternFill>
    </fill>
    <fill>
      <patternFill patternType="solid">
        <fgColor rgb="FF0066FF"/>
        <bgColor rgb="FF0066FF"/>
      </patternFill>
    </fill>
    <fill>
      <patternFill patternType="solid">
        <fgColor rgb="FF368321"/>
        <bgColor rgb="FF368321"/>
      </patternFill>
    </fill>
    <fill>
      <patternFill patternType="solid">
        <fgColor rgb="FFFF9900"/>
        <bgColor rgb="FFFF9900"/>
      </patternFill>
    </fill>
    <fill>
      <patternFill patternType="solid">
        <fgColor rgb="FF7030A0"/>
        <bgColor rgb="FF7030A0"/>
      </patternFill>
    </fill>
    <fill>
      <patternFill patternType="solid">
        <fgColor rgb="FFBDD6EE"/>
        <bgColor rgb="FFBDD6EE"/>
      </patternFill>
    </fill>
    <fill>
      <patternFill patternType="solid">
        <fgColor rgb="FFFFFFFF"/>
        <bgColor rgb="FFFFFFFF"/>
      </patternFill>
    </fill>
    <fill>
      <patternFill patternType="solid">
        <fgColor rgb="FFE2EFD9"/>
        <bgColor rgb="FFE2EFD9"/>
      </patternFill>
    </fill>
    <fill>
      <patternFill patternType="solid">
        <fgColor rgb="FFE6EFFD"/>
        <bgColor rgb="FFE6EFFD"/>
      </patternFill>
    </fill>
    <fill>
      <patternFill patternType="solid">
        <fgColor rgb="FFFF5050"/>
        <bgColor rgb="FFFF5050"/>
      </patternFill>
    </fill>
    <fill>
      <patternFill patternType="solid">
        <fgColor rgb="FF66FF66"/>
        <bgColor rgb="FF66FF66"/>
      </patternFill>
    </fill>
    <fill>
      <patternFill patternType="solid">
        <fgColor rgb="FF00B0F0"/>
        <bgColor rgb="FF00B0F0"/>
      </patternFill>
    </fill>
    <fill>
      <patternFill patternType="solid">
        <fgColor rgb="FF00359E"/>
        <bgColor rgb="FF00359E"/>
      </patternFill>
    </fill>
    <fill>
      <patternFill patternType="solid">
        <fgColor rgb="FFFFFF66"/>
        <bgColor rgb="FFFFFF66"/>
      </patternFill>
    </fill>
    <fill>
      <patternFill patternType="solid">
        <fgColor rgb="FFC55A11"/>
        <bgColor rgb="FFC55A11"/>
      </patternFill>
    </fill>
    <fill>
      <patternFill patternType="solid">
        <fgColor rgb="FF548135"/>
        <bgColor rgb="FF548135"/>
      </patternFill>
    </fill>
    <fill>
      <patternFill patternType="solid">
        <fgColor rgb="FF002060"/>
        <bgColor rgb="FF002060"/>
      </patternFill>
    </fill>
    <fill>
      <patternFill patternType="solid">
        <fgColor rgb="FFC7E6A4"/>
        <bgColor rgb="FFC7E6A4"/>
      </patternFill>
    </fill>
    <fill>
      <patternFill patternType="solid">
        <fgColor rgb="FFE6EFFC"/>
        <bgColor indexed="64"/>
      </patternFill>
    </fill>
    <fill>
      <patternFill patternType="solid">
        <fgColor theme="0"/>
        <bgColor indexed="64"/>
      </patternFill>
    </fill>
    <fill>
      <patternFill patternType="solid">
        <fgColor theme="0"/>
        <bgColor rgb="FFFFFFFF"/>
      </patternFill>
    </fill>
    <fill>
      <patternFill patternType="solid">
        <fgColor rgb="FF4571C4"/>
        <bgColor rgb="FF002060"/>
      </patternFill>
    </fill>
    <fill>
      <patternFill patternType="solid">
        <fgColor rgb="FF4471C4"/>
        <bgColor rgb="FF002060"/>
      </patternFill>
    </fill>
    <fill>
      <patternFill patternType="solid">
        <fgColor rgb="FF4571C4"/>
        <bgColor rgb="FFADB9CA"/>
      </patternFill>
    </fill>
    <fill>
      <patternFill patternType="solid">
        <fgColor rgb="FF4571C4"/>
        <bgColor indexed="64"/>
      </patternFill>
    </fill>
    <fill>
      <patternFill patternType="solid">
        <fgColor rgb="FFE6EFFC"/>
        <bgColor rgb="FFF4B083"/>
      </patternFill>
    </fill>
    <fill>
      <patternFill patternType="solid">
        <fgColor theme="0"/>
        <bgColor rgb="FFC7E6A4"/>
      </patternFill>
    </fill>
    <fill>
      <patternFill patternType="solid">
        <fgColor theme="0"/>
        <bgColor rgb="FF0066FF"/>
      </patternFill>
    </fill>
    <fill>
      <patternFill patternType="solid">
        <fgColor rgb="FFE6EFFC"/>
        <bgColor rgb="FFE6EFFD"/>
      </patternFill>
    </fill>
    <fill>
      <patternFill patternType="solid">
        <fgColor theme="4" tint="0.79998168889431442"/>
        <bgColor rgb="FFF4B083"/>
      </patternFill>
    </fill>
    <fill>
      <patternFill patternType="solid">
        <fgColor theme="4" tint="0.79998168889431442"/>
        <bgColor indexed="64"/>
      </patternFill>
    </fill>
    <fill>
      <patternFill patternType="solid">
        <fgColor theme="0"/>
        <bgColor rgb="FFE6EFFD"/>
      </patternFill>
    </fill>
    <fill>
      <patternFill patternType="solid">
        <fgColor indexed="9"/>
        <bgColor indexed="64"/>
      </patternFill>
    </fill>
    <fill>
      <patternFill patternType="solid">
        <fgColor theme="0"/>
        <bgColor rgb="FFE2EFD9"/>
      </patternFill>
    </fill>
    <fill>
      <patternFill patternType="solid">
        <fgColor rgb="FFE6EFFD"/>
        <bgColor indexed="64"/>
      </patternFill>
    </fill>
    <fill>
      <patternFill patternType="solid">
        <fgColor rgb="FFE6EFFD"/>
        <bgColor rgb="FFC7E6A4"/>
      </patternFill>
    </fill>
  </fills>
  <borders count="133">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right/>
      <top style="thin">
        <color rgb="FF000000"/>
      </top>
      <bottom style="thin">
        <color rgb="FF000000"/>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medium">
        <color rgb="FF000000"/>
      </bottom>
      <diagonal/>
    </border>
    <border>
      <left/>
      <right/>
      <top style="thin">
        <color rgb="FF000000"/>
      </top>
      <bottom/>
      <diagonal/>
    </border>
    <border>
      <left/>
      <right style="thin">
        <color rgb="FF000000"/>
      </right>
      <top style="thin">
        <color rgb="FF000000"/>
      </top>
      <bottom/>
      <diagonal/>
    </border>
    <border>
      <left/>
      <right style="medium">
        <color rgb="FF000000"/>
      </right>
      <top/>
      <bottom style="thin">
        <color rgb="FF000000"/>
      </bottom>
      <diagonal/>
    </border>
    <border>
      <left/>
      <right style="thin">
        <color rgb="FF000000"/>
      </right>
      <top/>
      <bottom style="medium">
        <color rgb="FF000000"/>
      </bottom>
      <diagonal/>
    </border>
    <border>
      <left style="thin">
        <color rgb="FF000000"/>
      </left>
      <right style="medium">
        <color rgb="FF000000"/>
      </right>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top/>
      <bottom style="medium">
        <color rgb="FF000000"/>
      </bottom>
      <diagonal/>
    </border>
    <border>
      <left style="medium">
        <color rgb="FF000000"/>
      </left>
      <right/>
      <top/>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ck">
        <color rgb="FF000000"/>
      </right>
      <top style="thin">
        <color rgb="FF000000"/>
      </top>
      <bottom/>
      <diagonal/>
    </border>
    <border>
      <left/>
      <right style="thick">
        <color rgb="FF000000"/>
      </right>
      <top/>
      <bottom/>
      <diagonal/>
    </border>
    <border>
      <left style="thin">
        <color rgb="FF000000"/>
      </left>
      <right/>
      <top/>
      <bottom/>
      <diagonal/>
    </border>
    <border>
      <left style="medium">
        <color rgb="FF000000"/>
      </left>
      <right/>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thin">
        <color rgb="FF000000"/>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medium">
        <color indexed="64"/>
      </right>
      <top style="medium">
        <color indexed="64"/>
      </top>
      <bottom/>
      <diagonal/>
    </border>
    <border>
      <left style="medium">
        <color indexed="64"/>
      </left>
      <right/>
      <top/>
      <bottom style="thin">
        <color rgb="FF000000"/>
      </bottom>
      <diagonal/>
    </border>
    <border>
      <left style="thin">
        <color rgb="FF000000"/>
      </left>
      <right style="medium">
        <color indexed="64"/>
      </right>
      <top/>
      <bottom style="thin">
        <color rgb="FF000000"/>
      </bottom>
      <diagonal/>
    </border>
    <border>
      <left style="medium">
        <color indexed="64"/>
      </left>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bottom style="medium">
        <color rgb="FF000000"/>
      </bottom>
      <diagonal/>
    </border>
    <border>
      <left/>
      <right style="medium">
        <color indexed="64"/>
      </right>
      <top/>
      <bottom style="medium">
        <color rgb="FF000000"/>
      </bottom>
      <diagonal/>
    </border>
    <border>
      <left/>
      <right style="medium">
        <color indexed="64"/>
      </right>
      <top/>
      <bottom style="thin">
        <color rgb="FF000000"/>
      </bottom>
      <diagonal/>
    </border>
    <border>
      <left/>
      <right style="medium">
        <color indexed="64"/>
      </right>
      <top style="medium">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bottom style="medium">
        <color rgb="FF000000"/>
      </bottom>
      <diagonal/>
    </border>
    <border>
      <left style="medium">
        <color indexed="64"/>
      </left>
      <right/>
      <top/>
      <bottom/>
      <diagonal/>
    </border>
    <border>
      <left/>
      <right style="medium">
        <color indexed="64"/>
      </right>
      <top style="thin">
        <color rgb="FF000000"/>
      </top>
      <bottom/>
      <diagonal/>
    </border>
    <border>
      <left/>
      <right style="medium">
        <color indexed="64"/>
      </right>
      <top/>
      <bottom/>
      <diagonal/>
    </border>
    <border>
      <left style="medium">
        <color indexed="64"/>
      </left>
      <right/>
      <top style="thin">
        <color rgb="FF000000"/>
      </top>
      <bottom/>
      <diagonal/>
    </border>
    <border>
      <left style="medium">
        <color indexed="64"/>
      </left>
      <right/>
      <top/>
      <bottom style="medium">
        <color indexed="64"/>
      </bottom>
      <diagonal/>
    </border>
    <border>
      <left/>
      <right/>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000000"/>
      </right>
      <top style="thin">
        <color rgb="FF000000"/>
      </top>
      <bottom/>
      <diagonal/>
    </border>
    <border>
      <left style="medium">
        <color indexed="64"/>
      </left>
      <right style="thin">
        <color indexed="64"/>
      </right>
      <top style="thin">
        <color indexed="64"/>
      </top>
      <bottom style="thin">
        <color indexed="64"/>
      </bottom>
      <diagonal/>
    </border>
    <border>
      <left style="medium">
        <color indexed="64"/>
      </left>
      <right/>
      <top style="medium">
        <color rgb="FF000000"/>
      </top>
      <bottom/>
      <diagonal/>
    </border>
    <border>
      <left/>
      <right style="medium">
        <color indexed="64"/>
      </right>
      <top style="medium">
        <color rgb="FF000000"/>
      </top>
      <bottom/>
      <diagonal/>
    </border>
    <border>
      <left style="medium">
        <color rgb="FF000000"/>
      </left>
      <right/>
      <top/>
      <bottom style="medium">
        <color indexed="64"/>
      </bottom>
      <diagonal/>
    </border>
    <border>
      <left style="medium">
        <color indexed="64"/>
      </left>
      <right/>
      <top style="thin">
        <color rgb="FF000000"/>
      </top>
      <bottom style="medium">
        <color rgb="FF000000"/>
      </bottom>
      <diagonal/>
    </border>
    <border>
      <left/>
      <right style="medium">
        <color indexed="64"/>
      </right>
      <top style="thin">
        <color rgb="FF000000"/>
      </top>
      <bottom style="medium">
        <color rgb="FF000000"/>
      </bottom>
      <diagonal/>
    </border>
    <border>
      <left/>
      <right style="thick">
        <color rgb="FF000000"/>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rgb="FF000000"/>
      </left>
      <right/>
      <top style="thin">
        <color indexed="64"/>
      </top>
      <bottom/>
      <diagonal/>
    </border>
    <border>
      <left/>
      <right style="thin">
        <color indexed="64"/>
      </right>
      <top style="thin">
        <color rgb="FF000000"/>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s>
  <cellStyleXfs count="25">
    <xf numFmtId="0" fontId="0" fillId="0" borderId="0"/>
    <xf numFmtId="9" fontId="84" fillId="0" borderId="0" applyFont="0" applyFill="0" applyBorder="0" applyAlignment="0" applyProtection="0"/>
    <xf numFmtId="0" fontId="6" fillId="0" borderId="49"/>
    <xf numFmtId="0" fontId="93" fillId="0" borderId="49" applyNumberFormat="0" applyFill="0" applyBorder="0" applyAlignment="0" applyProtection="0"/>
    <xf numFmtId="0" fontId="5" fillId="0" borderId="49"/>
    <xf numFmtId="9" fontId="70" fillId="0" borderId="49" applyFont="0" applyFill="0" applyBorder="0" applyAlignment="0" applyProtection="0"/>
    <xf numFmtId="0" fontId="5" fillId="0" borderId="49"/>
    <xf numFmtId="0" fontId="5" fillId="0" borderId="49"/>
    <xf numFmtId="0" fontId="94" fillId="0" borderId="49"/>
    <xf numFmtId="0" fontId="70" fillId="0" borderId="49"/>
    <xf numFmtId="43" fontId="94" fillId="0" borderId="49" applyFont="0" applyFill="0" applyBorder="0" applyAlignment="0" applyProtection="0"/>
    <xf numFmtId="9" fontId="94" fillId="0" borderId="49" applyFont="0" applyFill="0" applyBorder="0" applyAlignment="0" applyProtection="0"/>
    <xf numFmtId="0" fontId="4" fillId="0" borderId="49"/>
    <xf numFmtId="0" fontId="103" fillId="0" borderId="49"/>
    <xf numFmtId="167" fontId="101" fillId="0" borderId="49"/>
    <xf numFmtId="0" fontId="2" fillId="0" borderId="49"/>
    <xf numFmtId="0" fontId="2" fillId="0" borderId="49"/>
    <xf numFmtId="0" fontId="2" fillId="0" borderId="49"/>
    <xf numFmtId="0" fontId="104" fillId="0" borderId="49"/>
    <xf numFmtId="0" fontId="105" fillId="0" borderId="49"/>
    <xf numFmtId="0" fontId="1" fillId="0" borderId="49"/>
    <xf numFmtId="0" fontId="70" fillId="0" borderId="49"/>
    <xf numFmtId="9" fontId="1" fillId="0" borderId="49" applyFont="0" applyFill="0" applyBorder="0" applyAlignment="0" applyProtection="0"/>
    <xf numFmtId="0" fontId="104" fillId="0" borderId="49"/>
    <xf numFmtId="0" fontId="104" fillId="0" borderId="49"/>
  </cellStyleXfs>
  <cellXfs count="902">
    <xf numFmtId="0" fontId="0" fillId="0" borderId="0" xfId="0"/>
    <xf numFmtId="0" fontId="10" fillId="4" borderId="4" xfId="0" applyFont="1" applyFill="1" applyBorder="1" applyAlignment="1">
      <alignment horizontal="center" vertical="center" wrapText="1"/>
    </xf>
    <xf numFmtId="0" fontId="12" fillId="5" borderId="4" xfId="0" applyFont="1" applyFill="1" applyBorder="1" applyAlignment="1">
      <alignment horizontal="left" vertical="center" wrapText="1"/>
    </xf>
    <xf numFmtId="0" fontId="13" fillId="6" borderId="4" xfId="0" applyFont="1" applyFill="1" applyBorder="1" applyAlignment="1">
      <alignment horizontal="center" vertical="center" wrapText="1"/>
    </xf>
    <xf numFmtId="0" fontId="12" fillId="5" borderId="4" xfId="0" applyFont="1" applyFill="1" applyBorder="1" applyAlignment="1">
      <alignment horizontal="center" vertical="center" wrapText="1"/>
    </xf>
    <xf numFmtId="0" fontId="12" fillId="5" borderId="5" xfId="0" applyFont="1" applyFill="1" applyBorder="1" applyAlignment="1">
      <alignment horizontal="center" vertical="center" wrapText="1"/>
    </xf>
    <xf numFmtId="164" fontId="12" fillId="5" borderId="5" xfId="0" applyNumberFormat="1" applyFont="1" applyFill="1" applyBorder="1" applyAlignment="1">
      <alignment horizontal="center" vertical="center" wrapText="1"/>
    </xf>
    <xf numFmtId="9" fontId="12" fillId="5" borderId="5" xfId="0" applyNumberFormat="1" applyFont="1" applyFill="1" applyBorder="1" applyAlignment="1">
      <alignment horizontal="center" vertical="center" wrapText="1"/>
    </xf>
    <xf numFmtId="0" fontId="14" fillId="6" borderId="4" xfId="0" applyFont="1" applyFill="1" applyBorder="1" applyAlignment="1">
      <alignment horizontal="center" vertical="center" wrapText="1"/>
    </xf>
    <xf numFmtId="164" fontId="12" fillId="5" borderId="4" xfId="0" applyNumberFormat="1" applyFont="1" applyFill="1" applyBorder="1" applyAlignment="1">
      <alignment horizontal="center" vertical="center" wrapText="1"/>
    </xf>
    <xf numFmtId="9" fontId="12" fillId="5" borderId="4" xfId="0" applyNumberFormat="1" applyFont="1" applyFill="1" applyBorder="1" applyAlignment="1">
      <alignment horizontal="center" vertical="center" wrapText="1"/>
    </xf>
    <xf numFmtId="1" fontId="12" fillId="5" borderId="5" xfId="0" applyNumberFormat="1" applyFont="1" applyFill="1" applyBorder="1" applyAlignment="1">
      <alignment horizontal="center" vertical="center" wrapText="1"/>
    </xf>
    <xf numFmtId="0" fontId="13" fillId="7" borderId="4" xfId="0" applyFont="1" applyFill="1" applyBorder="1" applyAlignment="1">
      <alignment horizontal="center" vertical="center" wrapText="1"/>
    </xf>
    <xf numFmtId="0" fontId="12" fillId="5" borderId="4" xfId="0" applyFont="1" applyFill="1" applyBorder="1" applyAlignment="1">
      <alignment vertical="center" wrapText="1"/>
    </xf>
    <xf numFmtId="0" fontId="12" fillId="8" borderId="4" xfId="0" applyFont="1" applyFill="1" applyBorder="1" applyAlignment="1">
      <alignment horizontal="center" vertical="center" wrapText="1"/>
    </xf>
    <xf numFmtId="0" fontId="16" fillId="5" borderId="4" xfId="0" applyFont="1" applyFill="1" applyBorder="1" applyAlignment="1">
      <alignment horizontal="left" vertical="center" wrapText="1"/>
    </xf>
    <xf numFmtId="9" fontId="16" fillId="5" borderId="4" xfId="0" applyNumberFormat="1" applyFont="1" applyFill="1" applyBorder="1" applyAlignment="1">
      <alignment horizontal="center" vertical="center" wrapText="1"/>
    </xf>
    <xf numFmtId="1" fontId="16" fillId="5" borderId="5" xfId="0" applyNumberFormat="1" applyFont="1" applyFill="1" applyBorder="1" applyAlignment="1">
      <alignment horizontal="center" vertical="center" wrapText="1"/>
    </xf>
    <xf numFmtId="0" fontId="16" fillId="8" borderId="4" xfId="0" applyFont="1" applyFill="1" applyBorder="1" applyAlignment="1">
      <alignment horizontal="center" vertical="center" wrapText="1"/>
    </xf>
    <xf numFmtId="0" fontId="16" fillId="5" borderId="4" xfId="0" applyFont="1" applyFill="1" applyBorder="1" applyAlignment="1">
      <alignment horizontal="center" vertical="center" wrapText="1"/>
    </xf>
    <xf numFmtId="1" fontId="12" fillId="5" borderId="4" xfId="0" applyNumberFormat="1" applyFont="1" applyFill="1" applyBorder="1" applyAlignment="1">
      <alignment horizontal="center" vertical="center" wrapText="1"/>
    </xf>
    <xf numFmtId="1" fontId="12" fillId="5" borderId="4" xfId="0" applyNumberFormat="1" applyFont="1" applyFill="1" applyBorder="1" applyAlignment="1">
      <alignment horizontal="left" vertical="center" wrapText="1"/>
    </xf>
    <xf numFmtId="1" fontId="16" fillId="5" borderId="4" xfId="0" applyNumberFormat="1" applyFont="1" applyFill="1" applyBorder="1" applyAlignment="1">
      <alignment horizontal="center" vertical="center" wrapText="1"/>
    </xf>
    <xf numFmtId="0" fontId="15" fillId="5" borderId="4" xfId="0" applyFont="1" applyFill="1" applyBorder="1" applyAlignment="1">
      <alignment horizontal="center" vertical="center" wrapText="1"/>
    </xf>
    <xf numFmtId="0" fontId="13" fillId="9" borderId="4"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4" fillId="9" borderId="4" xfId="0" applyFont="1" applyFill="1" applyBorder="1" applyAlignment="1">
      <alignment horizontal="center" vertical="center" wrapText="1"/>
    </xf>
    <xf numFmtId="0" fontId="18" fillId="0" borderId="0" xfId="0" applyFont="1" applyAlignment="1">
      <alignment vertical="center"/>
    </xf>
    <xf numFmtId="0" fontId="18" fillId="0" borderId="0" xfId="0" applyFont="1" applyAlignment="1">
      <alignment vertical="center" wrapText="1"/>
    </xf>
    <xf numFmtId="0" fontId="18" fillId="0" borderId="0" xfId="0" applyFont="1" applyAlignment="1">
      <alignment horizontal="left" vertical="center" wrapText="1"/>
    </xf>
    <xf numFmtId="0" fontId="18" fillId="0" borderId="0" xfId="0" applyFont="1" applyAlignment="1">
      <alignment horizontal="center" vertical="center"/>
    </xf>
    <xf numFmtId="0" fontId="11" fillId="0" borderId="0" xfId="0" applyFont="1" applyAlignment="1">
      <alignment horizontal="center"/>
    </xf>
    <xf numFmtId="0" fontId="31" fillId="13" borderId="4" xfId="0" applyFont="1" applyFill="1" applyBorder="1" applyAlignment="1">
      <alignment horizontal="center" vertical="center" wrapText="1" readingOrder="1"/>
    </xf>
    <xf numFmtId="9" fontId="26" fillId="0" borderId="11" xfId="0" applyNumberFormat="1" applyFont="1" applyBorder="1" applyAlignment="1">
      <alignment horizontal="center" vertical="center"/>
    </xf>
    <xf numFmtId="0" fontId="26" fillId="14" borderId="4" xfId="0" applyFont="1" applyFill="1" applyBorder="1" applyAlignment="1">
      <alignment horizontal="center" vertical="center" wrapText="1"/>
    </xf>
    <xf numFmtId="0" fontId="26" fillId="15" borderId="4" xfId="0" applyFont="1" applyFill="1" applyBorder="1" applyAlignment="1">
      <alignment horizontal="center" vertical="center" wrapText="1"/>
    </xf>
    <xf numFmtId="0" fontId="26" fillId="0" borderId="0" xfId="0" applyFont="1"/>
    <xf numFmtId="168" fontId="34" fillId="13" borderId="5" xfId="0" applyNumberFormat="1" applyFont="1" applyFill="1" applyBorder="1" applyAlignment="1">
      <alignment horizontal="center" vertical="center"/>
    </xf>
    <xf numFmtId="0" fontId="34" fillId="13" borderId="4" xfId="0" applyFont="1" applyFill="1" applyBorder="1" applyAlignment="1">
      <alignment horizontal="center" vertical="center" wrapText="1"/>
    </xf>
    <xf numFmtId="0" fontId="35" fillId="0" borderId="0" xfId="0" applyFont="1"/>
    <xf numFmtId="9" fontId="35" fillId="0" borderId="0" xfId="0" applyNumberFormat="1" applyFont="1"/>
    <xf numFmtId="9" fontId="26" fillId="0" borderId="4" xfId="0" applyNumberFormat="1" applyFont="1" applyBorder="1" applyAlignment="1">
      <alignment horizontal="center" vertical="center"/>
    </xf>
    <xf numFmtId="0" fontId="26" fillId="11" borderId="0" xfId="0" applyFont="1" applyFill="1" applyAlignment="1">
      <alignment horizontal="left" vertical="top" wrapText="1"/>
    </xf>
    <xf numFmtId="9" fontId="39" fillId="2" borderId="15" xfId="0" applyNumberFormat="1" applyFont="1" applyFill="1" applyBorder="1" applyAlignment="1">
      <alignment horizontal="center" vertical="center" wrapText="1"/>
    </xf>
    <xf numFmtId="0" fontId="39" fillId="2" borderId="4" xfId="0" applyFont="1" applyFill="1" applyBorder="1" applyAlignment="1">
      <alignment horizontal="left" vertical="center" wrapText="1"/>
    </xf>
    <xf numFmtId="9" fontId="39" fillId="2" borderId="4" xfId="0" applyNumberFormat="1" applyFont="1" applyFill="1" applyBorder="1" applyAlignment="1">
      <alignment horizontal="center" vertical="center" wrapText="1"/>
    </xf>
    <xf numFmtId="168" fontId="34" fillId="13" borderId="4" xfId="0" applyNumberFormat="1" applyFont="1" applyFill="1" applyBorder="1" applyAlignment="1">
      <alignment horizontal="center" vertical="center"/>
    </xf>
    <xf numFmtId="17" fontId="26" fillId="0" borderId="4" xfId="0" applyNumberFormat="1" applyFont="1" applyBorder="1" applyAlignment="1">
      <alignment horizontal="center" vertical="center"/>
    </xf>
    <xf numFmtId="9" fontId="36" fillId="0" borderId="8" xfId="0" applyNumberFormat="1" applyFont="1" applyBorder="1" applyAlignment="1">
      <alignment horizontal="center"/>
    </xf>
    <xf numFmtId="9" fontId="36" fillId="0" borderId="4" xfId="0" applyNumberFormat="1" applyFont="1" applyBorder="1" applyAlignment="1">
      <alignment horizontal="center"/>
    </xf>
    <xf numFmtId="0" fontId="26" fillId="11" borderId="20" xfId="0" applyFont="1" applyFill="1" applyBorder="1"/>
    <xf numFmtId="0" fontId="30" fillId="2" borderId="4" xfId="0" applyFont="1" applyFill="1" applyBorder="1" applyAlignment="1">
      <alignment horizontal="center" vertical="center"/>
    </xf>
    <xf numFmtId="0" fontId="41" fillId="13" borderId="4" xfId="0" applyFont="1" applyFill="1" applyBorder="1" applyAlignment="1">
      <alignment horizontal="center" vertical="center"/>
    </xf>
    <xf numFmtId="0" fontId="36" fillId="11" borderId="0" xfId="0" applyFont="1" applyFill="1"/>
    <xf numFmtId="0" fontId="45" fillId="0" borderId="0" xfId="0" applyFont="1"/>
    <xf numFmtId="9" fontId="39" fillId="2" borderId="4" xfId="0" applyNumberFormat="1" applyFont="1" applyFill="1" applyBorder="1" applyAlignment="1">
      <alignment horizontal="left" vertical="center" wrapText="1"/>
    </xf>
    <xf numFmtId="9" fontId="45" fillId="0" borderId="0" xfId="0" applyNumberFormat="1" applyFont="1"/>
    <xf numFmtId="0" fontId="26" fillId="0" borderId="0" xfId="0" applyFont="1" applyAlignment="1">
      <alignment wrapText="1"/>
    </xf>
    <xf numFmtId="0" fontId="48" fillId="11" borderId="4" xfId="0" applyFont="1" applyFill="1" applyBorder="1" applyAlignment="1">
      <alignment horizontal="center"/>
    </xf>
    <xf numFmtId="0" fontId="26" fillId="0" borderId="25" xfId="0" applyFont="1" applyBorder="1"/>
    <xf numFmtId="0" fontId="26" fillId="0" borderId="26" xfId="0" applyFont="1" applyBorder="1"/>
    <xf numFmtId="0" fontId="26" fillId="0" borderId="27" xfId="0" applyFont="1" applyBorder="1"/>
    <xf numFmtId="0" fontId="33" fillId="13" borderId="4" xfId="0" applyFont="1" applyFill="1" applyBorder="1" applyAlignment="1">
      <alignment horizontal="center" vertical="center" wrapText="1" readingOrder="1"/>
    </xf>
    <xf numFmtId="17" fontId="26" fillId="0" borderId="28" xfId="0" applyNumberFormat="1" applyFont="1" applyBorder="1" applyAlignment="1">
      <alignment horizontal="center" vertical="center"/>
    </xf>
    <xf numFmtId="0" fontId="34" fillId="13" borderId="4" xfId="0" applyFont="1" applyFill="1" applyBorder="1" applyAlignment="1">
      <alignment horizontal="center" vertical="center" wrapText="1" readingOrder="1"/>
    </xf>
    <xf numFmtId="0" fontId="39" fillId="0" borderId="4" xfId="0" applyFont="1" applyBorder="1" applyAlignment="1">
      <alignment horizontal="center"/>
    </xf>
    <xf numFmtId="0" fontId="39" fillId="0" borderId="8" xfId="0" applyFont="1" applyBorder="1" applyAlignment="1">
      <alignment horizontal="center"/>
    </xf>
    <xf numFmtId="9" fontId="39" fillId="0" borderId="3" xfId="0" applyNumberFormat="1" applyFont="1" applyBorder="1" applyAlignment="1">
      <alignment horizontal="center"/>
    </xf>
    <xf numFmtId="9" fontId="39" fillId="0" borderId="4" xfId="0" applyNumberFormat="1" applyFont="1" applyBorder="1" applyAlignment="1">
      <alignment horizontal="center"/>
    </xf>
    <xf numFmtId="9" fontId="39" fillId="0" borderId="8" xfId="0" applyNumberFormat="1" applyFont="1" applyBorder="1" applyAlignment="1">
      <alignment horizontal="center"/>
    </xf>
    <xf numFmtId="0" fontId="26" fillId="11" borderId="30" xfId="0" applyFont="1" applyFill="1" applyBorder="1"/>
    <xf numFmtId="165" fontId="26" fillId="0" borderId="11" xfId="0" applyNumberFormat="1" applyFont="1" applyBorder="1" applyAlignment="1">
      <alignment horizontal="center" vertical="center"/>
    </xf>
    <xf numFmtId="10" fontId="26" fillId="0" borderId="11" xfId="0" applyNumberFormat="1" applyFont="1" applyBorder="1" applyAlignment="1">
      <alignment horizontal="center" vertical="center"/>
    </xf>
    <xf numFmtId="0" fontId="36" fillId="0" borderId="8" xfId="0" applyFont="1" applyBorder="1" applyAlignment="1">
      <alignment horizontal="center"/>
    </xf>
    <xf numFmtId="10" fontId="36" fillId="0" borderId="4" xfId="0" applyNumberFormat="1" applyFont="1" applyBorder="1" applyAlignment="1">
      <alignment horizontal="center"/>
    </xf>
    <xf numFmtId="10" fontId="36" fillId="0" borderId="8" xfId="0" applyNumberFormat="1" applyFont="1" applyBorder="1" applyAlignment="1">
      <alignment horizontal="center"/>
    </xf>
    <xf numFmtId="0" fontId="54" fillId="0" borderId="0" xfId="0" applyFont="1"/>
    <xf numFmtId="0" fontId="54" fillId="0" borderId="0" xfId="0" applyFont="1" applyAlignment="1">
      <alignment horizontal="center"/>
    </xf>
    <xf numFmtId="0" fontId="58" fillId="0" borderId="0" xfId="0" applyFont="1"/>
    <xf numFmtId="0" fontId="59" fillId="0" borderId="0" xfId="0" applyFont="1"/>
    <xf numFmtId="0" fontId="60" fillId="0" borderId="0" xfId="0" applyFont="1"/>
    <xf numFmtId="0" fontId="62" fillId="0" borderId="0" xfId="0" applyFont="1"/>
    <xf numFmtId="0" fontId="54" fillId="0" borderId="25" xfId="0" applyFont="1" applyBorder="1"/>
    <xf numFmtId="0" fontId="54" fillId="0" borderId="26" xfId="0" applyFont="1" applyBorder="1"/>
    <xf numFmtId="0" fontId="62" fillId="0" borderId="26" xfId="0" applyFont="1" applyBorder="1"/>
    <xf numFmtId="0" fontId="54" fillId="0" borderId="27" xfId="0" applyFont="1" applyBorder="1"/>
    <xf numFmtId="165" fontId="54" fillId="0" borderId="4" xfId="0" applyNumberFormat="1" applyFont="1" applyBorder="1"/>
    <xf numFmtId="165" fontId="0" fillId="0" borderId="4" xfId="0" applyNumberFormat="1" applyBorder="1"/>
    <xf numFmtId="9" fontId="26" fillId="22" borderId="4" xfId="0" applyNumberFormat="1" applyFont="1" applyFill="1" applyBorder="1" applyAlignment="1">
      <alignment horizontal="center" vertical="center" wrapText="1"/>
    </xf>
    <xf numFmtId="9" fontId="0" fillId="0" borderId="57" xfId="0" applyNumberFormat="1" applyBorder="1"/>
    <xf numFmtId="0" fontId="54" fillId="0" borderId="4" xfId="0" applyFont="1" applyBorder="1"/>
    <xf numFmtId="9" fontId="0" fillId="0" borderId="57" xfId="0" applyNumberFormat="1" applyBorder="1" applyAlignment="1">
      <alignment horizontal="center" vertical="center"/>
    </xf>
    <xf numFmtId="0" fontId="54" fillId="0" borderId="4" xfId="0" applyFont="1" applyBorder="1" applyAlignment="1">
      <alignment wrapText="1"/>
    </xf>
    <xf numFmtId="9" fontId="0" fillId="0" borderId="59" xfId="0" applyNumberFormat="1" applyBorder="1"/>
    <xf numFmtId="0" fontId="54" fillId="0" borderId="55" xfId="0" applyFont="1" applyBorder="1" applyAlignment="1">
      <alignment vertical="center" wrapText="1"/>
    </xf>
    <xf numFmtId="9" fontId="0" fillId="0" borderId="60" xfId="0" applyNumberFormat="1" applyBorder="1"/>
    <xf numFmtId="0" fontId="54" fillId="0" borderId="60" xfId="0" applyFont="1" applyBorder="1" applyAlignment="1">
      <alignment vertical="center" wrapText="1"/>
    </xf>
    <xf numFmtId="9" fontId="0" fillId="0" borderId="28" xfId="0" applyNumberFormat="1" applyBorder="1"/>
    <xf numFmtId="9" fontId="54" fillId="0" borderId="57" xfId="0" applyNumberFormat="1" applyFont="1" applyBorder="1"/>
    <xf numFmtId="9" fontId="0" fillId="0" borderId="28" xfId="0" applyNumberFormat="1" applyBorder="1" applyAlignment="1">
      <alignment horizontal="center" vertical="center"/>
    </xf>
    <xf numFmtId="165" fontId="0" fillId="0" borderId="28" xfId="0" applyNumberFormat="1" applyBorder="1"/>
    <xf numFmtId="9" fontId="0" fillId="0" borderId="56" xfId="0" applyNumberFormat="1" applyBorder="1"/>
    <xf numFmtId="9" fontId="0" fillId="0" borderId="61" xfId="0" applyNumberFormat="1" applyBorder="1"/>
    <xf numFmtId="9" fontId="54" fillId="0" borderId="62" xfId="0" applyNumberFormat="1" applyFont="1" applyBorder="1"/>
    <xf numFmtId="9" fontId="0" fillId="0" borderId="61" xfId="0" applyNumberFormat="1" applyBorder="1" applyAlignment="1">
      <alignment horizontal="center" vertical="center"/>
    </xf>
    <xf numFmtId="9" fontId="0" fillId="0" borderId="62" xfId="0" applyNumberFormat="1" applyBorder="1"/>
    <xf numFmtId="9" fontId="0" fillId="0" borderId="62" xfId="0" applyNumberFormat="1" applyBorder="1" applyAlignment="1">
      <alignment horizontal="center" vertical="center"/>
    </xf>
    <xf numFmtId="165" fontId="0" fillId="0" borderId="61" xfId="0" applyNumberFormat="1" applyBorder="1"/>
    <xf numFmtId="9" fontId="0" fillId="0" borderId="0" xfId="0" applyNumberFormat="1"/>
    <xf numFmtId="0" fontId="9" fillId="2" borderId="19" xfId="0" applyFont="1" applyFill="1" applyBorder="1" applyAlignment="1">
      <alignment horizontal="center" vertical="center" wrapText="1"/>
    </xf>
    <xf numFmtId="0" fontId="0" fillId="0" borderId="19" xfId="0" applyBorder="1" applyAlignment="1">
      <alignment horizontal="center"/>
    </xf>
    <xf numFmtId="0" fontId="26" fillId="12" borderId="49" xfId="0" applyFont="1" applyFill="1" applyBorder="1"/>
    <xf numFmtId="0" fontId="26" fillId="0" borderId="20" xfId="0" applyFont="1" applyBorder="1"/>
    <xf numFmtId="0" fontId="26" fillId="0" borderId="24" xfId="0" applyFont="1" applyBorder="1"/>
    <xf numFmtId="17" fontId="26" fillId="0" borderId="5" xfId="0" applyNumberFormat="1" applyFont="1" applyBorder="1" applyAlignment="1">
      <alignment horizontal="center" vertical="center"/>
    </xf>
    <xf numFmtId="0" fontId="26" fillId="11" borderId="49" xfId="0" applyFont="1" applyFill="1" applyBorder="1"/>
    <xf numFmtId="0" fontId="26" fillId="11" borderId="24" xfId="0" applyFont="1" applyFill="1" applyBorder="1" applyAlignment="1">
      <alignment horizontal="left" vertical="top" wrapText="1"/>
    </xf>
    <xf numFmtId="0" fontId="26" fillId="0" borderId="35" xfId="0" applyFont="1" applyBorder="1"/>
    <xf numFmtId="0" fontId="26" fillId="11" borderId="35" xfId="0" applyFont="1" applyFill="1" applyBorder="1"/>
    <xf numFmtId="0" fontId="42" fillId="12" borderId="49" xfId="0" applyFont="1" applyFill="1" applyBorder="1"/>
    <xf numFmtId="9" fontId="26" fillId="0" borderId="5" xfId="0" applyNumberFormat="1" applyFont="1" applyBorder="1" applyAlignment="1">
      <alignment horizontal="center" vertical="center"/>
    </xf>
    <xf numFmtId="0" fontId="35" fillId="2" borderId="24" xfId="0" applyFont="1" applyFill="1" applyBorder="1"/>
    <xf numFmtId="0" fontId="36" fillId="11" borderId="24" xfId="0" applyFont="1" applyFill="1" applyBorder="1"/>
    <xf numFmtId="9" fontId="26" fillId="12" borderId="49" xfId="0" applyNumberFormat="1" applyFont="1" applyFill="1" applyBorder="1"/>
    <xf numFmtId="0" fontId="26" fillId="0" borderId="44" xfId="0" applyFont="1" applyBorder="1"/>
    <xf numFmtId="0" fontId="26" fillId="0" borderId="30" xfId="0" applyFont="1" applyBorder="1"/>
    <xf numFmtId="0" fontId="26" fillId="0" borderId="46" xfId="0" applyFont="1" applyBorder="1"/>
    <xf numFmtId="0" fontId="26" fillId="0" borderId="47" xfId="0" applyFont="1" applyBorder="1"/>
    <xf numFmtId="0" fontId="26" fillId="0" borderId="48" xfId="0" applyFont="1" applyBorder="1"/>
    <xf numFmtId="0" fontId="26" fillId="11" borderId="44" xfId="0" applyFont="1" applyFill="1" applyBorder="1"/>
    <xf numFmtId="9" fontId="39" fillId="0" borderId="5" xfId="0" applyNumberFormat="1" applyFont="1" applyBorder="1" applyAlignment="1">
      <alignment horizontal="center"/>
    </xf>
    <xf numFmtId="0" fontId="11" fillId="0" borderId="35" xfId="0" applyFont="1" applyBorder="1"/>
    <xf numFmtId="0" fontId="39" fillId="12" borderId="49" xfId="0" applyFont="1" applyFill="1" applyBorder="1"/>
    <xf numFmtId="0" fontId="26" fillId="0" borderId="5" xfId="0" applyFont="1" applyBorder="1" applyAlignment="1">
      <alignment horizontal="center" vertical="center"/>
    </xf>
    <xf numFmtId="0" fontId="55" fillId="2" borderId="49" xfId="0" applyFont="1" applyFill="1" applyBorder="1" applyAlignment="1">
      <alignment vertical="center"/>
    </xf>
    <xf numFmtId="0" fontId="62" fillId="0" borderId="30" xfId="0" applyFont="1" applyBorder="1"/>
    <xf numFmtId="0" fontId="54" fillId="0" borderId="44" xfId="0" applyFont="1" applyBorder="1"/>
    <xf numFmtId="0" fontId="54" fillId="0" borderId="30" xfId="0" applyFont="1" applyBorder="1"/>
    <xf numFmtId="0" fontId="54" fillId="0" borderId="46" xfId="0" applyFont="1" applyBorder="1"/>
    <xf numFmtId="0" fontId="54" fillId="0" borderId="47" xfId="0" applyFont="1" applyBorder="1"/>
    <xf numFmtId="0" fontId="62" fillId="0" borderId="47" xfId="0" applyFont="1" applyBorder="1"/>
    <xf numFmtId="0" fontId="54" fillId="0" borderId="48" xfId="0" applyFont="1" applyBorder="1"/>
    <xf numFmtId="0" fontId="61" fillId="0" borderId="0" xfId="0" applyFont="1"/>
    <xf numFmtId="9" fontId="0" fillId="0" borderId="15" xfId="0" applyNumberFormat="1" applyBorder="1"/>
    <xf numFmtId="0" fontId="11" fillId="0" borderId="0" xfId="0" applyFont="1"/>
    <xf numFmtId="9" fontId="26" fillId="0" borderId="7" xfId="0" applyNumberFormat="1" applyFont="1" applyBorder="1" applyAlignment="1">
      <alignment horizontal="center" vertical="center"/>
    </xf>
    <xf numFmtId="0" fontId="30" fillId="2" borderId="63" xfId="0" applyFont="1" applyFill="1" applyBorder="1" applyAlignment="1">
      <alignment horizontal="center" vertical="center"/>
    </xf>
    <xf numFmtId="0" fontId="31" fillId="13" borderId="63" xfId="0" applyFont="1" applyFill="1" applyBorder="1" applyAlignment="1">
      <alignment horizontal="center" vertical="center" wrapText="1" readingOrder="1"/>
    </xf>
    <xf numFmtId="9" fontId="39" fillId="2" borderId="63" xfId="0" applyNumberFormat="1" applyFont="1" applyFill="1" applyBorder="1" applyAlignment="1">
      <alignment horizontal="center" vertical="center" wrapText="1"/>
    </xf>
    <xf numFmtId="0" fontId="39" fillId="2" borderId="63" xfId="0" applyFont="1" applyFill="1" applyBorder="1" applyAlignment="1">
      <alignment horizontal="left" vertical="center" wrapText="1"/>
    </xf>
    <xf numFmtId="9" fontId="26" fillId="0" borderId="63" xfId="0" applyNumberFormat="1" applyFont="1" applyBorder="1" applyAlignment="1">
      <alignment horizontal="center" vertical="center"/>
    </xf>
    <xf numFmtId="0" fontId="26" fillId="14" borderId="63" xfId="0" applyFont="1" applyFill="1" applyBorder="1" applyAlignment="1">
      <alignment horizontal="center" vertical="center" wrapText="1"/>
    </xf>
    <xf numFmtId="0" fontId="26" fillId="15" borderId="63" xfId="0" applyFont="1" applyFill="1" applyBorder="1" applyAlignment="1">
      <alignment horizontal="center" vertical="center" wrapText="1"/>
    </xf>
    <xf numFmtId="0" fontId="26" fillId="0" borderId="63" xfId="0" applyFont="1" applyBorder="1"/>
    <xf numFmtId="168" fontId="34" fillId="13" borderId="63" xfId="0" applyNumberFormat="1" applyFont="1" applyFill="1" applyBorder="1" applyAlignment="1">
      <alignment horizontal="center" vertical="center"/>
    </xf>
    <xf numFmtId="0" fontId="34" fillId="13" borderId="63" xfId="0" applyFont="1" applyFill="1" applyBorder="1" applyAlignment="1">
      <alignment horizontal="center" vertical="center" wrapText="1"/>
    </xf>
    <xf numFmtId="17" fontId="26" fillId="0" borderId="63" xfId="0" applyNumberFormat="1" applyFont="1" applyBorder="1" applyAlignment="1">
      <alignment horizontal="center" vertical="center"/>
    </xf>
    <xf numFmtId="0" fontId="0" fillId="0" borderId="63" xfId="0" applyBorder="1"/>
    <xf numFmtId="0" fontId="26" fillId="11" borderId="63" xfId="0" applyFont="1" applyFill="1" applyBorder="1"/>
    <xf numFmtId="9" fontId="26" fillId="0" borderId="63" xfId="0" applyNumberFormat="1" applyFont="1" applyBorder="1" applyAlignment="1">
      <alignment horizontal="center" vertical="center" wrapText="1"/>
    </xf>
    <xf numFmtId="0" fontId="30" fillId="2" borderId="73" xfId="0" applyFont="1" applyFill="1" applyBorder="1" applyAlignment="1">
      <alignment horizontal="center" vertical="center"/>
    </xf>
    <xf numFmtId="0" fontId="31" fillId="13" borderId="79" xfId="0" applyFont="1" applyFill="1" applyBorder="1" applyAlignment="1">
      <alignment horizontal="center" vertical="center" wrapText="1" readingOrder="1"/>
    </xf>
    <xf numFmtId="0" fontId="26" fillId="0" borderId="82" xfId="0" applyFont="1" applyBorder="1"/>
    <xf numFmtId="0" fontId="26" fillId="0" borderId="49" xfId="0" applyFont="1" applyBorder="1"/>
    <xf numFmtId="0" fontId="26" fillId="0" borderId="83" xfId="0" applyFont="1" applyBorder="1"/>
    <xf numFmtId="168" fontId="34" fillId="13" borderId="79" xfId="0" applyNumberFormat="1" applyFont="1" applyFill="1" applyBorder="1" applyAlignment="1">
      <alignment horizontal="center" vertical="center"/>
    </xf>
    <xf numFmtId="0" fontId="35" fillId="0" borderId="49" xfId="0" applyFont="1" applyBorder="1"/>
    <xf numFmtId="0" fontId="26" fillId="0" borderId="84" xfId="0" applyFont="1" applyBorder="1"/>
    <xf numFmtId="17" fontId="26" fillId="0" borderId="79" xfId="0" applyNumberFormat="1" applyFont="1" applyBorder="1" applyAlignment="1">
      <alignment horizontal="center" vertical="center"/>
    </xf>
    <xf numFmtId="9" fontId="35" fillId="0" borderId="49" xfId="0" applyNumberFormat="1" applyFont="1" applyBorder="1"/>
    <xf numFmtId="0" fontId="26" fillId="11" borderId="82" xfId="0" applyFont="1" applyFill="1" applyBorder="1"/>
    <xf numFmtId="0" fontId="26" fillId="11" borderId="83" xfId="0" applyFont="1" applyFill="1" applyBorder="1"/>
    <xf numFmtId="0" fontId="26" fillId="0" borderId="91" xfId="0" applyFont="1" applyBorder="1"/>
    <xf numFmtId="0" fontId="34" fillId="13" borderId="91" xfId="0" applyFont="1" applyFill="1" applyBorder="1" applyAlignment="1">
      <alignment horizontal="center" vertical="center" wrapText="1"/>
    </xf>
    <xf numFmtId="9" fontId="26" fillId="0" borderId="91" xfId="0" applyNumberFormat="1" applyFont="1" applyBorder="1" applyAlignment="1">
      <alignment horizontal="center" vertical="center"/>
    </xf>
    <xf numFmtId="9" fontId="36" fillId="0" borderId="91" xfId="0" applyNumberFormat="1" applyFont="1" applyBorder="1" applyAlignment="1">
      <alignment horizontal="center"/>
    </xf>
    <xf numFmtId="0" fontId="26" fillId="14" borderId="92" xfId="0" applyFont="1" applyFill="1" applyBorder="1" applyAlignment="1">
      <alignment horizontal="center" vertical="center" wrapText="1"/>
    </xf>
    <xf numFmtId="9" fontId="26" fillId="0" borderId="92" xfId="0" applyNumberFormat="1" applyFont="1" applyBorder="1" applyAlignment="1">
      <alignment horizontal="center" vertical="center"/>
    </xf>
    <xf numFmtId="0" fontId="26" fillId="15" borderId="92" xfId="0" applyFont="1" applyFill="1" applyBorder="1" applyAlignment="1">
      <alignment horizontal="center" vertical="center" wrapText="1"/>
    </xf>
    <xf numFmtId="0" fontId="26" fillId="0" borderId="93" xfId="0" applyFont="1" applyBorder="1"/>
    <xf numFmtId="0" fontId="26" fillId="0" borderId="64" xfId="0" applyFont="1" applyBorder="1"/>
    <xf numFmtId="0" fontId="26" fillId="0" borderId="94" xfId="0" applyFont="1" applyBorder="1"/>
    <xf numFmtId="0" fontId="26" fillId="0" borderId="95" xfId="0" applyFont="1" applyBorder="1"/>
    <xf numFmtId="0" fontId="35" fillId="0" borderId="82" xfId="0" applyFont="1" applyBorder="1"/>
    <xf numFmtId="9" fontId="35" fillId="0" borderId="82" xfId="0" applyNumberFormat="1" applyFont="1" applyBorder="1"/>
    <xf numFmtId="0" fontId="26" fillId="0" borderId="86" xfId="0" applyFont="1" applyBorder="1"/>
    <xf numFmtId="0" fontId="26" fillId="0" borderId="87" xfId="0" applyFont="1" applyBorder="1"/>
    <xf numFmtId="0" fontId="26" fillId="0" borderId="90" xfId="0" applyFont="1" applyBorder="1"/>
    <xf numFmtId="0" fontId="26" fillId="0" borderId="92" xfId="0" applyFont="1" applyBorder="1"/>
    <xf numFmtId="0" fontId="35" fillId="0" borderId="64" xfId="0" applyFont="1" applyBorder="1"/>
    <xf numFmtId="0" fontId="35" fillId="0" borderId="94" xfId="0" applyFont="1" applyBorder="1"/>
    <xf numFmtId="0" fontId="31" fillId="13" borderId="96" xfId="0" applyFont="1" applyFill="1" applyBorder="1" applyAlignment="1">
      <alignment horizontal="center" vertical="center" wrapText="1" readingOrder="1"/>
    </xf>
    <xf numFmtId="17" fontId="26" fillId="0" borderId="97" xfId="0" applyNumberFormat="1" applyFont="1" applyBorder="1" applyAlignment="1">
      <alignment horizontal="center" vertical="center"/>
    </xf>
    <xf numFmtId="0" fontId="0" fillId="0" borderId="82" xfId="0" applyBorder="1"/>
    <xf numFmtId="0" fontId="35" fillId="2" borderId="84" xfId="0" applyFont="1" applyFill="1" applyBorder="1"/>
    <xf numFmtId="0" fontId="26" fillId="0" borderId="98" xfId="0" applyFont="1" applyBorder="1"/>
    <xf numFmtId="0" fontId="26" fillId="0" borderId="99" xfId="0" applyFont="1" applyBorder="1"/>
    <xf numFmtId="0" fontId="33" fillId="13" borderId="79" xfId="0" applyFont="1" applyFill="1" applyBorder="1" applyAlignment="1">
      <alignment horizontal="center" vertical="center" wrapText="1" readingOrder="1"/>
    </xf>
    <xf numFmtId="0" fontId="26" fillId="0" borderId="74" xfId="0" applyFont="1" applyBorder="1"/>
    <xf numFmtId="0" fontId="26" fillId="0" borderId="75" xfId="0" applyFont="1" applyBorder="1"/>
    <xf numFmtId="0" fontId="26" fillId="11" borderId="84" xfId="0" applyFont="1" applyFill="1" applyBorder="1"/>
    <xf numFmtId="0" fontId="11" fillId="0" borderId="82" xfId="0" applyFont="1" applyBorder="1"/>
    <xf numFmtId="0" fontId="26" fillId="11" borderId="30" xfId="0" applyFont="1" applyFill="1" applyBorder="1" applyAlignment="1">
      <alignment horizontal="left" vertical="top" wrapText="1"/>
    </xf>
    <xf numFmtId="0" fontId="26" fillId="0" borderId="91" xfId="0" applyFont="1" applyBorder="1" applyAlignment="1">
      <alignment horizontal="center" vertical="center"/>
    </xf>
    <xf numFmtId="0" fontId="26" fillId="24" borderId="49" xfId="0" applyFont="1" applyFill="1" applyBorder="1"/>
    <xf numFmtId="0" fontId="35" fillId="24" borderId="49" xfId="0" applyFont="1" applyFill="1" applyBorder="1"/>
    <xf numFmtId="9" fontId="35" fillId="24" borderId="49" xfId="0" applyNumberFormat="1" applyFont="1" applyFill="1" applyBorder="1"/>
    <xf numFmtId="0" fontId="26" fillId="24" borderId="104" xfId="0" applyFont="1" applyFill="1" applyBorder="1"/>
    <xf numFmtId="0" fontId="26" fillId="24" borderId="105" xfId="0" applyFont="1" applyFill="1" applyBorder="1"/>
    <xf numFmtId="0" fontId="26" fillId="24" borderId="106" xfId="0" applyFont="1" applyFill="1" applyBorder="1"/>
    <xf numFmtId="0" fontId="35" fillId="24" borderId="107" xfId="0" applyFont="1" applyFill="1" applyBorder="1"/>
    <xf numFmtId="0" fontId="26" fillId="24" borderId="108" xfId="0" applyFont="1" applyFill="1" applyBorder="1"/>
    <xf numFmtId="9" fontId="35" fillId="24" borderId="107" xfId="0" applyNumberFormat="1" applyFont="1" applyFill="1" applyBorder="1"/>
    <xf numFmtId="0" fontId="26" fillId="24" borderId="107" xfId="0" applyFont="1" applyFill="1" applyBorder="1"/>
    <xf numFmtId="0" fontId="26" fillId="24" borderId="109" xfId="0" applyFont="1" applyFill="1" applyBorder="1"/>
    <xf numFmtId="0" fontId="26" fillId="24" borderId="110" xfId="0" applyFont="1" applyFill="1" applyBorder="1"/>
    <xf numFmtId="0" fontId="26" fillId="24" borderId="111" xfId="0" applyFont="1" applyFill="1" applyBorder="1"/>
    <xf numFmtId="0" fontId="26" fillId="25" borderId="91" xfId="0" applyFont="1" applyFill="1" applyBorder="1"/>
    <xf numFmtId="0" fontId="26" fillId="25" borderId="113" xfId="0" applyFont="1" applyFill="1" applyBorder="1"/>
    <xf numFmtId="0" fontId="26" fillId="25" borderId="114" xfId="0" applyFont="1" applyFill="1" applyBorder="1"/>
    <xf numFmtId="9" fontId="26" fillId="0" borderId="15" xfId="0" applyNumberFormat="1" applyFont="1" applyBorder="1" applyAlignment="1">
      <alignment horizontal="center" vertical="center"/>
    </xf>
    <xf numFmtId="0" fontId="26" fillId="0" borderId="104" xfId="0" applyFont="1" applyBorder="1"/>
    <xf numFmtId="0" fontId="26" fillId="0" borderId="105" xfId="0" applyFont="1" applyBorder="1"/>
    <xf numFmtId="0" fontId="26" fillId="0" borderId="106" xfId="0" applyFont="1" applyBorder="1"/>
    <xf numFmtId="0" fontId="35" fillId="0" borderId="107" xfId="0" applyFont="1" applyBorder="1"/>
    <xf numFmtId="0" fontId="26" fillId="0" borderId="108" xfId="0" applyFont="1" applyBorder="1"/>
    <xf numFmtId="9" fontId="35" fillId="0" borderId="107" xfId="0" applyNumberFormat="1" applyFont="1" applyBorder="1"/>
    <xf numFmtId="0" fontId="26" fillId="0" borderId="107" xfId="0" applyFont="1" applyBorder="1"/>
    <xf numFmtId="0" fontId="26" fillId="0" borderId="109" xfId="0" applyFont="1" applyBorder="1"/>
    <xf numFmtId="0" fontId="26" fillId="0" borderId="110" xfId="0" applyFont="1" applyBorder="1"/>
    <xf numFmtId="0" fontId="26" fillId="0" borderId="111" xfId="0" applyFont="1" applyBorder="1"/>
    <xf numFmtId="0" fontId="26" fillId="0" borderId="4" xfId="0" applyFont="1" applyBorder="1" applyAlignment="1">
      <alignment horizontal="center" vertical="center"/>
    </xf>
    <xf numFmtId="1" fontId="26" fillId="0" borderId="4" xfId="0" applyNumberFormat="1" applyFont="1" applyBorder="1" applyAlignment="1">
      <alignment horizontal="center" vertical="center"/>
    </xf>
    <xf numFmtId="9" fontId="26" fillId="0" borderId="11" xfId="0" applyNumberFormat="1" applyFont="1" applyBorder="1" applyAlignment="1">
      <alignment horizontal="center" vertical="center" wrapText="1"/>
    </xf>
    <xf numFmtId="0" fontId="70" fillId="0" borderId="28" xfId="0" applyFont="1" applyBorder="1" applyAlignment="1">
      <alignment horizontal="left" vertical="center" wrapText="1"/>
    </xf>
    <xf numFmtId="0" fontId="32" fillId="0" borderId="63" xfId="0" applyFont="1" applyBorder="1" applyAlignment="1">
      <alignment horizontal="left" vertical="center" wrapText="1"/>
    </xf>
    <xf numFmtId="165" fontId="32" fillId="0" borderId="63" xfId="0" applyNumberFormat="1" applyFont="1" applyBorder="1"/>
    <xf numFmtId="0" fontId="32" fillId="0" borderId="63" xfId="0" applyFont="1" applyBorder="1" applyAlignment="1">
      <alignment horizontal="center" vertical="center" wrapText="1"/>
    </xf>
    <xf numFmtId="165" fontId="32" fillId="0" borderId="63" xfId="0" applyNumberFormat="1" applyFont="1" applyBorder="1" applyAlignment="1">
      <alignment horizontal="center"/>
    </xf>
    <xf numFmtId="9" fontId="32" fillId="0" borderId="63" xfId="0" applyNumberFormat="1" applyFont="1" applyBorder="1" applyAlignment="1">
      <alignment horizontal="center"/>
    </xf>
    <xf numFmtId="165" fontId="49" fillId="0" borderId="63" xfId="0" applyNumberFormat="1" applyFont="1" applyBorder="1" applyAlignment="1">
      <alignment horizontal="center"/>
    </xf>
    <xf numFmtId="9" fontId="49" fillId="2" borderId="63" xfId="0" applyNumberFormat="1" applyFont="1" applyFill="1" applyBorder="1" applyAlignment="1">
      <alignment horizontal="center"/>
    </xf>
    <xf numFmtId="165" fontId="32" fillId="0" borderId="63" xfId="0" applyNumberFormat="1" applyFont="1" applyBorder="1" applyAlignment="1">
      <alignment horizontal="center" vertical="center"/>
    </xf>
    <xf numFmtId="9" fontId="32" fillId="0" borderId="63" xfId="0" applyNumberFormat="1" applyFont="1" applyBorder="1" applyAlignment="1">
      <alignment horizontal="center" vertical="center"/>
    </xf>
    <xf numFmtId="0" fontId="49" fillId="0" borderId="63" xfId="0" applyFont="1" applyBorder="1" applyAlignment="1">
      <alignment vertical="center"/>
    </xf>
    <xf numFmtId="9" fontId="49" fillId="0" borderId="63" xfId="0" applyNumberFormat="1" applyFont="1" applyBorder="1" applyAlignment="1">
      <alignment horizontal="center" vertical="center"/>
    </xf>
    <xf numFmtId="10" fontId="49" fillId="0" borderId="63" xfId="0" applyNumberFormat="1" applyFont="1" applyBorder="1" applyAlignment="1">
      <alignment horizontal="center" vertical="center"/>
    </xf>
    <xf numFmtId="0" fontId="9" fillId="28" borderId="63" xfId="0" applyFont="1" applyFill="1" applyBorder="1" applyAlignment="1">
      <alignment horizontal="center" vertical="center" wrapText="1"/>
    </xf>
    <xf numFmtId="9" fontId="0" fillId="0" borderId="63" xfId="0" applyNumberFormat="1" applyBorder="1" applyAlignment="1">
      <alignment horizontal="center" vertical="center"/>
    </xf>
    <xf numFmtId="0" fontId="54" fillId="0" borderId="63" xfId="0" applyFont="1" applyBorder="1"/>
    <xf numFmtId="0" fontId="79" fillId="29" borderId="63" xfId="0" applyFont="1" applyFill="1" applyBorder="1" applyAlignment="1">
      <alignment horizontal="center" vertical="center" wrapText="1"/>
    </xf>
    <xf numFmtId="9" fontId="74" fillId="0" borderId="63" xfId="0" applyNumberFormat="1" applyFont="1" applyBorder="1" applyAlignment="1">
      <alignment horizontal="center" vertical="center"/>
    </xf>
    <xf numFmtId="0" fontId="79" fillId="28" borderId="63" xfId="0" applyFont="1" applyFill="1" applyBorder="1" applyAlignment="1">
      <alignment horizontal="center" vertical="center" wrapText="1"/>
    </xf>
    <xf numFmtId="0" fontId="79" fillId="28" borderId="63" xfId="0" applyFont="1" applyFill="1" applyBorder="1" applyAlignment="1">
      <alignment horizontal="center" vertical="center"/>
    </xf>
    <xf numFmtId="0" fontId="81" fillId="0" borderId="63" xfId="0" applyFont="1" applyBorder="1" applyAlignment="1">
      <alignment horizontal="center" vertical="center" wrapText="1"/>
    </xf>
    <xf numFmtId="0" fontId="81" fillId="0" borderId="63" xfId="0" applyFont="1" applyBorder="1" applyAlignment="1">
      <alignment horizontal="center" vertical="center"/>
    </xf>
    <xf numFmtId="9" fontId="80" fillId="31" borderId="63" xfId="0" applyNumberFormat="1" applyFont="1" applyFill="1" applyBorder="1" applyAlignment="1">
      <alignment horizontal="center" vertical="center" wrapText="1"/>
    </xf>
    <xf numFmtId="2" fontId="80" fillId="31" borderId="63" xfId="0" applyNumberFormat="1" applyFont="1" applyFill="1" applyBorder="1" applyAlignment="1">
      <alignment horizontal="center" vertical="center" wrapText="1"/>
    </xf>
    <xf numFmtId="9" fontId="30" fillId="31" borderId="63" xfId="0" applyNumberFormat="1" applyFont="1" applyFill="1" applyBorder="1" applyAlignment="1">
      <alignment horizontal="center" vertical="center" wrapText="1"/>
    </xf>
    <xf numFmtId="9" fontId="30" fillId="22" borderId="63" xfId="0" applyNumberFormat="1" applyFont="1" applyFill="1" applyBorder="1" applyAlignment="1">
      <alignment horizontal="center" vertical="center" wrapText="1"/>
    </xf>
    <xf numFmtId="9" fontId="30" fillId="0" borderId="63" xfId="0" applyNumberFormat="1" applyFont="1" applyBorder="1" applyAlignment="1">
      <alignment horizontal="center" vertical="center"/>
    </xf>
    <xf numFmtId="0" fontId="49" fillId="0" borderId="63" xfId="0" applyFont="1" applyBorder="1"/>
    <xf numFmtId="0" fontId="49" fillId="0" borderId="63" xfId="0" applyFont="1" applyBorder="1" applyAlignment="1">
      <alignment wrapText="1"/>
    </xf>
    <xf numFmtId="9" fontId="30" fillId="0" borderId="63" xfId="0" applyNumberFormat="1" applyFont="1" applyBorder="1"/>
    <xf numFmtId="9" fontId="26" fillId="31" borderId="63" xfId="0" applyNumberFormat="1" applyFont="1" applyFill="1" applyBorder="1" applyAlignment="1">
      <alignment horizontal="center" vertical="center" wrapText="1"/>
    </xf>
    <xf numFmtId="0" fontId="0" fillId="0" borderId="0" xfId="0" applyAlignment="1">
      <alignment horizontal="center"/>
    </xf>
    <xf numFmtId="9" fontId="26" fillId="0" borderId="63" xfId="1" applyFont="1" applyBorder="1" applyAlignment="1">
      <alignment horizontal="center" vertical="center"/>
    </xf>
    <xf numFmtId="0" fontId="7" fillId="0" borderId="47" xfId="0" applyFont="1" applyBorder="1"/>
    <xf numFmtId="0" fontId="76" fillId="0" borderId="0" xfId="0" applyFont="1"/>
    <xf numFmtId="0" fontId="76" fillId="17" borderId="46" xfId="0" applyFont="1" applyFill="1" applyBorder="1" applyAlignment="1">
      <alignment vertical="center" wrapText="1"/>
    </xf>
    <xf numFmtId="0" fontId="76" fillId="17" borderId="47" xfId="0" applyFont="1" applyFill="1" applyBorder="1" applyAlignment="1">
      <alignment vertical="center" wrapText="1"/>
    </xf>
    <xf numFmtId="9" fontId="86" fillId="2" borderId="48" xfId="0" applyNumberFormat="1" applyFont="1" applyFill="1" applyBorder="1" applyAlignment="1">
      <alignment vertical="center" wrapText="1"/>
    </xf>
    <xf numFmtId="0" fontId="81" fillId="17" borderId="46" xfId="0" applyFont="1" applyFill="1" applyBorder="1" applyAlignment="1">
      <alignment vertical="center" wrapText="1"/>
    </xf>
    <xf numFmtId="0" fontId="81" fillId="17" borderId="47" xfId="0" applyFont="1" applyFill="1" applyBorder="1" applyAlignment="1">
      <alignment vertical="center" wrapText="1"/>
    </xf>
    <xf numFmtId="0" fontId="81" fillId="19" borderId="46" xfId="0" applyFont="1" applyFill="1" applyBorder="1" applyAlignment="1">
      <alignment vertical="center" wrapText="1"/>
    </xf>
    <xf numFmtId="0" fontId="81" fillId="19" borderId="47" xfId="0" applyFont="1" applyFill="1" applyBorder="1" applyAlignment="1">
      <alignment vertical="center" wrapText="1"/>
    </xf>
    <xf numFmtId="0" fontId="81" fillId="18" borderId="46" xfId="0" applyFont="1" applyFill="1" applyBorder="1" applyAlignment="1">
      <alignment vertical="center" wrapText="1"/>
    </xf>
    <xf numFmtId="0" fontId="81" fillId="18" borderId="47" xfId="0" applyFont="1" applyFill="1" applyBorder="1" applyAlignment="1">
      <alignment vertical="center" wrapText="1"/>
    </xf>
    <xf numFmtId="0" fontId="81" fillId="20" borderId="46" xfId="0" applyFont="1" applyFill="1" applyBorder="1" applyAlignment="1">
      <alignment vertical="center" wrapText="1"/>
    </xf>
    <xf numFmtId="0" fontId="81" fillId="20" borderId="47" xfId="0" applyFont="1" applyFill="1" applyBorder="1" applyAlignment="1">
      <alignment vertical="center" wrapText="1"/>
    </xf>
    <xf numFmtId="9" fontId="87" fillId="2" borderId="48" xfId="0" applyNumberFormat="1" applyFont="1" applyFill="1" applyBorder="1" applyAlignment="1">
      <alignment vertical="center" wrapText="1"/>
    </xf>
    <xf numFmtId="49" fontId="12" fillId="5" borderId="4" xfId="0" applyNumberFormat="1" applyFont="1" applyFill="1" applyBorder="1" applyAlignment="1">
      <alignment horizontal="center" vertical="center" wrapText="1"/>
    </xf>
    <xf numFmtId="49" fontId="26" fillId="0" borderId="63" xfId="0" applyNumberFormat="1" applyFont="1" applyBorder="1" applyAlignment="1">
      <alignment horizontal="center" vertical="center"/>
    </xf>
    <xf numFmtId="0" fontId="0" fillId="0" borderId="0" xfId="0" applyAlignment="1">
      <alignment wrapText="1"/>
    </xf>
    <xf numFmtId="0" fontId="31" fillId="13" borderId="7" xfId="0" applyFont="1" applyFill="1" applyBorder="1" applyAlignment="1">
      <alignment horizontal="center" vertical="center" wrapText="1" readingOrder="1"/>
    </xf>
    <xf numFmtId="0" fontId="80" fillId="0" borderId="49" xfId="0" applyFont="1" applyBorder="1"/>
    <xf numFmtId="0" fontId="18" fillId="0" borderId="0" xfId="0" applyFont="1" applyAlignment="1">
      <alignment horizontal="center" vertical="center" wrapText="1"/>
    </xf>
    <xf numFmtId="0" fontId="20" fillId="4" borderId="63" xfId="0" applyFont="1" applyFill="1" applyBorder="1" applyAlignment="1">
      <alignment horizontal="center" vertical="center"/>
    </xf>
    <xf numFmtId="0" fontId="21" fillId="4" borderId="63" xfId="0" applyFont="1" applyFill="1" applyBorder="1" applyAlignment="1">
      <alignment horizontal="center" vertical="center"/>
    </xf>
    <xf numFmtId="0" fontId="22" fillId="6" borderId="63" xfId="0" applyFont="1" applyFill="1" applyBorder="1" applyAlignment="1">
      <alignment horizontal="center" wrapText="1"/>
    </xf>
    <xf numFmtId="0" fontId="18" fillId="0" borderId="63" xfId="0" applyFont="1" applyBorder="1" applyAlignment="1">
      <alignment horizontal="left" vertical="center" wrapText="1"/>
    </xf>
    <xf numFmtId="0" fontId="22" fillId="6" borderId="63" xfId="0" applyFont="1" applyFill="1" applyBorder="1" applyAlignment="1">
      <alignment horizontal="left" vertical="center" wrapText="1"/>
    </xf>
    <xf numFmtId="9" fontId="18" fillId="0" borderId="63" xfId="0" applyNumberFormat="1" applyFont="1" applyBorder="1" applyAlignment="1">
      <alignment horizontal="center" vertical="center"/>
    </xf>
    <xf numFmtId="9" fontId="18" fillId="0" borderId="63" xfId="0" applyNumberFormat="1" applyFont="1" applyBorder="1" applyAlignment="1">
      <alignment vertical="center" wrapText="1"/>
    </xf>
    <xf numFmtId="9" fontId="23" fillId="0" borderId="63" xfId="0" applyNumberFormat="1" applyFont="1" applyBorder="1" applyAlignment="1">
      <alignment horizontal="center" vertical="center"/>
    </xf>
    <xf numFmtId="9" fontId="24" fillId="0" borderId="63" xfId="0" applyNumberFormat="1" applyFont="1" applyBorder="1" applyAlignment="1">
      <alignment horizontal="center" vertical="center"/>
    </xf>
    <xf numFmtId="165" fontId="18" fillId="10" borderId="63" xfId="0" applyNumberFormat="1" applyFont="1" applyFill="1" applyBorder="1" applyAlignment="1">
      <alignment horizontal="center" vertical="center"/>
    </xf>
    <xf numFmtId="165" fontId="18" fillId="0" borderId="63" xfId="0" applyNumberFormat="1" applyFont="1" applyBorder="1" applyAlignment="1">
      <alignment horizontal="center" vertical="center"/>
    </xf>
    <xf numFmtId="0" fontId="18" fillId="0" borderId="63" xfId="0" applyFont="1" applyBorder="1" applyAlignment="1">
      <alignment horizontal="center" vertical="center"/>
    </xf>
    <xf numFmtId="0" fontId="18" fillId="0" borderId="63" xfId="0" applyFont="1" applyBorder="1" applyAlignment="1">
      <alignment vertical="center" wrapText="1"/>
    </xf>
    <xf numFmtId="0" fontId="12" fillId="0" borderId="63" xfId="0" applyFont="1" applyBorder="1" applyAlignment="1">
      <alignment vertical="center" wrapText="1"/>
    </xf>
    <xf numFmtId="0" fontId="18" fillId="10" borderId="63" xfId="0" applyFont="1" applyFill="1" applyBorder="1" applyAlignment="1">
      <alignment horizontal="center" vertical="center"/>
    </xf>
    <xf numFmtId="9" fontId="18" fillId="10" borderId="63" xfId="0" applyNumberFormat="1" applyFont="1" applyFill="1" applyBorder="1" applyAlignment="1">
      <alignment horizontal="center" vertical="center"/>
    </xf>
    <xf numFmtId="0" fontId="18" fillId="0" borderId="63" xfId="0" applyFont="1" applyBorder="1" applyAlignment="1">
      <alignment vertical="center"/>
    </xf>
    <xf numFmtId="49" fontId="18" fillId="0" borderId="63" xfId="0" applyNumberFormat="1" applyFont="1" applyBorder="1" applyAlignment="1">
      <alignment horizontal="center" vertical="center"/>
    </xf>
    <xf numFmtId="10" fontId="18" fillId="10" borderId="63" xfId="0" applyNumberFormat="1" applyFont="1" applyFill="1" applyBorder="1" applyAlignment="1">
      <alignment horizontal="center" vertical="center"/>
    </xf>
    <xf numFmtId="1" fontId="18" fillId="0" borderId="63" xfId="0" applyNumberFormat="1" applyFont="1" applyBorder="1" applyAlignment="1">
      <alignment horizontal="center" vertical="center"/>
    </xf>
    <xf numFmtId="0" fontId="22" fillId="7" borderId="63" xfId="0" applyFont="1" applyFill="1" applyBorder="1" applyAlignment="1">
      <alignment horizontal="center" wrapText="1"/>
    </xf>
    <xf numFmtId="0" fontId="22" fillId="7" borderId="63" xfId="0" applyFont="1" applyFill="1" applyBorder="1" applyAlignment="1">
      <alignment horizontal="left" vertical="center" wrapText="1"/>
    </xf>
    <xf numFmtId="165" fontId="11" fillId="10" borderId="63" xfId="0" applyNumberFormat="1" applyFont="1" applyFill="1" applyBorder="1"/>
    <xf numFmtId="0" fontId="25" fillId="8" borderId="63" xfId="0" applyFont="1" applyFill="1" applyBorder="1" applyAlignment="1">
      <alignment horizontal="center" wrapText="1"/>
    </xf>
    <xf numFmtId="0" fontId="25" fillId="8" borderId="63" xfId="0" applyFont="1" applyFill="1" applyBorder="1" applyAlignment="1">
      <alignment horizontal="left" vertical="center" wrapText="1"/>
    </xf>
    <xf numFmtId="0" fontId="25" fillId="8" borderId="63" xfId="0" applyFont="1" applyFill="1" applyBorder="1" applyAlignment="1">
      <alignment horizontal="center" vertical="center" wrapText="1"/>
    </xf>
    <xf numFmtId="1" fontId="18" fillId="0" borderId="63" xfId="0" applyNumberFormat="1" applyFont="1" applyBorder="1" applyAlignment="1">
      <alignment horizontal="left" vertical="center" wrapText="1"/>
    </xf>
    <xf numFmtId="165" fontId="23" fillId="0" borderId="63" xfId="0" applyNumberFormat="1" applyFont="1" applyBorder="1" applyAlignment="1">
      <alignment horizontal="center" vertical="center"/>
    </xf>
    <xf numFmtId="165" fontId="24" fillId="0" borderId="63" xfId="0" applyNumberFormat="1" applyFont="1" applyBorder="1" applyAlignment="1">
      <alignment horizontal="center" vertical="center"/>
    </xf>
    <xf numFmtId="1" fontId="18" fillId="11" borderId="63" xfId="0" applyNumberFormat="1" applyFont="1" applyFill="1" applyBorder="1" applyAlignment="1">
      <alignment horizontal="left" vertical="center" wrapText="1"/>
    </xf>
    <xf numFmtId="0" fontId="18" fillId="11" borderId="63" xfId="0" applyFont="1" applyFill="1" applyBorder="1" applyAlignment="1">
      <alignment horizontal="left" vertical="center" wrapText="1"/>
    </xf>
    <xf numFmtId="166" fontId="23" fillId="0" borderId="63" xfId="0" applyNumberFormat="1" applyFont="1" applyBorder="1" applyAlignment="1">
      <alignment horizontal="center" vertical="center"/>
    </xf>
    <xf numFmtId="0" fontId="22" fillId="9" borderId="63" xfId="0" applyFont="1" applyFill="1" applyBorder="1" applyAlignment="1">
      <alignment horizontal="center" wrapText="1"/>
    </xf>
    <xf numFmtId="0" fontId="22" fillId="9" borderId="63" xfId="0" applyFont="1" applyFill="1" applyBorder="1" applyAlignment="1">
      <alignment horizontal="left" vertical="center" wrapText="1"/>
    </xf>
    <xf numFmtId="165" fontId="18" fillId="24" borderId="63" xfId="0" applyNumberFormat="1" applyFont="1" applyFill="1" applyBorder="1" applyAlignment="1">
      <alignment horizontal="center" vertical="center"/>
    </xf>
    <xf numFmtId="9" fontId="26" fillId="24" borderId="4" xfId="0" applyNumberFormat="1" applyFont="1" applyFill="1" applyBorder="1" applyAlignment="1">
      <alignment horizontal="center" vertical="center"/>
    </xf>
    <xf numFmtId="168" fontId="34" fillId="13" borderId="7" xfId="0" applyNumberFormat="1" applyFont="1" applyFill="1" applyBorder="1" applyAlignment="1">
      <alignment horizontal="center" vertical="center"/>
    </xf>
    <xf numFmtId="165" fontId="34" fillId="13" borderId="7" xfId="0" applyNumberFormat="1" applyFont="1" applyFill="1" applyBorder="1" applyAlignment="1">
      <alignment horizontal="center" vertical="center" wrapText="1"/>
    </xf>
    <xf numFmtId="0" fontId="26" fillId="14" borderId="7" xfId="0" applyFont="1" applyFill="1" applyBorder="1" applyAlignment="1">
      <alignment horizontal="center" vertical="center" wrapText="1"/>
    </xf>
    <xf numFmtId="0" fontId="26" fillId="15" borderId="7" xfId="0" applyFont="1" applyFill="1" applyBorder="1" applyAlignment="1">
      <alignment horizontal="center" vertical="center" wrapText="1"/>
    </xf>
    <xf numFmtId="17" fontId="26" fillId="0" borderId="117" xfId="0" applyNumberFormat="1" applyFont="1" applyBorder="1" applyAlignment="1">
      <alignment horizontal="center" vertical="center"/>
    </xf>
    <xf numFmtId="0" fontId="34" fillId="13" borderId="7" xfId="0" applyFont="1" applyFill="1" applyBorder="1" applyAlignment="1">
      <alignment horizontal="center" vertical="center" wrapText="1"/>
    </xf>
    <xf numFmtId="9" fontId="53" fillId="11" borderId="63" xfId="0" applyNumberFormat="1" applyFont="1" applyFill="1" applyBorder="1" applyAlignment="1">
      <alignment horizontal="center"/>
    </xf>
    <xf numFmtId="49" fontId="26" fillId="31" borderId="63" xfId="0" applyNumberFormat="1" applyFont="1" applyFill="1" applyBorder="1" applyAlignment="1">
      <alignment horizontal="center" vertical="center" wrapText="1"/>
    </xf>
    <xf numFmtId="0" fontId="26" fillId="0" borderId="63" xfId="0" applyFont="1" applyBorder="1" applyAlignment="1">
      <alignment horizontal="center" vertical="center"/>
    </xf>
    <xf numFmtId="0" fontId="23" fillId="0" borderId="63" xfId="0" applyFont="1" applyBorder="1" applyAlignment="1">
      <alignment horizontal="center" vertical="center"/>
    </xf>
    <xf numFmtId="2" fontId="24" fillId="0" borderId="63" xfId="0" applyNumberFormat="1" applyFont="1" applyBorder="1" applyAlignment="1">
      <alignment horizontal="center" vertical="center"/>
    </xf>
    <xf numFmtId="169" fontId="18" fillId="0" borderId="63" xfId="0" applyNumberFormat="1" applyFont="1" applyBorder="1" applyAlignment="1">
      <alignment horizontal="center" vertical="center"/>
    </xf>
    <xf numFmtId="169" fontId="26" fillId="31" borderId="63" xfId="0" applyNumberFormat="1" applyFont="1" applyFill="1" applyBorder="1" applyAlignment="1">
      <alignment horizontal="center" vertical="center" wrapText="1"/>
    </xf>
    <xf numFmtId="9" fontId="26" fillId="22" borderId="63" xfId="0" applyNumberFormat="1" applyFont="1" applyFill="1" applyBorder="1" applyAlignment="1">
      <alignment horizontal="center" vertical="center" wrapText="1"/>
    </xf>
    <xf numFmtId="165" fontId="26" fillId="22" borderId="63" xfId="0" applyNumberFormat="1" applyFont="1" applyFill="1" applyBorder="1" applyAlignment="1">
      <alignment horizontal="center" vertical="center" wrapText="1"/>
    </xf>
    <xf numFmtId="9" fontId="26" fillId="22" borderId="7" xfId="0" applyNumberFormat="1" applyFont="1" applyFill="1" applyBorder="1" applyAlignment="1">
      <alignment horizontal="center" vertical="center" wrapText="1"/>
    </xf>
    <xf numFmtId="9" fontId="0" fillId="0" borderId="17" xfId="0" applyNumberFormat="1" applyBorder="1" applyAlignment="1">
      <alignment horizontal="center" vertical="center"/>
    </xf>
    <xf numFmtId="0" fontId="54" fillId="0" borderId="7" xfId="0" applyFont="1" applyBorder="1"/>
    <xf numFmtId="9" fontId="0" fillId="35" borderId="63" xfId="0" applyNumberFormat="1" applyFill="1" applyBorder="1" applyAlignment="1">
      <alignment horizontal="center" vertical="center"/>
    </xf>
    <xf numFmtId="0" fontId="32" fillId="0" borderId="63" xfId="0" applyFont="1" applyBorder="1" applyAlignment="1">
      <alignment horizontal="justify" vertical="justify" wrapText="1"/>
    </xf>
    <xf numFmtId="9" fontId="0" fillId="0" borderId="57" xfId="0" applyNumberFormat="1" applyBorder="1" applyAlignment="1">
      <alignment horizontal="center"/>
    </xf>
    <xf numFmtId="9" fontId="0" fillId="0" borderId="63" xfId="0" applyNumberFormat="1" applyBorder="1" applyAlignment="1">
      <alignment horizontal="center"/>
    </xf>
    <xf numFmtId="165" fontId="0" fillId="0" borderId="63" xfId="0" applyNumberFormat="1" applyBorder="1" applyAlignment="1">
      <alignment horizontal="center"/>
    </xf>
    <xf numFmtId="10" fontId="26" fillId="24" borderId="11" xfId="0" applyNumberFormat="1" applyFont="1" applyFill="1" applyBorder="1" applyAlignment="1">
      <alignment horizontal="center" vertical="center"/>
    </xf>
    <xf numFmtId="168" fontId="34" fillId="36" borderId="97" xfId="0" applyNumberFormat="1" applyFont="1" applyFill="1" applyBorder="1" applyAlignment="1">
      <alignment horizontal="center" vertical="center"/>
    </xf>
    <xf numFmtId="0" fontId="26" fillId="23" borderId="63" xfId="0" applyFont="1" applyFill="1" applyBorder="1" applyAlignment="1">
      <alignment horizontal="center" wrapText="1"/>
    </xf>
    <xf numFmtId="0" fontId="26" fillId="36" borderId="63" xfId="0" applyFont="1" applyFill="1" applyBorder="1" applyAlignment="1">
      <alignment horizontal="center" vertical="center" wrapText="1"/>
    </xf>
    <xf numFmtId="0" fontId="26" fillId="23" borderId="97" xfId="0" applyFont="1" applyFill="1" applyBorder="1" applyAlignment="1">
      <alignment horizontal="center" wrapText="1"/>
    </xf>
    <xf numFmtId="0" fontId="54" fillId="24" borderId="63" xfId="0" applyFont="1" applyFill="1" applyBorder="1" applyAlignment="1">
      <alignment horizontal="center" vertical="center" wrapText="1"/>
    </xf>
    <xf numFmtId="0" fontId="90" fillId="26" borderId="121" xfId="0" applyFont="1" applyFill="1" applyBorder="1" applyAlignment="1">
      <alignment horizontal="center" vertical="center" wrapText="1"/>
    </xf>
    <xf numFmtId="0" fontId="90" fillId="26" borderId="118" xfId="0" applyFont="1" applyFill="1" applyBorder="1" applyAlignment="1">
      <alignment horizontal="center" vertical="center" wrapText="1"/>
    </xf>
    <xf numFmtId="0" fontId="90" fillId="26" borderId="119" xfId="0" applyFont="1" applyFill="1" applyBorder="1" applyAlignment="1">
      <alignment horizontal="center" vertical="center" wrapText="1"/>
    </xf>
    <xf numFmtId="0" fontId="90" fillId="26" borderId="49" xfId="0" applyFont="1" applyFill="1" applyBorder="1" applyAlignment="1">
      <alignment horizontal="center" vertical="center" wrapText="1"/>
    </xf>
    <xf numFmtId="0" fontId="91" fillId="27" borderId="50" xfId="0" applyFont="1" applyFill="1" applyBorder="1" applyAlignment="1">
      <alignment horizontal="center" vertical="center"/>
    </xf>
    <xf numFmtId="0" fontId="91" fillId="27" borderId="51" xfId="0" applyFont="1" applyFill="1" applyBorder="1" applyAlignment="1">
      <alignment horizontal="center" wrapText="1"/>
    </xf>
    <xf numFmtId="0" fontId="91" fillId="27" borderId="52" xfId="0" applyFont="1" applyFill="1" applyBorder="1" applyAlignment="1">
      <alignment horizontal="center" vertical="center" wrapText="1"/>
    </xf>
    <xf numFmtId="0" fontId="91" fillId="27" borderId="49" xfId="0" applyFont="1" applyFill="1" applyBorder="1" applyAlignment="1">
      <alignment horizontal="center" wrapText="1"/>
    </xf>
    <xf numFmtId="0" fontId="91" fillId="27" borderId="63" xfId="0" applyFont="1" applyFill="1" applyBorder="1" applyAlignment="1">
      <alignment horizontal="center" vertical="center"/>
    </xf>
    <xf numFmtId="0" fontId="91" fillId="27" borderId="63" xfId="0" applyFont="1" applyFill="1" applyBorder="1" applyAlignment="1">
      <alignment horizontal="center" wrapText="1"/>
    </xf>
    <xf numFmtId="0" fontId="91" fillId="27" borderId="63" xfId="0" applyFont="1" applyFill="1" applyBorder="1" applyAlignment="1">
      <alignment horizontal="center" vertical="center" wrapText="1"/>
    </xf>
    <xf numFmtId="0" fontId="66" fillId="6" borderId="63" xfId="0" applyFont="1" applyFill="1" applyBorder="1" applyAlignment="1">
      <alignment horizontal="left" vertical="center" wrapText="1"/>
    </xf>
    <xf numFmtId="165" fontId="71" fillId="0" borderId="63" xfId="0" applyNumberFormat="1" applyFont="1" applyBorder="1" applyAlignment="1">
      <alignment horizontal="center" vertical="center"/>
    </xf>
    <xf numFmtId="0" fontId="66" fillId="19" borderId="63" xfId="0" applyFont="1" applyFill="1" applyBorder="1" applyAlignment="1">
      <alignment horizontal="left" vertical="center" wrapText="1"/>
    </xf>
    <xf numFmtId="0" fontId="67" fillId="18" borderId="63" xfId="0" applyFont="1" applyFill="1" applyBorder="1" applyAlignment="1">
      <alignment horizontal="left" vertical="center" wrapText="1"/>
    </xf>
    <xf numFmtId="0" fontId="66" fillId="20" borderId="63" xfId="0" applyFont="1" applyFill="1" applyBorder="1" applyAlignment="1">
      <alignment horizontal="left" vertical="center" wrapText="1"/>
    </xf>
    <xf numFmtId="165" fontId="71" fillId="0" borderId="63" xfId="0" applyNumberFormat="1" applyFont="1" applyBorder="1" applyAlignment="1">
      <alignment horizontal="center"/>
    </xf>
    <xf numFmtId="0" fontId="20" fillId="26" borderId="63" xfId="0" applyFont="1" applyFill="1" applyBorder="1" applyAlignment="1">
      <alignment horizontal="center" vertical="center"/>
    </xf>
    <xf numFmtId="0" fontId="20" fillId="26" borderId="63" xfId="0" applyFont="1" applyFill="1" applyBorder="1" applyAlignment="1">
      <alignment horizontal="center" vertical="center" wrapText="1"/>
    </xf>
    <xf numFmtId="0" fontId="20" fillId="26" borderId="63" xfId="0" applyFont="1" applyFill="1" applyBorder="1" applyAlignment="1">
      <alignment horizontal="center" wrapText="1"/>
    </xf>
    <xf numFmtId="0" fontId="22" fillId="29" borderId="63" xfId="0" applyFont="1" applyFill="1" applyBorder="1" applyAlignment="1">
      <alignment vertical="center" wrapText="1"/>
    </xf>
    <xf numFmtId="0" fontId="22" fillId="28" borderId="63" xfId="0" applyFont="1" applyFill="1" applyBorder="1" applyAlignment="1">
      <alignment vertical="center"/>
    </xf>
    <xf numFmtId="0" fontId="22" fillId="28" borderId="63" xfId="0" applyFont="1" applyFill="1" applyBorder="1" applyAlignment="1">
      <alignment horizontal="center" vertical="center" wrapText="1"/>
    </xf>
    <xf numFmtId="0" fontId="22" fillId="28" borderId="63" xfId="0" applyFont="1" applyFill="1" applyBorder="1" applyAlignment="1">
      <alignment horizontal="center" vertical="center"/>
    </xf>
    <xf numFmtId="0" fontId="22" fillId="29" borderId="63" xfId="0" applyFont="1" applyFill="1" applyBorder="1" applyAlignment="1">
      <alignment horizontal="center" vertical="center" wrapText="1"/>
    </xf>
    <xf numFmtId="0" fontId="22" fillId="28" borderId="63" xfId="0" applyFont="1" applyFill="1" applyBorder="1" applyAlignment="1">
      <alignment vertical="center" wrapText="1"/>
    </xf>
    <xf numFmtId="0" fontId="92" fillId="28" borderId="63" xfId="0" applyFont="1" applyFill="1" applyBorder="1" applyAlignment="1">
      <alignment horizontal="center" vertical="center" wrapText="1"/>
    </xf>
    <xf numFmtId="0" fontId="92" fillId="28" borderId="63" xfId="0" applyFont="1" applyFill="1" applyBorder="1" applyAlignment="1">
      <alignment horizontal="center" vertical="center"/>
    </xf>
    <xf numFmtId="0" fontId="92" fillId="29" borderId="63" xfId="0" applyFont="1" applyFill="1" applyBorder="1" applyAlignment="1">
      <alignment horizontal="center" vertical="center" wrapText="1"/>
    </xf>
    <xf numFmtId="10" fontId="26" fillId="0" borderId="4" xfId="0" applyNumberFormat="1" applyFont="1" applyBorder="1" applyAlignment="1">
      <alignment horizontal="center" vertical="center"/>
    </xf>
    <xf numFmtId="9" fontId="80" fillId="0" borderId="63" xfId="5" applyFont="1" applyFill="1" applyBorder="1" applyAlignment="1">
      <alignment horizontal="center" vertical="center"/>
    </xf>
    <xf numFmtId="10" fontId="39" fillId="0" borderId="4" xfId="0" applyNumberFormat="1" applyFont="1" applyBorder="1" applyAlignment="1">
      <alignment horizontal="center"/>
    </xf>
    <xf numFmtId="9" fontId="26" fillId="0" borderId="63" xfId="5" applyFont="1" applyBorder="1" applyAlignment="1">
      <alignment horizontal="center" vertical="center"/>
    </xf>
    <xf numFmtId="17" fontId="26" fillId="0" borderId="72" xfId="0" applyNumberFormat="1" applyFont="1" applyBorder="1" applyAlignment="1">
      <alignment horizontal="center" vertical="center"/>
    </xf>
    <xf numFmtId="9" fontId="26" fillId="0" borderId="122" xfId="0" applyNumberFormat="1" applyFont="1" applyBorder="1" applyAlignment="1">
      <alignment horizontal="center" vertical="center" wrapText="1"/>
    </xf>
    <xf numFmtId="10" fontId="26" fillId="0" borderId="63" xfId="5" applyNumberFormat="1" applyFont="1" applyBorder="1" applyAlignment="1">
      <alignment horizontal="center" vertical="center"/>
    </xf>
    <xf numFmtId="0" fontId="26" fillId="38" borderId="49" xfId="0" applyFont="1" applyFill="1" applyBorder="1"/>
    <xf numFmtId="0" fontId="26" fillId="38" borderId="104" xfId="0" applyFont="1" applyFill="1" applyBorder="1"/>
    <xf numFmtId="0" fontId="26" fillId="38" borderId="105" xfId="0" applyFont="1" applyFill="1" applyBorder="1"/>
    <xf numFmtId="0" fontId="26" fillId="38" borderId="106" xfId="0" applyFont="1" applyFill="1" applyBorder="1"/>
    <xf numFmtId="0" fontId="26" fillId="38" borderId="107" xfId="0" applyFont="1" applyFill="1" applyBorder="1"/>
    <xf numFmtId="0" fontId="26" fillId="38" borderId="108" xfId="0" applyFont="1" applyFill="1" applyBorder="1"/>
    <xf numFmtId="0" fontId="26" fillId="38" borderId="109" xfId="0" applyFont="1" applyFill="1" applyBorder="1"/>
    <xf numFmtId="0" fontId="26" fillId="38" borderId="110" xfId="0" applyFont="1" applyFill="1" applyBorder="1"/>
    <xf numFmtId="0" fontId="26" fillId="38" borderId="111" xfId="0" applyFont="1" applyFill="1" applyBorder="1"/>
    <xf numFmtId="0" fontId="26" fillId="38" borderId="107" xfId="0" applyFont="1" applyFill="1" applyBorder="1" applyAlignment="1">
      <alignment wrapText="1"/>
    </xf>
    <xf numFmtId="0" fontId="26" fillId="38" borderId="49" xfId="0" applyFont="1" applyFill="1" applyBorder="1" applyAlignment="1">
      <alignment wrapText="1"/>
    </xf>
    <xf numFmtId="0" fontId="26" fillId="38" borderId="108" xfId="0" applyFont="1" applyFill="1" applyBorder="1" applyAlignment="1">
      <alignment wrapText="1"/>
    </xf>
    <xf numFmtId="9" fontId="26" fillId="0" borderId="114" xfId="2" applyNumberFormat="1" applyFont="1" applyBorder="1" applyAlignment="1">
      <alignment horizontal="center" vertical="center"/>
    </xf>
    <xf numFmtId="9" fontId="26" fillId="0" borderId="91" xfId="5" applyFont="1" applyBorder="1" applyAlignment="1">
      <alignment horizontal="center" vertical="center"/>
    </xf>
    <xf numFmtId="2" fontId="95" fillId="0" borderId="4" xfId="0" applyNumberFormat="1" applyFont="1" applyBorder="1" applyAlignment="1">
      <alignment horizontal="center" vertical="center"/>
    </xf>
    <xf numFmtId="9" fontId="95" fillId="0" borderId="4" xfId="0" applyNumberFormat="1" applyFont="1" applyBorder="1" applyAlignment="1">
      <alignment horizontal="center" vertical="center"/>
    </xf>
    <xf numFmtId="0" fontId="80" fillId="0" borderId="63" xfId="0" applyFont="1" applyBorder="1" applyAlignment="1">
      <alignment horizontal="center" vertical="center" wrapText="1"/>
    </xf>
    <xf numFmtId="0" fontId="80" fillId="0" borderId="91" xfId="0" applyFont="1" applyBorder="1" applyAlignment="1">
      <alignment horizontal="center" vertical="center" wrapText="1"/>
    </xf>
    <xf numFmtId="0" fontId="80" fillId="24" borderId="63" xfId="0" applyFont="1" applyFill="1" applyBorder="1" applyAlignment="1">
      <alignment horizontal="center" vertical="center" wrapText="1"/>
    </xf>
    <xf numFmtId="0" fontId="80" fillId="0" borderId="113" xfId="0" applyFont="1" applyBorder="1" applyAlignment="1">
      <alignment horizontal="center" vertical="center" wrapText="1"/>
    </xf>
    <xf numFmtId="9" fontId="12" fillId="0" borderId="63" xfId="0" applyNumberFormat="1" applyFont="1" applyBorder="1" applyAlignment="1">
      <alignment horizontal="center"/>
    </xf>
    <xf numFmtId="1" fontId="15" fillId="5" borderId="4" xfId="0" applyNumberFormat="1" applyFont="1" applyFill="1" applyBorder="1" applyAlignment="1">
      <alignment horizontal="center" vertical="center" wrapText="1"/>
    </xf>
    <xf numFmtId="9" fontId="39" fillId="0" borderId="4" xfId="0" applyNumberFormat="1" applyFont="1" applyBorder="1" applyAlignment="1">
      <alignment horizontal="center" vertical="center" wrapText="1"/>
    </xf>
    <xf numFmtId="16" fontId="26" fillId="0" borderId="49" xfId="0" applyNumberFormat="1" applyFont="1" applyBorder="1"/>
    <xf numFmtId="9" fontId="34" fillId="0" borderId="4" xfId="18" applyNumberFormat="1" applyFont="1" applyBorder="1" applyAlignment="1">
      <alignment horizontal="center" vertical="center"/>
    </xf>
    <xf numFmtId="17" fontId="26" fillId="0" borderId="15" xfId="0" applyNumberFormat="1" applyFont="1" applyBorder="1" applyAlignment="1">
      <alignment horizontal="center" vertical="center"/>
    </xf>
    <xf numFmtId="9" fontId="26" fillId="0" borderId="20" xfId="0" applyNumberFormat="1" applyFont="1" applyBorder="1" applyAlignment="1">
      <alignment horizontal="center" vertical="center"/>
    </xf>
    <xf numFmtId="9" fontId="26" fillId="0" borderId="8" xfId="0" applyNumberFormat="1" applyFont="1" applyBorder="1" applyAlignment="1">
      <alignment horizontal="center" vertical="center"/>
    </xf>
    <xf numFmtId="9" fontId="26" fillId="0" borderId="4" xfId="23" applyNumberFormat="1" applyFont="1" applyBorder="1" applyAlignment="1">
      <alignment horizontal="center" vertical="center"/>
    </xf>
    <xf numFmtId="10" fontId="26" fillId="0" borderId="4" xfId="23" applyNumberFormat="1" applyFont="1" applyBorder="1" applyAlignment="1">
      <alignment horizontal="center" vertical="center"/>
    </xf>
    <xf numFmtId="0" fontId="34" fillId="40" borderId="4" xfId="0" applyFont="1" applyFill="1" applyBorder="1" applyAlignment="1">
      <alignment horizontal="center" vertical="center" wrapText="1"/>
    </xf>
    <xf numFmtId="1" fontId="18" fillId="10" borderId="63" xfId="0" applyNumberFormat="1" applyFont="1" applyFill="1" applyBorder="1" applyAlignment="1">
      <alignment horizontal="center" vertical="center"/>
    </xf>
    <xf numFmtId="2" fontId="18" fillId="10" borderId="63" xfId="0" applyNumberFormat="1" applyFont="1" applyFill="1" applyBorder="1" applyAlignment="1">
      <alignment horizontal="center" vertical="center"/>
    </xf>
    <xf numFmtId="0" fontId="95" fillId="0" borderId="4" xfId="0" applyFont="1" applyBorder="1" applyAlignment="1">
      <alignment horizontal="center" vertical="center"/>
    </xf>
    <xf numFmtId="165" fontId="34" fillId="24" borderId="4" xfId="0" applyNumberFormat="1" applyFont="1" applyFill="1" applyBorder="1" applyAlignment="1">
      <alignment horizontal="center" vertical="center"/>
    </xf>
    <xf numFmtId="9" fontId="26" fillId="0" borderId="4" xfId="13" applyNumberFormat="1" applyFont="1" applyBorder="1" applyAlignment="1">
      <alignment horizontal="center" vertical="center"/>
    </xf>
    <xf numFmtId="9" fontId="26" fillId="0" borderId="49" xfId="2" applyNumberFormat="1" applyFont="1" applyAlignment="1">
      <alignment horizontal="center"/>
    </xf>
    <xf numFmtId="0" fontId="32" fillId="2" borderId="14" xfId="0" applyFont="1" applyFill="1" applyBorder="1" applyAlignment="1">
      <alignment horizontal="center" vertical="center" wrapText="1"/>
    </xf>
    <xf numFmtId="0" fontId="7" fillId="0" borderId="19" xfId="0" applyFont="1" applyBorder="1"/>
    <xf numFmtId="0" fontId="7" fillId="0" borderId="20" xfId="0" applyFont="1" applyBorder="1"/>
    <xf numFmtId="0" fontId="7" fillId="0" borderId="1" xfId="0" applyFont="1" applyBorder="1"/>
    <xf numFmtId="0" fontId="7" fillId="0" borderId="2" xfId="0" applyFont="1" applyBorder="1"/>
    <xf numFmtId="0" fontId="7" fillId="0" borderId="3" xfId="0" applyFont="1" applyBorder="1"/>
    <xf numFmtId="0" fontId="8" fillId="3" borderId="15" xfId="0" applyFont="1" applyFill="1" applyBorder="1" applyAlignment="1">
      <alignment horizontal="center" vertical="center"/>
    </xf>
    <xf numFmtId="0" fontId="7" fillId="0" borderId="13" xfId="0" applyFont="1" applyBorder="1"/>
    <xf numFmtId="0" fontId="7" fillId="0" borderId="5" xfId="0" applyFont="1" applyBorder="1"/>
    <xf numFmtId="0" fontId="0" fillId="0" borderId="14" xfId="0" applyBorder="1" applyAlignment="1">
      <alignment horizontal="center"/>
    </xf>
    <xf numFmtId="0" fontId="0" fillId="0" borderId="15" xfId="0" applyBorder="1" applyAlignment="1">
      <alignment horizontal="center"/>
    </xf>
    <xf numFmtId="0" fontId="20" fillId="4" borderId="63" xfId="0" applyFont="1" applyFill="1" applyBorder="1" applyAlignment="1">
      <alignment horizontal="center" vertical="center"/>
    </xf>
    <xf numFmtId="0" fontId="22" fillId="4" borderId="63" xfId="0" applyFont="1" applyFill="1" applyBorder="1" applyAlignment="1">
      <alignment horizontal="center" vertical="center" wrapText="1"/>
    </xf>
    <xf numFmtId="0" fontId="22" fillId="4" borderId="63" xfId="0" applyFont="1" applyFill="1" applyBorder="1" applyAlignment="1">
      <alignment horizontal="center" vertical="center"/>
    </xf>
    <xf numFmtId="165" fontId="18" fillId="10" borderId="15" xfId="0" applyNumberFormat="1" applyFont="1" applyFill="1" applyBorder="1" applyAlignment="1">
      <alignment horizontal="center" vertical="center"/>
    </xf>
    <xf numFmtId="0" fontId="0" fillId="0" borderId="15" xfId="0" applyBorder="1" applyAlignment="1">
      <alignment horizontal="center" vertical="center"/>
    </xf>
    <xf numFmtId="0" fontId="19" fillId="2" borderId="19" xfId="0" applyFont="1" applyFill="1" applyBorder="1" applyAlignment="1">
      <alignment horizontal="center" vertical="center" wrapText="1"/>
    </xf>
    <xf numFmtId="0" fontId="38" fillId="0" borderId="63" xfId="0" applyFont="1" applyBorder="1" applyAlignment="1">
      <alignment horizontal="left" vertical="top" wrapText="1"/>
    </xf>
    <xf numFmtId="0" fontId="7" fillId="0" borderId="63" xfId="0" applyFont="1" applyBorder="1"/>
    <xf numFmtId="0" fontId="0" fillId="0" borderId="63" xfId="0" applyBorder="1"/>
    <xf numFmtId="167" fontId="26" fillId="0" borderId="63" xfId="0" applyNumberFormat="1" applyFont="1" applyBorder="1" applyAlignment="1">
      <alignment horizontal="left" vertical="center" wrapText="1"/>
    </xf>
    <xf numFmtId="0" fontId="31" fillId="13" borderId="63" xfId="0" applyFont="1" applyFill="1" applyBorder="1" applyAlignment="1">
      <alignment horizontal="center" vertical="center"/>
    </xf>
    <xf numFmtId="0" fontId="33" fillId="13" borderId="63" xfId="0" applyFont="1" applyFill="1" applyBorder="1" applyAlignment="1">
      <alignment horizontal="center" vertical="center" wrapText="1" readingOrder="1"/>
    </xf>
    <xf numFmtId="0" fontId="7" fillId="0" borderId="92" xfId="0" applyFont="1" applyBorder="1"/>
    <xf numFmtId="9" fontId="26" fillId="0" borderId="63" xfId="0" applyNumberFormat="1" applyFont="1" applyBorder="1" applyAlignment="1">
      <alignment horizontal="center" vertical="center"/>
    </xf>
    <xf numFmtId="0" fontId="37" fillId="3" borderId="92" xfId="0" applyFont="1" applyFill="1" applyBorder="1" applyAlignment="1">
      <alignment horizontal="center" vertical="center" wrapText="1" readingOrder="1"/>
    </xf>
    <xf numFmtId="0" fontId="7" fillId="0" borderId="112" xfId="0" applyFont="1" applyBorder="1"/>
    <xf numFmtId="0" fontId="34" fillId="13" borderId="93" xfId="0" applyFont="1" applyFill="1" applyBorder="1" applyAlignment="1">
      <alignment horizontal="center"/>
    </xf>
    <xf numFmtId="0" fontId="7" fillId="0" borderId="93" xfId="0" applyFont="1" applyBorder="1"/>
    <xf numFmtId="0" fontId="27" fillId="2" borderId="63" xfId="0" applyFont="1" applyFill="1" applyBorder="1" applyAlignment="1">
      <alignment horizontal="center" vertical="center" wrapText="1"/>
    </xf>
    <xf numFmtId="0" fontId="28" fillId="3" borderId="63" xfId="0" applyFont="1" applyFill="1" applyBorder="1" applyAlignment="1">
      <alignment horizontal="center" vertical="center" wrapText="1" readingOrder="1"/>
    </xf>
    <xf numFmtId="0" fontId="29" fillId="2" borderId="63" xfId="0" applyFont="1" applyFill="1" applyBorder="1" applyAlignment="1">
      <alignment horizontal="center" vertical="center" wrapText="1" readingOrder="1"/>
    </xf>
    <xf numFmtId="0" fontId="30" fillId="33" borderId="63" xfId="0" applyFont="1" applyFill="1" applyBorder="1" applyAlignment="1">
      <alignment horizontal="center" vertical="center"/>
    </xf>
    <xf numFmtId="0" fontId="7" fillId="23" borderId="63" xfId="0" applyFont="1" applyFill="1" applyBorder="1"/>
    <xf numFmtId="0" fontId="30" fillId="2" borderId="63" xfId="0" applyFont="1" applyFill="1" applyBorder="1" applyAlignment="1">
      <alignment horizontal="center" vertical="center"/>
    </xf>
    <xf numFmtId="0" fontId="26" fillId="11" borderId="104" xfId="0" applyFont="1" applyFill="1" applyBorder="1" applyAlignment="1">
      <alignment horizontal="justify" vertical="center" wrapText="1"/>
    </xf>
    <xf numFmtId="0" fontId="26" fillId="11" borderId="105" xfId="0" applyFont="1" applyFill="1" applyBorder="1" applyAlignment="1">
      <alignment horizontal="justify" vertical="center" wrapText="1"/>
    </xf>
    <xf numFmtId="0" fontId="26" fillId="11" borderId="106" xfId="0" applyFont="1" applyFill="1" applyBorder="1" applyAlignment="1">
      <alignment horizontal="justify" vertical="center" wrapText="1"/>
    </xf>
    <xf numFmtId="0" fontId="26" fillId="11" borderId="107" xfId="0" applyFont="1" applyFill="1" applyBorder="1" applyAlignment="1">
      <alignment horizontal="justify" vertical="center" wrapText="1"/>
    </xf>
    <xf numFmtId="0" fontId="26" fillId="11" borderId="49" xfId="0" applyFont="1" applyFill="1" applyBorder="1" applyAlignment="1">
      <alignment horizontal="justify" vertical="center" wrapText="1"/>
    </xf>
    <xf numFmtId="0" fontId="26" fillId="11" borderId="108" xfId="0" applyFont="1" applyFill="1" applyBorder="1" applyAlignment="1">
      <alignment horizontal="justify" vertical="center" wrapText="1"/>
    </xf>
    <xf numFmtId="0" fontId="26" fillId="11" borderId="109" xfId="0" applyFont="1" applyFill="1" applyBorder="1" applyAlignment="1">
      <alignment horizontal="justify" vertical="center" wrapText="1"/>
    </xf>
    <xf numFmtId="0" fontId="26" fillId="11" borderId="110" xfId="0" applyFont="1" applyFill="1" applyBorder="1" applyAlignment="1">
      <alignment horizontal="justify" vertical="center" wrapText="1"/>
    </xf>
    <xf numFmtId="0" fontId="26" fillId="11" borderId="111" xfId="0" applyFont="1" applyFill="1" applyBorder="1" applyAlignment="1">
      <alignment horizontal="justify" vertical="center" wrapText="1"/>
    </xf>
    <xf numFmtId="0" fontId="80" fillId="0" borderId="109" xfId="0" applyFont="1" applyBorder="1" applyAlignment="1">
      <alignment horizontal="justify" vertical="top" wrapText="1"/>
    </xf>
    <xf numFmtId="0" fontId="80" fillId="0" borderId="110" xfId="0" applyFont="1" applyBorder="1" applyAlignment="1">
      <alignment horizontal="justify" vertical="top" wrapText="1"/>
    </xf>
    <xf numFmtId="0" fontId="80" fillId="0" borderId="111" xfId="0" applyFont="1" applyBorder="1" applyAlignment="1">
      <alignment horizontal="justify" vertical="top" wrapText="1"/>
    </xf>
    <xf numFmtId="0" fontId="28" fillId="2" borderId="63" xfId="0" applyFont="1" applyFill="1" applyBorder="1" applyAlignment="1">
      <alignment horizontal="center"/>
    </xf>
    <xf numFmtId="0" fontId="32" fillId="2" borderId="63" xfId="0" applyFont="1" applyFill="1" applyBorder="1" applyAlignment="1">
      <alignment horizontal="center" vertical="center"/>
    </xf>
    <xf numFmtId="167" fontId="26" fillId="0" borderId="63" xfId="0" applyNumberFormat="1" applyFont="1" applyBorder="1" applyAlignment="1">
      <alignment horizontal="left" vertical="center"/>
    </xf>
    <xf numFmtId="0" fontId="26" fillId="11" borderId="63" xfId="0" applyFont="1" applyFill="1" applyBorder="1" applyAlignment="1">
      <alignment horizontal="left" vertical="top" wrapText="1"/>
    </xf>
    <xf numFmtId="0" fontId="38" fillId="0" borderId="14" xfId="0" applyFont="1" applyBorder="1" applyAlignment="1">
      <alignment horizontal="left" vertical="top" wrapText="1"/>
    </xf>
    <xf numFmtId="0" fontId="7" fillId="0" borderId="35" xfId="0" applyFont="1" applyBorder="1"/>
    <xf numFmtId="0" fontId="0" fillId="0" borderId="0" xfId="0"/>
    <xf numFmtId="0" fontId="7" fillId="0" borderId="24" xfId="0" applyFont="1" applyBorder="1"/>
    <xf numFmtId="0" fontId="31" fillId="13" borderId="15" xfId="0" applyFont="1" applyFill="1" applyBorder="1" applyAlignment="1">
      <alignment horizontal="center" vertical="center"/>
    </xf>
    <xf numFmtId="167" fontId="26" fillId="0" borderId="15" xfId="0" applyNumberFormat="1" applyFont="1" applyBorder="1" applyAlignment="1">
      <alignment horizontal="left" vertical="center" wrapText="1"/>
    </xf>
    <xf numFmtId="0" fontId="33" fillId="13" borderId="7" xfId="0" applyFont="1" applyFill="1" applyBorder="1" applyAlignment="1">
      <alignment horizontal="center" vertical="center" wrapText="1" readingOrder="1"/>
    </xf>
    <xf numFmtId="0" fontId="7" fillId="0" borderId="8" xfId="0" applyFont="1" applyBorder="1"/>
    <xf numFmtId="9" fontId="39" fillId="2" borderId="7" xfId="0" applyNumberFormat="1" applyFont="1" applyFill="1" applyBorder="1" applyAlignment="1">
      <alignment horizontal="center" vertical="center"/>
    </xf>
    <xf numFmtId="0" fontId="7" fillId="0" borderId="12" xfId="0" applyFont="1" applyBorder="1"/>
    <xf numFmtId="0" fontId="37" fillId="3" borderId="15" xfId="0" applyFont="1" applyFill="1" applyBorder="1" applyAlignment="1">
      <alignment horizontal="center" vertical="center" wrapText="1" readingOrder="1"/>
    </xf>
    <xf numFmtId="0" fontId="34" fillId="13" borderId="14" xfId="0" applyFont="1" applyFill="1" applyBorder="1" applyAlignment="1">
      <alignment horizontal="center"/>
    </xf>
    <xf numFmtId="0" fontId="27" fillId="2" borderId="14" xfId="0" applyFont="1" applyFill="1" applyBorder="1" applyAlignment="1">
      <alignment horizontal="center" vertical="center" wrapText="1"/>
    </xf>
    <xf numFmtId="0" fontId="28" fillId="3" borderId="15" xfId="0" applyFont="1" applyFill="1" applyBorder="1" applyAlignment="1">
      <alignment horizontal="center" vertical="center" wrapText="1" readingOrder="1"/>
    </xf>
    <xf numFmtId="0" fontId="29" fillId="2" borderId="7" xfId="0" applyFont="1" applyFill="1" applyBorder="1" applyAlignment="1">
      <alignment horizontal="center" vertical="center" wrapText="1" readingOrder="1"/>
    </xf>
    <xf numFmtId="0" fontId="30" fillId="13" borderId="15" xfId="0" applyFont="1" applyFill="1" applyBorder="1" applyAlignment="1">
      <alignment horizontal="center" vertical="center"/>
    </xf>
    <xf numFmtId="0" fontId="30" fillId="2" borderId="15" xfId="0" applyFont="1" applyFill="1" applyBorder="1" applyAlignment="1">
      <alignment horizontal="center" vertical="center"/>
    </xf>
    <xf numFmtId="0" fontId="28" fillId="2" borderId="29" xfId="0" applyFont="1" applyFill="1" applyBorder="1" applyAlignment="1">
      <alignment horizontal="center"/>
    </xf>
    <xf numFmtId="0" fontId="7" fillId="0" borderId="47" xfId="0" applyFont="1" applyBorder="1"/>
    <xf numFmtId="0" fontId="7" fillId="0" borderId="22" xfId="0" applyFont="1" applyBorder="1"/>
    <xf numFmtId="0" fontId="32" fillId="2" borderId="15" xfId="0" applyFont="1" applyFill="1" applyBorder="1" applyAlignment="1">
      <alignment horizontal="center" vertical="center"/>
    </xf>
    <xf numFmtId="167" fontId="26" fillId="0" borderId="58" xfId="0" applyNumberFormat="1" applyFont="1" applyBorder="1" applyAlignment="1">
      <alignment horizontal="left" vertical="center" wrapText="1"/>
    </xf>
    <xf numFmtId="0" fontId="7" fillId="0" borderId="9" xfId="0" applyFont="1" applyBorder="1"/>
    <xf numFmtId="167" fontId="26" fillId="0" borderId="58" xfId="0" applyNumberFormat="1" applyFont="1" applyBorder="1" applyAlignment="1">
      <alignment horizontal="left" vertical="center"/>
    </xf>
    <xf numFmtId="0" fontId="35" fillId="4" borderId="63" xfId="0" applyFont="1" applyFill="1" applyBorder="1" applyAlignment="1">
      <alignment horizontal="center"/>
    </xf>
    <xf numFmtId="0" fontId="34" fillId="13" borderId="63" xfId="0" applyFont="1" applyFill="1" applyBorder="1" applyAlignment="1">
      <alignment horizontal="center"/>
    </xf>
    <xf numFmtId="0" fontId="30" fillId="11" borderId="63" xfId="0" applyFont="1" applyFill="1" applyBorder="1" applyAlignment="1">
      <alignment horizontal="justify" vertical="top" wrapText="1"/>
    </xf>
    <xf numFmtId="0" fontId="101" fillId="0" borderId="63" xfId="0" applyFont="1" applyBorder="1" applyAlignment="1">
      <alignment horizontal="justify" vertical="top"/>
    </xf>
    <xf numFmtId="0" fontId="18" fillId="0" borderId="63" xfId="0" applyFont="1" applyBorder="1" applyAlignment="1">
      <alignment horizontal="justify" vertical="top"/>
    </xf>
    <xf numFmtId="9" fontId="39" fillId="2" borderId="63" xfId="0" applyNumberFormat="1" applyFont="1" applyFill="1" applyBorder="1" applyAlignment="1">
      <alignment horizontal="center" vertical="center"/>
    </xf>
    <xf numFmtId="0" fontId="30" fillId="13" borderId="63" xfId="0" applyFont="1" applyFill="1" applyBorder="1" applyAlignment="1">
      <alignment horizontal="center" vertical="center"/>
    </xf>
    <xf numFmtId="0" fontId="26" fillId="11" borderId="91" xfId="0" applyFont="1" applyFill="1" applyBorder="1" applyAlignment="1">
      <alignment horizontal="justify" vertical="center" wrapText="1"/>
    </xf>
    <xf numFmtId="0" fontId="26" fillId="11" borderId="113" xfId="0" applyFont="1" applyFill="1" applyBorder="1" applyAlignment="1">
      <alignment horizontal="justify" vertical="center" wrapText="1"/>
    </xf>
    <xf numFmtId="0" fontId="26" fillId="11" borderId="114" xfId="0" applyFont="1" applyFill="1" applyBorder="1" applyAlignment="1">
      <alignment horizontal="justify" vertical="center" wrapText="1"/>
    </xf>
    <xf numFmtId="0" fontId="36" fillId="11" borderId="63" xfId="0" applyFont="1" applyFill="1" applyBorder="1" applyAlignment="1">
      <alignment horizontal="left" vertical="top" wrapText="1"/>
    </xf>
    <xf numFmtId="0" fontId="40" fillId="0" borderId="63" xfId="0" applyFont="1" applyBorder="1" applyAlignment="1">
      <alignment horizontal="left" vertical="top" wrapText="1"/>
    </xf>
    <xf numFmtId="0" fontId="37" fillId="3" borderId="63" xfId="0" applyFont="1" applyFill="1" applyBorder="1" applyAlignment="1">
      <alignment horizontal="center" vertical="center" wrapText="1" readingOrder="1"/>
    </xf>
    <xf numFmtId="0" fontId="26" fillId="11" borderId="14" xfId="0" applyFont="1" applyFill="1" applyBorder="1" applyAlignment="1">
      <alignment horizontal="left" vertical="top" wrapText="1"/>
    </xf>
    <xf numFmtId="0" fontId="31" fillId="13" borderId="1" xfId="0" applyFont="1" applyFill="1" applyBorder="1" applyAlignment="1">
      <alignment horizontal="center" vertical="center"/>
    </xf>
    <xf numFmtId="0" fontId="32" fillId="2" borderId="1" xfId="0" applyFont="1" applyFill="1" applyBorder="1" applyAlignment="1">
      <alignment horizontal="center" vertical="center"/>
    </xf>
    <xf numFmtId="0" fontId="26" fillId="38" borderId="104" xfId="0" applyFont="1" applyFill="1" applyBorder="1" applyAlignment="1">
      <alignment horizontal="center" wrapText="1"/>
    </xf>
    <xf numFmtId="0" fontId="26" fillId="38" borderId="105" xfId="0" applyFont="1" applyFill="1" applyBorder="1" applyAlignment="1">
      <alignment horizontal="center" wrapText="1"/>
    </xf>
    <xf numFmtId="0" fontId="26" fillId="38" borderId="106" xfId="0" applyFont="1" applyFill="1" applyBorder="1" applyAlignment="1">
      <alignment horizontal="center" wrapText="1"/>
    </xf>
    <xf numFmtId="0" fontId="26" fillId="38" borderId="107" xfId="0" applyFont="1" applyFill="1" applyBorder="1" applyAlignment="1">
      <alignment horizontal="center" wrapText="1"/>
    </xf>
    <xf numFmtId="0" fontId="26" fillId="38" borderId="49" xfId="0" applyFont="1" applyFill="1" applyBorder="1" applyAlignment="1">
      <alignment horizontal="center" wrapText="1"/>
    </xf>
    <xf numFmtId="0" fontId="26" fillId="38" borderId="108" xfId="0" applyFont="1" applyFill="1" applyBorder="1" applyAlignment="1">
      <alignment horizontal="center" wrapText="1"/>
    </xf>
    <xf numFmtId="0" fontId="26" fillId="38" borderId="109" xfId="0" applyFont="1" applyFill="1" applyBorder="1" applyAlignment="1">
      <alignment horizontal="center" wrapText="1"/>
    </xf>
    <xf numFmtId="0" fontId="26" fillId="38" borderId="110" xfId="0" applyFont="1" applyFill="1" applyBorder="1" applyAlignment="1">
      <alignment horizontal="center" wrapText="1"/>
    </xf>
    <xf numFmtId="0" fontId="26" fillId="38" borderId="111" xfId="0" applyFont="1" applyFill="1" applyBorder="1" applyAlignment="1">
      <alignment horizontal="center" wrapText="1"/>
    </xf>
    <xf numFmtId="0" fontId="39" fillId="11" borderId="35" xfId="0" applyFont="1" applyFill="1" applyBorder="1" applyAlignment="1">
      <alignment horizontal="left" vertical="top" wrapText="1"/>
    </xf>
    <xf numFmtId="0" fontId="39" fillId="11" borderId="49" xfId="0" applyFont="1" applyFill="1" applyBorder="1" applyAlignment="1">
      <alignment horizontal="left" vertical="top" wrapText="1"/>
    </xf>
    <xf numFmtId="0" fontId="39" fillId="11" borderId="128" xfId="0" applyFont="1" applyFill="1" applyBorder="1" applyAlignment="1">
      <alignment horizontal="left" vertical="top" wrapText="1"/>
    </xf>
    <xf numFmtId="0" fontId="39" fillId="11" borderId="105" xfId="0" applyFont="1" applyFill="1" applyBorder="1" applyAlignment="1">
      <alignment horizontal="left" vertical="top" wrapText="1"/>
    </xf>
    <xf numFmtId="0" fontId="0" fillId="11" borderId="35" xfId="0" applyFill="1" applyBorder="1" applyAlignment="1">
      <alignment horizontal="left" vertical="top" wrapText="1"/>
    </xf>
    <xf numFmtId="0" fontId="0" fillId="11" borderId="49" xfId="0" applyFill="1" applyBorder="1" applyAlignment="1">
      <alignment horizontal="left" vertical="top" wrapText="1"/>
    </xf>
    <xf numFmtId="0" fontId="31" fillId="13" borderId="72" xfId="0" applyFont="1" applyFill="1" applyBorder="1" applyAlignment="1">
      <alignment horizontal="center" vertical="center"/>
    </xf>
    <xf numFmtId="0" fontId="7" fillId="0" borderId="78" xfId="0" applyFont="1" applyBorder="1"/>
    <xf numFmtId="0" fontId="26" fillId="11" borderId="85" xfId="0" applyFont="1" applyFill="1" applyBorder="1" applyAlignment="1">
      <alignment horizontal="left" vertical="top" wrapText="1"/>
    </xf>
    <xf numFmtId="0" fontId="7" fillId="0" borderId="82" xfId="0" applyFont="1" applyBorder="1"/>
    <xf numFmtId="0" fontId="0" fillId="0" borderId="49" xfId="0" applyBorder="1"/>
    <xf numFmtId="0" fontId="7" fillId="0" borderId="86" xfId="0" applyFont="1" applyBorder="1"/>
    <xf numFmtId="0" fontId="7" fillId="0" borderId="87" xfId="0" applyFont="1" applyBorder="1"/>
    <xf numFmtId="0" fontId="7" fillId="0" borderId="88" xfId="0" applyFont="1" applyBorder="1"/>
    <xf numFmtId="0" fontId="7" fillId="0" borderId="83" xfId="0" applyFont="1" applyBorder="1"/>
    <xf numFmtId="0" fontId="7" fillId="0" borderId="84" xfId="0" applyFont="1" applyBorder="1"/>
    <xf numFmtId="0" fontId="7" fillId="0" borderId="89" xfId="0" applyFont="1" applyBorder="1"/>
    <xf numFmtId="0" fontId="0" fillId="0" borderId="87" xfId="0" applyBorder="1"/>
    <xf numFmtId="0" fontId="7" fillId="0" borderId="90" xfId="0" applyFont="1" applyBorder="1"/>
    <xf numFmtId="9" fontId="39" fillId="2" borderId="80" xfId="0" applyNumberFormat="1" applyFont="1" applyFill="1" applyBorder="1" applyAlignment="1">
      <alignment horizontal="center" vertical="center"/>
    </xf>
    <xf numFmtId="0" fontId="7" fillId="0" borderId="81" xfId="0" applyFont="1" applyBorder="1"/>
    <xf numFmtId="0" fontId="34" fillId="13" borderId="85" xfId="0" applyFont="1" applyFill="1" applyBorder="1" applyAlignment="1">
      <alignment horizontal="center"/>
    </xf>
    <xf numFmtId="0" fontId="28" fillId="2" borderId="74" xfId="0" applyFont="1" applyFill="1" applyBorder="1" applyAlignment="1">
      <alignment horizontal="center"/>
    </xf>
    <xf numFmtId="0" fontId="7" fillId="0" borderId="75" xfId="0" applyFont="1" applyBorder="1"/>
    <xf numFmtId="0" fontId="31" fillId="13" borderId="70" xfId="0" applyFont="1" applyFill="1" applyBorder="1" applyAlignment="1">
      <alignment horizontal="center" vertical="center"/>
    </xf>
    <xf numFmtId="0" fontId="7" fillId="0" borderId="76" xfId="0" applyFont="1" applyBorder="1"/>
    <xf numFmtId="0" fontId="7" fillId="0" borderId="77" xfId="0" applyFont="1" applyBorder="1"/>
    <xf numFmtId="0" fontId="27" fillId="2" borderId="64" xfId="0" applyFont="1" applyFill="1" applyBorder="1" applyAlignment="1">
      <alignment horizontal="center" vertical="center" wrapText="1"/>
    </xf>
    <xf numFmtId="0" fontId="7" fillId="0" borderId="65" xfId="0" applyFont="1" applyBorder="1"/>
    <xf numFmtId="0" fontId="7" fillId="0" borderId="70" xfId="0" applyFont="1" applyBorder="1"/>
    <xf numFmtId="0" fontId="28" fillId="3" borderId="66" xfId="0" applyFont="1" applyFill="1" applyBorder="1" applyAlignment="1">
      <alignment horizontal="center" vertical="center" wrapText="1" readingOrder="1"/>
    </xf>
    <xf numFmtId="0" fontId="7" fillId="0" borderId="67" xfId="0" applyFont="1" applyBorder="1"/>
    <xf numFmtId="0" fontId="7" fillId="0" borderId="68" xfId="0" applyFont="1" applyBorder="1"/>
    <xf numFmtId="0" fontId="29" fillId="2" borderId="69" xfId="0" applyFont="1" applyFill="1" applyBorder="1" applyAlignment="1">
      <alignment horizontal="center" vertical="center" wrapText="1" readingOrder="1"/>
    </xf>
    <xf numFmtId="0" fontId="7" fillId="0" borderId="71" xfId="0" applyFont="1" applyBorder="1"/>
    <xf numFmtId="0" fontId="30" fillId="2" borderId="72" xfId="0" applyFont="1" applyFill="1" applyBorder="1" applyAlignment="1">
      <alignment horizontal="center" vertical="center"/>
    </xf>
    <xf numFmtId="0" fontId="7" fillId="0" borderId="49" xfId="0" applyFont="1" applyBorder="1"/>
    <xf numFmtId="0" fontId="34" fillId="13" borderId="72" xfId="0" applyFont="1" applyFill="1" applyBorder="1" applyAlignment="1">
      <alignment horizontal="center"/>
    </xf>
    <xf numFmtId="0" fontId="37" fillId="3" borderId="72" xfId="0" applyFont="1" applyFill="1" applyBorder="1" applyAlignment="1">
      <alignment horizontal="center" vertical="center" wrapText="1" readingOrder="1"/>
    </xf>
    <xf numFmtId="0" fontId="26" fillId="11" borderId="19" xfId="0" applyFont="1" applyFill="1" applyBorder="1" applyAlignment="1">
      <alignment horizontal="left" vertical="top" wrapText="1"/>
    </xf>
    <xf numFmtId="0" fontId="7" fillId="0" borderId="0" xfId="0" applyFont="1"/>
    <xf numFmtId="0" fontId="35" fillId="4" borderId="82" xfId="0" applyFont="1" applyFill="1" applyBorder="1" applyAlignment="1">
      <alignment horizontal="center"/>
    </xf>
    <xf numFmtId="0" fontId="34" fillId="13" borderId="15" xfId="0" applyFont="1" applyFill="1" applyBorder="1" applyAlignment="1">
      <alignment horizontal="center"/>
    </xf>
    <xf numFmtId="0" fontId="7" fillId="0" borderId="10" xfId="0" applyFont="1" applyBorder="1"/>
    <xf numFmtId="9" fontId="39" fillId="2" borderId="17" xfId="0" applyNumberFormat="1" applyFont="1" applyFill="1" applyBorder="1" applyAlignment="1">
      <alignment horizontal="center" vertical="center"/>
    </xf>
    <xf numFmtId="0" fontId="7" fillId="0" borderId="18" xfId="0" applyFont="1" applyBorder="1"/>
    <xf numFmtId="0" fontId="43" fillId="3" borderId="13" xfId="0" applyFont="1" applyFill="1" applyBorder="1" applyAlignment="1">
      <alignment horizontal="center"/>
    </xf>
    <xf numFmtId="0" fontId="44" fillId="13" borderId="13" xfId="0" applyFont="1" applyFill="1" applyBorder="1" applyAlignment="1">
      <alignment horizontal="center"/>
    </xf>
    <xf numFmtId="0" fontId="28" fillId="2" borderId="46" xfId="0" applyFont="1" applyFill="1" applyBorder="1" applyAlignment="1">
      <alignment horizontal="center"/>
    </xf>
    <xf numFmtId="0" fontId="7" fillId="0" borderId="48" xfId="0" applyFont="1" applyBorder="1"/>
    <xf numFmtId="0" fontId="7" fillId="0" borderId="16" xfId="0" applyFont="1" applyBorder="1"/>
    <xf numFmtId="0" fontId="26" fillId="11" borderId="64" xfId="0" applyFont="1" applyFill="1" applyBorder="1" applyAlignment="1">
      <alignment horizontal="left" vertical="top" wrapText="1"/>
    </xf>
    <xf numFmtId="0" fontId="7" fillId="0" borderId="94" xfId="0" applyFont="1" applyBorder="1"/>
    <xf numFmtId="0" fontId="51" fillId="0" borderId="63" xfId="0" applyFont="1" applyBorder="1" applyAlignment="1">
      <alignment wrapText="1"/>
    </xf>
    <xf numFmtId="0" fontId="12" fillId="0" borderId="63" xfId="0" applyFont="1" applyBorder="1"/>
    <xf numFmtId="0" fontId="69" fillId="0" borderId="63" xfId="0" applyFont="1" applyBorder="1"/>
    <xf numFmtId="0" fontId="11" fillId="0" borderId="63" xfId="0" applyFont="1" applyBorder="1"/>
    <xf numFmtId="0" fontId="37" fillId="3" borderId="14" xfId="0" applyFont="1" applyFill="1" applyBorder="1" applyAlignment="1">
      <alignment horizontal="center" vertical="center" wrapText="1" readingOrder="1"/>
    </xf>
    <xf numFmtId="0" fontId="11" fillId="0" borderId="0" xfId="0" applyFont="1"/>
    <xf numFmtId="0" fontId="7" fillId="0" borderId="44" xfId="0" applyFont="1" applyBorder="1"/>
    <xf numFmtId="0" fontId="34" fillId="11" borderId="15" xfId="0" applyFont="1" applyFill="1" applyBorder="1" applyAlignment="1">
      <alignment horizontal="center"/>
    </xf>
    <xf numFmtId="0" fontId="7" fillId="0" borderId="82" xfId="0" applyFont="1" applyBorder="1" applyAlignment="1">
      <alignment vertical="center" wrapText="1"/>
    </xf>
    <xf numFmtId="0" fontId="0" fillId="0" borderId="49" xfId="0" applyBorder="1" applyAlignment="1">
      <alignment vertical="center"/>
    </xf>
    <xf numFmtId="0" fontId="7" fillId="0" borderId="24" xfId="0" applyFont="1" applyBorder="1" applyAlignment="1">
      <alignment vertical="center"/>
    </xf>
    <xf numFmtId="0" fontId="7" fillId="0" borderId="86" xfId="0" applyFont="1" applyBorder="1" applyAlignment="1">
      <alignment vertical="center"/>
    </xf>
    <xf numFmtId="0" fontId="7" fillId="0" borderId="87" xfId="0" applyFont="1" applyBorder="1" applyAlignment="1">
      <alignment vertical="center"/>
    </xf>
    <xf numFmtId="0" fontId="7" fillId="0" borderId="88" xfId="0" applyFont="1" applyBorder="1" applyAlignment="1">
      <alignment vertical="center"/>
    </xf>
    <xf numFmtId="0" fontId="0" fillId="0" borderId="84" xfId="0" applyBorder="1"/>
    <xf numFmtId="0" fontId="0" fillId="0" borderId="90" xfId="0" applyBorder="1"/>
    <xf numFmtId="0" fontId="11" fillId="0" borderId="35" xfId="0" applyFont="1" applyBorder="1" applyAlignment="1">
      <alignment wrapText="1"/>
    </xf>
    <xf numFmtId="0" fontId="11" fillId="0" borderId="0" xfId="0" applyFont="1" applyAlignment="1">
      <alignment wrapText="1"/>
    </xf>
    <xf numFmtId="0" fontId="0" fillId="0" borderId="0" xfId="0" applyAlignment="1">
      <alignment wrapText="1"/>
    </xf>
    <xf numFmtId="0" fontId="26" fillId="11" borderId="63" xfId="0" applyFont="1" applyFill="1" applyBorder="1" applyAlignment="1">
      <alignment horizontal="justify" vertical="center" wrapText="1"/>
    </xf>
    <xf numFmtId="0" fontId="7" fillId="0" borderId="63" xfId="0" applyFont="1" applyBorder="1" applyAlignment="1">
      <alignment horizontal="justify" vertical="center"/>
    </xf>
    <xf numFmtId="0" fontId="0" fillId="0" borderId="63" xfId="0" applyBorder="1" applyAlignment="1">
      <alignment horizontal="justify" vertical="center"/>
    </xf>
    <xf numFmtId="0" fontId="26" fillId="11" borderId="63" xfId="0" applyFont="1" applyFill="1" applyBorder="1" applyAlignment="1">
      <alignment horizontal="left" vertical="center" wrapText="1"/>
    </xf>
    <xf numFmtId="0" fontId="7" fillId="0" borderId="63" xfId="0" applyFont="1" applyBorder="1" applyAlignment="1">
      <alignment vertical="center"/>
    </xf>
    <xf numFmtId="0" fontId="0" fillId="0" borderId="63" xfId="0" applyBorder="1" applyAlignment="1">
      <alignment vertical="center"/>
    </xf>
    <xf numFmtId="0" fontId="34" fillId="11" borderId="72" xfId="0" applyFont="1" applyFill="1" applyBorder="1" applyAlignment="1">
      <alignment horizontal="center"/>
    </xf>
    <xf numFmtId="0" fontId="7" fillId="0" borderId="6" xfId="0" applyFont="1" applyBorder="1"/>
    <xf numFmtId="0" fontId="37" fillId="3" borderId="70" xfId="0" applyFont="1" applyFill="1" applyBorder="1" applyAlignment="1">
      <alignment horizontal="center" vertical="center" wrapText="1" readingOrder="1"/>
    </xf>
    <xf numFmtId="0" fontId="11" fillId="0" borderId="63" xfId="0" applyFont="1" applyBorder="1" applyAlignment="1">
      <alignment wrapText="1"/>
    </xf>
    <xf numFmtId="167" fontId="26" fillId="0" borderId="1" xfId="0" applyNumberFormat="1" applyFont="1" applyBorder="1" applyAlignment="1">
      <alignment horizontal="left" vertical="center" wrapText="1"/>
    </xf>
    <xf numFmtId="167" fontId="26" fillId="0" borderId="1" xfId="0" applyNumberFormat="1" applyFont="1" applyBorder="1" applyAlignment="1">
      <alignment horizontal="left" vertical="center"/>
    </xf>
    <xf numFmtId="0" fontId="80" fillId="0" borderId="14" xfId="0" applyFont="1" applyBorder="1" applyAlignment="1">
      <alignment horizontal="left" vertical="top" wrapText="1"/>
    </xf>
    <xf numFmtId="0" fontId="80" fillId="0" borderId="19" xfId="0" applyFont="1" applyBorder="1" applyAlignment="1">
      <alignment vertical="top"/>
    </xf>
    <xf numFmtId="0" fontId="80" fillId="0" borderId="129" xfId="0" applyFont="1" applyBorder="1" applyAlignment="1">
      <alignment vertical="top"/>
    </xf>
    <xf numFmtId="0" fontId="80" fillId="0" borderId="35" xfId="0" applyFont="1" applyBorder="1" applyAlignment="1">
      <alignment vertical="top"/>
    </xf>
    <xf numFmtId="0" fontId="80" fillId="0" borderId="49" xfId="0" applyFont="1" applyBorder="1" applyAlignment="1">
      <alignment vertical="top"/>
    </xf>
    <xf numFmtId="0" fontId="80" fillId="0" borderId="108" xfId="0" applyFont="1" applyBorder="1" applyAlignment="1">
      <alignment vertical="top"/>
    </xf>
    <xf numFmtId="167" fontId="26" fillId="0" borderId="130" xfId="14" applyFont="1" applyBorder="1" applyAlignment="1">
      <alignment horizontal="left" vertical="center"/>
    </xf>
    <xf numFmtId="167" fontId="26" fillId="0" borderId="131" xfId="14" applyFont="1" applyBorder="1" applyAlignment="1">
      <alignment horizontal="left" vertical="center"/>
    </xf>
    <xf numFmtId="0" fontId="106" fillId="39" borderId="63" xfId="0" applyFont="1" applyFill="1" applyBorder="1" applyAlignment="1">
      <alignment horizontal="center" vertical="center"/>
    </xf>
    <xf numFmtId="0" fontId="107" fillId="39" borderId="63" xfId="0" applyFont="1" applyFill="1" applyBorder="1" applyAlignment="1">
      <alignment horizontal="center" vertical="center"/>
    </xf>
    <xf numFmtId="167" fontId="26" fillId="0" borderId="63" xfId="14" applyFont="1" applyBorder="1" applyAlignment="1">
      <alignment horizontal="left" vertical="center" wrapText="1"/>
    </xf>
    <xf numFmtId="167" fontId="26" fillId="0" borderId="132" xfId="14" applyFont="1" applyBorder="1" applyAlignment="1">
      <alignment horizontal="left" vertical="center" wrapText="1"/>
    </xf>
    <xf numFmtId="0" fontId="11" fillId="0" borderId="63" xfId="0" applyFont="1" applyBorder="1" applyAlignment="1">
      <alignment vertical="top" wrapText="1"/>
    </xf>
    <xf numFmtId="0" fontId="0" fillId="0" borderId="63" xfId="0" applyBorder="1" applyAlignment="1">
      <alignment vertical="top"/>
    </xf>
    <xf numFmtId="0" fontId="7" fillId="0" borderId="63" xfId="0" applyFont="1" applyBorder="1" applyAlignment="1">
      <alignment vertical="top"/>
    </xf>
    <xf numFmtId="0" fontId="31" fillId="13" borderId="7" xfId="0" applyFont="1" applyFill="1" applyBorder="1" applyAlignment="1">
      <alignment horizontal="center" vertical="center" wrapText="1" readingOrder="1"/>
    </xf>
    <xf numFmtId="167" fontId="26" fillId="0" borderId="20" xfId="0" applyNumberFormat="1" applyFont="1" applyBorder="1" applyAlignment="1">
      <alignment horizontal="left" vertical="center" wrapText="1"/>
    </xf>
    <xf numFmtId="0" fontId="33" fillId="13" borderId="15" xfId="0" applyFont="1" applyFill="1" applyBorder="1" applyAlignment="1">
      <alignment horizontal="center" vertical="center"/>
    </xf>
    <xf numFmtId="0" fontId="33" fillId="13" borderId="15" xfId="0" applyFont="1" applyFill="1" applyBorder="1" applyAlignment="1">
      <alignment horizontal="center" vertical="center" wrapText="1" readingOrder="1"/>
    </xf>
    <xf numFmtId="0" fontId="96" fillId="0" borderId="104" xfId="3" applyFont="1" applyBorder="1" applyAlignment="1">
      <alignment horizontal="left" vertical="top" wrapText="1"/>
    </xf>
    <xf numFmtId="0" fontId="96" fillId="0" borderId="105" xfId="3" applyFont="1" applyBorder="1" applyAlignment="1">
      <alignment horizontal="left" vertical="top" wrapText="1"/>
    </xf>
    <xf numFmtId="0" fontId="96" fillId="0" borderId="127" xfId="3" applyFont="1" applyBorder="1" applyAlignment="1">
      <alignment horizontal="left" vertical="top" wrapText="1"/>
    </xf>
    <xf numFmtId="0" fontId="96" fillId="0" borderId="107" xfId="3" applyFont="1" applyBorder="1" applyAlignment="1">
      <alignment horizontal="left" vertical="top" wrapText="1"/>
    </xf>
    <xf numFmtId="0" fontId="96" fillId="0" borderId="49" xfId="3" applyFont="1" applyBorder="1" applyAlignment="1">
      <alignment horizontal="left" vertical="top" wrapText="1"/>
    </xf>
    <xf numFmtId="0" fontId="96" fillId="0" borderId="84" xfId="3" applyFont="1" applyBorder="1" applyAlignment="1">
      <alignment horizontal="left" vertical="top" wrapText="1"/>
    </xf>
    <xf numFmtId="0" fontId="96" fillId="0" borderId="125" xfId="3" applyFont="1" applyBorder="1" applyAlignment="1">
      <alignment horizontal="left" vertical="top" wrapText="1"/>
    </xf>
    <xf numFmtId="0" fontId="96" fillId="0" borderId="87" xfId="3" applyFont="1" applyBorder="1" applyAlignment="1">
      <alignment horizontal="left" vertical="top" wrapText="1"/>
    </xf>
    <xf numFmtId="0" fontId="96" fillId="0" borderId="90" xfId="3" applyFont="1" applyBorder="1" applyAlignment="1">
      <alignment horizontal="left" vertical="top" wrapText="1"/>
    </xf>
    <xf numFmtId="0" fontId="0" fillId="0" borderId="104" xfId="3" applyFont="1" applyBorder="1" applyAlignment="1">
      <alignment horizontal="left" vertical="top" wrapText="1"/>
    </xf>
    <xf numFmtId="0" fontId="3" fillId="0" borderId="105" xfId="3" applyFont="1" applyBorder="1" applyAlignment="1">
      <alignment horizontal="left" vertical="top" wrapText="1"/>
    </xf>
    <xf numFmtId="0" fontId="3" fillId="0" borderId="127" xfId="3" applyFont="1" applyBorder="1" applyAlignment="1">
      <alignment horizontal="left" vertical="top" wrapText="1"/>
    </xf>
    <xf numFmtId="0" fontId="3" fillId="0" borderId="107" xfId="3" applyFont="1" applyBorder="1" applyAlignment="1">
      <alignment horizontal="left" vertical="top" wrapText="1"/>
    </xf>
    <xf numFmtId="0" fontId="3" fillId="0" borderId="49" xfId="3" applyFont="1" applyBorder="1" applyAlignment="1">
      <alignment horizontal="left" vertical="top" wrapText="1"/>
    </xf>
    <xf numFmtId="0" fontId="3" fillId="0" borderId="84" xfId="3" applyFont="1" applyBorder="1" applyAlignment="1">
      <alignment horizontal="left" vertical="top" wrapText="1"/>
    </xf>
    <xf numFmtId="0" fontId="3" fillId="0" borderId="125" xfId="3" applyFont="1" applyBorder="1" applyAlignment="1">
      <alignment horizontal="left" vertical="top" wrapText="1"/>
    </xf>
    <xf numFmtId="0" fontId="3" fillId="0" borderId="87" xfId="3" applyFont="1" applyBorder="1" applyAlignment="1">
      <alignment horizontal="left" vertical="top" wrapText="1"/>
    </xf>
    <xf numFmtId="0" fontId="3" fillId="0" borderId="90" xfId="3" applyFont="1" applyBorder="1" applyAlignment="1">
      <alignment horizontal="left" vertical="top" wrapText="1"/>
    </xf>
    <xf numFmtId="0" fontId="47" fillId="11" borderId="0" xfId="0" applyFont="1" applyFill="1" applyAlignment="1">
      <alignment horizontal="center" wrapText="1"/>
    </xf>
    <xf numFmtId="0" fontId="43" fillId="3" borderId="15" xfId="0" applyFont="1" applyFill="1" applyBorder="1" applyAlignment="1">
      <alignment horizontal="center" wrapText="1"/>
    </xf>
    <xf numFmtId="0" fontId="11" fillId="11" borderId="17" xfId="0" applyFont="1" applyFill="1" applyBorder="1"/>
    <xf numFmtId="0" fontId="7" fillId="0" borderId="23" xfId="0" applyFont="1" applyBorder="1"/>
    <xf numFmtId="0" fontId="48" fillId="13" borderId="15" xfId="0" applyFont="1" applyFill="1" applyBorder="1" applyAlignment="1">
      <alignment horizontal="center" vertical="center"/>
    </xf>
    <xf numFmtId="0" fontId="7" fillId="0" borderId="13" xfId="0" applyFont="1" applyBorder="1" applyAlignment="1">
      <alignment vertical="center"/>
    </xf>
    <xf numFmtId="0" fontId="7" fillId="0" borderId="5" xfId="0" applyFont="1" applyBorder="1" applyAlignment="1">
      <alignment vertical="center"/>
    </xf>
    <xf numFmtId="0" fontId="48" fillId="11" borderId="15" xfId="0" applyFont="1" applyFill="1" applyBorder="1" applyAlignment="1">
      <alignment horizontal="center"/>
    </xf>
    <xf numFmtId="0" fontId="28" fillId="11" borderId="30" xfId="0" applyFont="1" applyFill="1" applyBorder="1" applyAlignment="1">
      <alignment horizontal="center"/>
    </xf>
    <xf numFmtId="0" fontId="46" fillId="13" borderId="15" xfId="0" applyFont="1" applyFill="1" applyBorder="1" applyAlignment="1">
      <alignment horizontal="center"/>
    </xf>
    <xf numFmtId="0" fontId="96" fillId="0" borderId="63" xfId="3" applyFont="1" applyBorder="1" applyAlignment="1">
      <alignment horizontal="left" vertical="top" wrapText="1"/>
    </xf>
    <xf numFmtId="0" fontId="99" fillId="0" borderId="63" xfId="3" applyFont="1" applyBorder="1" applyAlignment="1">
      <alignment horizontal="left" vertical="top" wrapText="1"/>
    </xf>
    <xf numFmtId="0" fontId="100" fillId="0" borderId="63" xfId="3" applyFont="1" applyBorder="1" applyAlignment="1">
      <alignment horizontal="left" vertical="top" wrapText="1"/>
    </xf>
    <xf numFmtId="0" fontId="48" fillId="13" borderId="15" xfId="0" applyFont="1" applyFill="1" applyBorder="1" applyAlignment="1">
      <alignment horizontal="center"/>
    </xf>
    <xf numFmtId="0" fontId="32" fillId="0" borderId="14" xfId="0" applyFont="1" applyBorder="1" applyAlignment="1">
      <alignment horizontal="left" vertical="top" wrapText="1"/>
    </xf>
    <xf numFmtId="0" fontId="7" fillId="0" borderId="38" xfId="0" applyFont="1" applyBorder="1"/>
    <xf numFmtId="0" fontId="7" fillId="0" borderId="29" xfId="0" applyFont="1" applyBorder="1"/>
    <xf numFmtId="0" fontId="32" fillId="0" borderId="37" xfId="0" applyFont="1" applyBorder="1" applyAlignment="1">
      <alignment horizontal="left" vertical="top" wrapText="1"/>
    </xf>
    <xf numFmtId="0" fontId="7" fillId="0" borderId="30" xfId="0" applyFont="1" applyBorder="1"/>
    <xf numFmtId="0" fontId="7" fillId="0" borderId="46" xfId="0" applyFont="1" applyBorder="1"/>
    <xf numFmtId="0" fontId="34" fillId="13" borderId="15" xfId="0" applyFont="1" applyFill="1" applyBorder="1" applyAlignment="1">
      <alignment horizontal="center" vertical="center" wrapText="1" readingOrder="1"/>
    </xf>
    <xf numFmtId="0" fontId="28" fillId="2" borderId="30" xfId="0" applyFont="1" applyFill="1" applyBorder="1" applyAlignment="1">
      <alignment horizontal="center"/>
    </xf>
    <xf numFmtId="0" fontId="11" fillId="11" borderId="7" xfId="0" applyFont="1" applyFill="1" applyBorder="1"/>
    <xf numFmtId="0" fontId="49" fillId="0" borderId="85" xfId="0" applyFont="1" applyBorder="1" applyAlignment="1">
      <alignment horizontal="left" vertical="top" wrapText="1"/>
    </xf>
    <xf numFmtId="0" fontId="7" fillId="0" borderId="19" xfId="0" applyFont="1" applyBorder="1" applyAlignment="1">
      <alignment horizontal="left" vertical="top"/>
    </xf>
    <xf numFmtId="0" fontId="7" fillId="0" borderId="20" xfId="0" applyFont="1" applyBorder="1" applyAlignment="1">
      <alignment horizontal="left" vertical="top"/>
    </xf>
    <xf numFmtId="0" fontId="7" fillId="0" borderId="82" xfId="0" applyFont="1" applyBorder="1" applyAlignment="1">
      <alignment horizontal="left" vertical="top"/>
    </xf>
    <xf numFmtId="0" fontId="0" fillId="0" borderId="49" xfId="0" applyBorder="1" applyAlignment="1">
      <alignment horizontal="left" vertical="top"/>
    </xf>
    <xf numFmtId="0" fontId="7" fillId="0" borderId="24" xfId="0" applyFont="1" applyBorder="1" applyAlignment="1">
      <alignment horizontal="left" vertical="top"/>
    </xf>
    <xf numFmtId="0" fontId="7" fillId="0" borderId="86" xfId="0" applyFont="1" applyBorder="1" applyAlignment="1">
      <alignment horizontal="left" vertical="top"/>
    </xf>
    <xf numFmtId="0" fontId="7" fillId="0" borderId="87" xfId="0" applyFont="1" applyBorder="1" applyAlignment="1">
      <alignment horizontal="left" vertical="top"/>
    </xf>
    <xf numFmtId="0" fontId="7" fillId="0" borderId="88" xfId="0" applyFont="1" applyBorder="1" applyAlignment="1">
      <alignment horizontal="left" vertical="top"/>
    </xf>
    <xf numFmtId="0" fontId="33" fillId="13" borderId="72" xfId="0" applyFont="1" applyFill="1" applyBorder="1" applyAlignment="1">
      <alignment horizontal="center" vertical="center" wrapText="1" readingOrder="1"/>
    </xf>
    <xf numFmtId="0" fontId="33" fillId="13" borderId="72" xfId="0" applyFont="1" applyFill="1" applyBorder="1" applyAlignment="1">
      <alignment horizontal="center" vertical="center"/>
    </xf>
    <xf numFmtId="0" fontId="49" fillId="0" borderId="37" xfId="0" applyFont="1" applyBorder="1" applyAlignment="1">
      <alignment horizontal="left" vertical="top" wrapText="1"/>
    </xf>
    <xf numFmtId="0" fontId="7" fillId="0" borderId="100" xfId="0" applyFont="1" applyBorder="1"/>
    <xf numFmtId="0" fontId="45" fillId="4" borderId="82" xfId="0" applyFont="1" applyFill="1" applyBorder="1" applyAlignment="1">
      <alignment horizontal="center"/>
    </xf>
    <xf numFmtId="9" fontId="26" fillId="0" borderId="7" xfId="0" applyNumberFormat="1" applyFont="1" applyBorder="1" applyAlignment="1">
      <alignment horizontal="center" vertical="center"/>
    </xf>
    <xf numFmtId="9" fontId="26" fillId="0" borderId="8" xfId="0" applyNumberFormat="1" applyFont="1" applyBorder="1" applyAlignment="1">
      <alignment horizontal="center" vertical="center"/>
    </xf>
    <xf numFmtId="1" fontId="26" fillId="0" borderId="7" xfId="0" applyNumberFormat="1" applyFont="1" applyBorder="1" applyAlignment="1">
      <alignment horizontal="center" vertical="center"/>
    </xf>
    <xf numFmtId="1" fontId="26" fillId="0" borderId="8" xfId="0" applyNumberFormat="1" applyFont="1" applyBorder="1" applyAlignment="1">
      <alignment horizontal="center" vertical="center"/>
    </xf>
    <xf numFmtId="17" fontId="26" fillId="0" borderId="115" xfId="0" applyNumberFormat="1" applyFont="1" applyBorder="1" applyAlignment="1">
      <alignment horizontal="center" vertical="center"/>
    </xf>
    <xf numFmtId="17" fontId="26" fillId="0" borderId="116" xfId="0" applyNumberFormat="1" applyFont="1" applyBorder="1" applyAlignment="1">
      <alignment horizontal="center" vertical="center"/>
    </xf>
    <xf numFmtId="0" fontId="28" fillId="2" borderId="101" xfId="0" applyFont="1" applyFill="1" applyBorder="1" applyAlignment="1">
      <alignment horizontal="center"/>
    </xf>
    <xf numFmtId="0" fontId="7" fillId="0" borderId="31" xfId="0" applyFont="1" applyBorder="1"/>
    <xf numFmtId="0" fontId="7" fillId="0" borderId="102" xfId="0" applyFont="1" applyBorder="1"/>
    <xf numFmtId="0" fontId="50" fillId="2" borderId="64" xfId="0" applyFont="1" applyFill="1" applyBorder="1" applyAlignment="1">
      <alignment horizontal="center" vertical="center" wrapText="1"/>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45" fillId="4" borderId="35" xfId="0" applyFont="1" applyFill="1" applyBorder="1" applyAlignment="1">
      <alignment horizontal="center"/>
    </xf>
    <xf numFmtId="0" fontId="28" fillId="2" borderId="54" xfId="0" applyFont="1" applyFill="1" applyBorder="1" applyAlignment="1">
      <alignment horizontal="center"/>
    </xf>
    <xf numFmtId="0" fontId="7" fillId="0" borderId="32" xfId="0" applyFont="1" applyBorder="1"/>
    <xf numFmtId="0" fontId="50" fillId="2" borderId="14" xfId="0" applyFont="1" applyFill="1" applyBorder="1" applyAlignment="1">
      <alignment horizontal="center" vertical="center" wrapText="1"/>
    </xf>
    <xf numFmtId="0" fontId="80" fillId="11" borderId="14" xfId="0" applyFont="1" applyFill="1" applyBorder="1" applyAlignment="1">
      <alignment horizontal="left" vertical="top" wrapText="1"/>
    </xf>
    <xf numFmtId="0" fontId="51" fillId="0" borderId="35" xfId="0" applyFont="1" applyBorder="1" applyAlignment="1">
      <alignment horizontal="left" vertical="top" wrapText="1"/>
    </xf>
    <xf numFmtId="0" fontId="11" fillId="0" borderId="35" xfId="0" applyFont="1" applyBorder="1"/>
    <xf numFmtId="0" fontId="34" fillId="13" borderId="35" xfId="0" applyFont="1" applyFill="1" applyBorder="1" applyAlignment="1">
      <alignment horizontal="center"/>
    </xf>
    <xf numFmtId="0" fontId="36" fillId="11" borderId="15" xfId="0" applyFont="1" applyFill="1" applyBorder="1" applyAlignment="1">
      <alignment horizontal="left" vertical="top" wrapText="1"/>
    </xf>
    <xf numFmtId="0" fontId="40" fillId="0" borderId="19" xfId="0" applyFont="1" applyBorder="1" applyAlignment="1">
      <alignment horizontal="left" wrapText="1"/>
    </xf>
    <xf numFmtId="0" fontId="80" fillId="11" borderId="19" xfId="0" applyFont="1" applyFill="1" applyBorder="1" applyAlignment="1">
      <alignment horizontal="left" vertical="top" wrapText="1"/>
    </xf>
    <xf numFmtId="0" fontId="34" fillId="11" borderId="35" xfId="0" applyFont="1" applyFill="1" applyBorder="1" applyAlignment="1">
      <alignment horizontal="center"/>
    </xf>
    <xf numFmtId="0" fontId="26" fillId="11" borderId="63" xfId="24" applyFont="1" applyFill="1" applyBorder="1" applyAlignment="1">
      <alignment horizontal="left" vertical="top" wrapText="1"/>
    </xf>
    <xf numFmtId="0" fontId="80" fillId="0" borderId="63" xfId="24" applyFont="1" applyBorder="1"/>
    <xf numFmtId="0" fontId="26" fillId="0" borderId="63" xfId="24" applyFont="1" applyBorder="1"/>
    <xf numFmtId="0" fontId="80" fillId="0" borderId="63" xfId="24" applyFont="1" applyBorder="1" applyAlignment="1">
      <alignment horizontal="left" vertical="top" wrapText="1"/>
    </xf>
    <xf numFmtId="0" fontId="51" fillId="0" borderId="63" xfId="0" applyFont="1" applyBorder="1" applyAlignment="1">
      <alignment horizontal="left" vertical="top" wrapText="1"/>
    </xf>
    <xf numFmtId="0" fontId="7" fillId="0" borderId="63" xfId="0" applyFont="1" applyBorder="1" applyAlignment="1">
      <alignment horizontal="left"/>
    </xf>
    <xf numFmtId="0" fontId="0" fillId="0" borderId="63" xfId="0" applyBorder="1" applyAlignment="1">
      <alignment horizontal="left"/>
    </xf>
    <xf numFmtId="0" fontId="51" fillId="0" borderId="14" xfId="0" applyFont="1" applyBorder="1" applyAlignment="1">
      <alignment horizontal="left" vertical="top" wrapText="1"/>
    </xf>
    <xf numFmtId="0" fontId="7" fillId="0" borderId="19" xfId="0" applyFont="1" applyBorder="1" applyAlignment="1">
      <alignment horizontal="left"/>
    </xf>
    <xf numFmtId="0" fontId="7" fillId="0" borderId="20" xfId="0" applyFont="1" applyBorder="1" applyAlignment="1">
      <alignment horizontal="left"/>
    </xf>
    <xf numFmtId="0" fontId="7" fillId="0" borderId="35" xfId="0" applyFont="1" applyBorder="1" applyAlignment="1">
      <alignment horizontal="left"/>
    </xf>
    <xf numFmtId="0" fontId="70" fillId="0" borderId="0" xfId="0" applyFont="1" applyAlignment="1">
      <alignment horizontal="left"/>
    </xf>
    <xf numFmtId="0" fontId="7" fillId="0" borderId="24" xfId="0" applyFont="1" applyBorder="1" applyAlignment="1">
      <alignment horizontal="left"/>
    </xf>
    <xf numFmtId="0" fontId="7" fillId="0" borderId="1" xfId="0" applyFont="1" applyBorder="1" applyAlignment="1">
      <alignment horizontal="left"/>
    </xf>
    <xf numFmtId="0" fontId="7" fillId="0" borderId="2" xfId="0" applyFont="1" applyBorder="1" applyAlignment="1">
      <alignment horizontal="left"/>
    </xf>
    <xf numFmtId="0" fontId="7" fillId="0" borderId="3" xfId="0" applyFont="1" applyBorder="1" applyAlignment="1">
      <alignment horizontal="left"/>
    </xf>
    <xf numFmtId="0" fontId="11" fillId="0" borderId="14" xfId="0" applyFont="1" applyBorder="1"/>
    <xf numFmtId="0" fontId="27" fillId="11" borderId="85" xfId="0" applyFont="1" applyFill="1" applyBorder="1" applyAlignment="1">
      <alignment horizontal="left" vertical="top" wrapText="1"/>
    </xf>
    <xf numFmtId="0" fontId="7" fillId="0" borderId="33" xfId="0" applyFont="1" applyBorder="1"/>
    <xf numFmtId="0" fontId="27" fillId="11" borderId="14" xfId="0" applyFont="1" applyFill="1" applyBorder="1" applyAlignment="1">
      <alignment horizontal="left" vertical="top" wrapText="1"/>
    </xf>
    <xf numFmtId="0" fontId="52" fillId="11" borderId="85" xfId="0" applyFont="1" applyFill="1" applyBorder="1" applyAlignment="1">
      <alignment horizontal="left" vertical="top" wrapText="1"/>
    </xf>
    <xf numFmtId="0" fontId="52" fillId="11" borderId="14" xfId="0" applyFont="1" applyFill="1" applyBorder="1" applyAlignment="1">
      <alignment horizontal="left" vertical="top" wrapText="1"/>
    </xf>
    <xf numFmtId="0" fontId="7" fillId="0" borderId="34" xfId="0" applyFont="1" applyBorder="1"/>
    <xf numFmtId="0" fontId="7" fillId="0" borderId="103" xfId="0" applyFont="1" applyBorder="1"/>
    <xf numFmtId="0" fontId="0" fillId="0" borderId="0" xfId="0" applyAlignment="1">
      <alignment horizontal="left"/>
    </xf>
    <xf numFmtId="0" fontId="38" fillId="0" borderId="14" xfId="0" applyFont="1" applyBorder="1" applyAlignment="1">
      <alignment horizontal="center" vertical="top" wrapText="1"/>
    </xf>
    <xf numFmtId="0" fontId="38" fillId="0" borderId="19" xfId="0" applyFont="1" applyBorder="1" applyAlignment="1">
      <alignment horizontal="center" vertical="top" wrapText="1"/>
    </xf>
    <xf numFmtId="0" fontId="38" fillId="0" borderId="38" xfId="0" applyFont="1" applyBorder="1" applyAlignment="1">
      <alignment horizontal="center" vertical="top" wrapText="1"/>
    </xf>
    <xf numFmtId="0" fontId="38" fillId="0" borderId="35" xfId="0" applyFont="1" applyBorder="1" applyAlignment="1">
      <alignment horizontal="center" vertical="top" wrapText="1"/>
    </xf>
    <xf numFmtId="0" fontId="38" fillId="0" borderId="49" xfId="0" applyFont="1" applyBorder="1" applyAlignment="1">
      <alignment horizontal="center" vertical="top" wrapText="1"/>
    </xf>
    <xf numFmtId="0" fontId="38" fillId="0" borderId="44" xfId="0" applyFont="1" applyBorder="1" applyAlignment="1">
      <alignment horizontal="center" vertical="top" wrapText="1"/>
    </xf>
    <xf numFmtId="0" fontId="51" fillId="0" borderId="14" xfId="0" applyFont="1" applyBorder="1" applyAlignment="1">
      <alignment horizontal="center" vertical="top" wrapText="1"/>
    </xf>
    <xf numFmtId="0" fontId="9" fillId="2" borderId="64" xfId="0" applyFont="1" applyFill="1" applyBorder="1" applyAlignment="1">
      <alignment horizontal="center" vertical="center" wrapText="1"/>
    </xf>
    <xf numFmtId="0" fontId="11" fillId="0" borderId="24" xfId="0" applyFont="1" applyBorder="1" applyAlignment="1">
      <alignment horizontal="center"/>
    </xf>
    <xf numFmtId="0" fontId="80" fillId="37" borderId="123" xfId="12" applyFont="1" applyFill="1" applyBorder="1" applyAlignment="1">
      <alignment horizontal="justify" vertical="center" wrapText="1"/>
    </xf>
    <xf numFmtId="0" fontId="80" fillId="37" borderId="105" xfId="12" applyFont="1" applyFill="1" applyBorder="1" applyAlignment="1">
      <alignment horizontal="justify" vertical="center" wrapText="1"/>
    </xf>
    <xf numFmtId="0" fontId="80" fillId="37" borderId="106" xfId="12" applyFont="1" applyFill="1" applyBorder="1" applyAlignment="1">
      <alignment horizontal="justify" vertical="center" wrapText="1"/>
    </xf>
    <xf numFmtId="0" fontId="80" fillId="37" borderId="82" xfId="12" applyFont="1" applyFill="1" applyBorder="1" applyAlignment="1">
      <alignment horizontal="justify" vertical="center" wrapText="1"/>
    </xf>
    <xf numFmtId="0" fontId="80" fillId="37" borderId="49" xfId="12" applyFont="1" applyFill="1" applyAlignment="1">
      <alignment horizontal="justify" vertical="center" wrapText="1"/>
    </xf>
    <xf numFmtId="0" fontId="80" fillId="37" borderId="108" xfId="12" applyFont="1" applyFill="1" applyBorder="1" applyAlignment="1">
      <alignment horizontal="justify" vertical="center" wrapText="1"/>
    </xf>
    <xf numFmtId="0" fontId="80" fillId="37" borderId="86" xfId="12" applyFont="1" applyFill="1" applyBorder="1" applyAlignment="1">
      <alignment horizontal="justify" vertical="center" wrapText="1"/>
    </xf>
    <xf numFmtId="0" fontId="80" fillId="37" borderId="87" xfId="12" applyFont="1" applyFill="1" applyBorder="1" applyAlignment="1">
      <alignment horizontal="justify" vertical="center" wrapText="1"/>
    </xf>
    <xf numFmtId="0" fontId="80" fillId="37" borderId="124" xfId="12" applyFont="1" applyFill="1" applyBorder="1" applyAlignment="1">
      <alignment horizontal="justify" vertical="center" wrapText="1"/>
    </xf>
    <xf numFmtId="0" fontId="51" fillId="0" borderId="35" xfId="0" applyFont="1" applyBorder="1" applyAlignment="1">
      <alignment horizontal="center" vertical="top" wrapText="1"/>
    </xf>
    <xf numFmtId="0" fontId="82" fillId="37" borderId="123" xfId="12" applyFont="1" applyFill="1" applyBorder="1" applyAlignment="1">
      <alignment horizontal="justify" vertical="center" wrapText="1"/>
    </xf>
    <xf numFmtId="0" fontId="82" fillId="37" borderId="105" xfId="12" applyFont="1" applyFill="1" applyBorder="1" applyAlignment="1">
      <alignment horizontal="justify" vertical="center" wrapText="1"/>
    </xf>
    <xf numFmtId="0" fontId="82" fillId="37" borderId="82" xfId="12" applyFont="1" applyFill="1" applyBorder="1" applyAlignment="1">
      <alignment horizontal="justify" vertical="center" wrapText="1"/>
    </xf>
    <xf numFmtId="0" fontId="82" fillId="37" borderId="49" xfId="12" applyFont="1" applyFill="1" applyAlignment="1">
      <alignment horizontal="justify" vertical="center" wrapText="1"/>
    </xf>
    <xf numFmtId="0" fontId="82" fillId="37" borderId="86" xfId="12" applyFont="1" applyFill="1" applyBorder="1" applyAlignment="1">
      <alignment horizontal="justify" vertical="center" wrapText="1"/>
    </xf>
    <xf numFmtId="0" fontId="82" fillId="37" borderId="87" xfId="12" applyFont="1" applyFill="1" applyBorder="1" applyAlignment="1">
      <alignment horizontal="justify" vertical="center" wrapText="1"/>
    </xf>
    <xf numFmtId="0" fontId="82" fillId="37" borderId="104" xfId="12" applyFont="1" applyFill="1" applyBorder="1" applyAlignment="1">
      <alignment horizontal="justify" vertical="center" wrapText="1"/>
    </xf>
    <xf numFmtId="0" fontId="82" fillId="37" borderId="106" xfId="12" applyFont="1" applyFill="1" applyBorder="1" applyAlignment="1">
      <alignment horizontal="justify" vertical="center" wrapText="1"/>
    </xf>
    <xf numFmtId="0" fontId="82" fillId="37" borderId="107" xfId="12" applyFont="1" applyFill="1" applyBorder="1" applyAlignment="1">
      <alignment horizontal="justify" vertical="center" wrapText="1"/>
    </xf>
    <xf numFmtId="0" fontId="82" fillId="37" borderId="108" xfId="12" applyFont="1" applyFill="1" applyBorder="1" applyAlignment="1">
      <alignment horizontal="justify" vertical="center" wrapText="1"/>
    </xf>
    <xf numFmtId="0" fontId="82" fillId="37" borderId="125" xfId="12" applyFont="1" applyFill="1" applyBorder="1" applyAlignment="1">
      <alignment horizontal="justify" vertical="center" wrapText="1"/>
    </xf>
    <xf numFmtId="0" fontId="82" fillId="37" borderId="124" xfId="12" applyFont="1" applyFill="1" applyBorder="1" applyAlignment="1">
      <alignment horizontal="justify" vertical="center" wrapText="1"/>
    </xf>
    <xf numFmtId="0" fontId="51" fillId="0" borderId="63" xfId="0" applyFont="1" applyBorder="1" applyAlignment="1">
      <alignment horizontal="center" vertical="center" wrapText="1"/>
    </xf>
    <xf numFmtId="0" fontId="0" fillId="0" borderId="63" xfId="0" applyBorder="1" applyAlignment="1">
      <alignment horizontal="center" vertical="center"/>
    </xf>
    <xf numFmtId="0" fontId="7" fillId="0" borderId="63" xfId="0" applyFont="1" applyBorder="1" applyAlignment="1">
      <alignment horizontal="center" vertical="center"/>
    </xf>
    <xf numFmtId="0" fontId="80" fillId="37" borderId="104" xfId="12" applyFont="1" applyFill="1" applyBorder="1" applyAlignment="1">
      <alignment horizontal="justify" vertical="center" wrapText="1"/>
    </xf>
    <xf numFmtId="0" fontId="80" fillId="37" borderId="107" xfId="12" applyFont="1" applyFill="1" applyBorder="1" applyAlignment="1">
      <alignment horizontal="justify" vertical="center" wrapText="1"/>
    </xf>
    <xf numFmtId="0" fontId="51" fillId="0" borderId="63" xfId="0" applyFont="1" applyBorder="1" applyAlignment="1">
      <alignment horizontal="center" vertical="top" wrapText="1"/>
    </xf>
    <xf numFmtId="0" fontId="11" fillId="0" borderId="104" xfId="0" applyFont="1" applyBorder="1"/>
    <xf numFmtId="0" fontId="11" fillId="0" borderId="105" xfId="0" applyFont="1" applyBorder="1"/>
    <xf numFmtId="0" fontId="11" fillId="0" borderId="106" xfId="0" applyFont="1" applyBorder="1"/>
    <xf numFmtId="0" fontId="11" fillId="0" borderId="107" xfId="0" applyFont="1" applyBorder="1"/>
    <xf numFmtId="0" fontId="11" fillId="0" borderId="49" xfId="0" applyFont="1" applyBorder="1"/>
    <xf numFmtId="0" fontId="11" fillId="0" borderId="108" xfId="0" applyFont="1" applyBorder="1"/>
    <xf numFmtId="0" fontId="11" fillId="0" borderId="109" xfId="0" applyFont="1" applyBorder="1"/>
    <xf numFmtId="0" fontId="11" fillId="0" borderId="110" xfId="0" applyFont="1" applyBorder="1"/>
    <xf numFmtId="0" fontId="11" fillId="0" borderId="111" xfId="0" applyFont="1" applyBorder="1"/>
    <xf numFmtId="0" fontId="81" fillId="37" borderId="64" xfId="12" applyFont="1" applyFill="1" applyBorder="1" applyAlignment="1">
      <alignment horizontal="left" vertical="center" wrapText="1"/>
    </xf>
    <xf numFmtId="0" fontId="81" fillId="37" borderId="94" xfId="12" applyFont="1" applyFill="1" applyBorder="1" applyAlignment="1">
      <alignment horizontal="left" vertical="center" wrapText="1"/>
    </xf>
    <xf numFmtId="0" fontId="81" fillId="37" borderId="82" xfId="12" applyFont="1" applyFill="1" applyBorder="1" applyAlignment="1">
      <alignment horizontal="left" vertical="center" wrapText="1"/>
    </xf>
    <xf numFmtId="0" fontId="81" fillId="37" borderId="49" xfId="12" applyFont="1" applyFill="1" applyAlignment="1">
      <alignment horizontal="left" vertical="center" wrapText="1"/>
    </xf>
    <xf numFmtId="0" fontId="81" fillId="37" borderId="126" xfId="12" applyFont="1" applyFill="1" applyBorder="1" applyAlignment="1">
      <alignment horizontal="left" vertical="center" wrapText="1"/>
    </xf>
    <xf numFmtId="0" fontId="81" fillId="37" borderId="95" xfId="12" applyFont="1" applyFill="1" applyBorder="1" applyAlignment="1">
      <alignment horizontal="left" vertical="center" wrapText="1"/>
    </xf>
    <xf numFmtId="0" fontId="81" fillId="37" borderId="107" xfId="12" applyFont="1" applyFill="1" applyBorder="1" applyAlignment="1">
      <alignment horizontal="left" vertical="center" wrapText="1"/>
    </xf>
    <xf numFmtId="0" fontId="81" fillId="37" borderId="84" xfId="12" applyFont="1" applyFill="1" applyBorder="1" applyAlignment="1">
      <alignment horizontal="left" vertical="center" wrapText="1"/>
    </xf>
    <xf numFmtId="0" fontId="11" fillId="0" borderId="14" xfId="0" applyFont="1" applyBorder="1" applyAlignment="1">
      <alignment horizontal="center" vertical="center" wrapText="1"/>
    </xf>
    <xf numFmtId="0" fontId="81" fillId="37" borderId="63" xfId="12" applyFont="1" applyFill="1" applyBorder="1" applyAlignment="1">
      <alignment horizontal="left" vertical="center" wrapText="1"/>
    </xf>
    <xf numFmtId="0" fontId="11" fillId="0" borderId="14" xfId="0" applyFont="1" applyBorder="1" applyAlignment="1">
      <alignment vertical="top" wrapText="1"/>
    </xf>
    <xf numFmtId="0" fontId="45" fillId="4" borderId="15" xfId="0" applyFont="1" applyFill="1" applyBorder="1" applyAlignment="1">
      <alignment horizontal="center"/>
    </xf>
    <xf numFmtId="0" fontId="32" fillId="11" borderId="19" xfId="0" applyFont="1" applyFill="1" applyBorder="1" applyAlignment="1">
      <alignment horizontal="justify" vertical="top" wrapText="1"/>
    </xf>
    <xf numFmtId="0" fontId="7" fillId="0" borderId="19" xfId="0" applyFont="1" applyBorder="1" applyAlignment="1">
      <alignment horizontal="justify" vertical="top"/>
    </xf>
    <xf numFmtId="0" fontId="7" fillId="0" borderId="20" xfId="0" applyFont="1" applyBorder="1" applyAlignment="1">
      <alignment horizontal="justify" vertical="top"/>
    </xf>
    <xf numFmtId="0" fontId="7" fillId="0" borderId="49" xfId="0" applyFont="1" applyBorder="1" applyAlignment="1">
      <alignment horizontal="justify" vertical="top"/>
    </xf>
    <xf numFmtId="0" fontId="70" fillId="0" borderId="0" xfId="0" applyFont="1" applyAlignment="1">
      <alignment horizontal="justify" vertical="top"/>
    </xf>
    <xf numFmtId="0" fontId="7" fillId="0" borderId="24" xfId="0" applyFont="1" applyBorder="1" applyAlignment="1">
      <alignment horizontal="justify" vertical="top"/>
    </xf>
    <xf numFmtId="0" fontId="11" fillId="0" borderId="14" xfId="0" applyFont="1" applyBorder="1" applyAlignment="1">
      <alignment wrapText="1"/>
    </xf>
    <xf numFmtId="0" fontId="28" fillId="2" borderId="35" xfId="0" applyFont="1" applyFill="1" applyBorder="1" applyAlignment="1">
      <alignment horizontal="center"/>
    </xf>
    <xf numFmtId="0" fontId="85" fillId="17" borderId="42" xfId="0" applyFont="1" applyFill="1" applyBorder="1" applyAlignment="1">
      <alignment horizontal="center" vertical="center" textRotation="90"/>
    </xf>
    <xf numFmtId="0" fontId="74" fillId="0" borderId="43" xfId="0" applyFont="1" applyBorder="1"/>
    <xf numFmtId="0" fontId="74" fillId="0" borderId="45" xfId="0" applyFont="1" applyBorder="1"/>
    <xf numFmtId="0" fontId="85" fillId="17" borderId="25" xfId="0" applyFont="1" applyFill="1" applyBorder="1" applyAlignment="1">
      <alignment horizontal="center" vertical="center" wrapText="1"/>
    </xf>
    <xf numFmtId="0" fontId="74" fillId="0" borderId="26" xfId="0" applyFont="1" applyBorder="1"/>
    <xf numFmtId="0" fontId="74" fillId="0" borderId="27" xfId="0" applyFont="1" applyBorder="1"/>
    <xf numFmtId="0" fontId="74" fillId="0" borderId="30" xfId="0" applyFont="1" applyBorder="1"/>
    <xf numFmtId="0" fontId="74" fillId="0" borderId="0" xfId="0" applyFont="1"/>
    <xf numFmtId="0" fontId="74" fillId="0" borderId="44" xfId="0" applyFont="1" applyBorder="1"/>
    <xf numFmtId="0" fontId="74" fillId="0" borderId="49" xfId="0" applyFont="1" applyBorder="1"/>
    <xf numFmtId="0" fontId="85" fillId="19" borderId="42" xfId="0" applyFont="1" applyFill="1" applyBorder="1" applyAlignment="1">
      <alignment horizontal="center" vertical="center" textRotation="90"/>
    </xf>
    <xf numFmtId="0" fontId="85" fillId="20" borderId="42" xfId="0" applyFont="1" applyFill="1" applyBorder="1" applyAlignment="1">
      <alignment horizontal="center" vertical="center" textRotation="90"/>
    </xf>
    <xf numFmtId="0" fontId="85" fillId="18" borderId="42" xfId="0" applyFont="1" applyFill="1" applyBorder="1" applyAlignment="1">
      <alignment horizontal="center" vertical="center" textRotation="90"/>
    </xf>
    <xf numFmtId="0" fontId="85" fillId="18" borderId="25" xfId="0" applyFont="1" applyFill="1" applyBorder="1" applyAlignment="1">
      <alignment horizontal="center" vertical="center" wrapText="1"/>
    </xf>
    <xf numFmtId="0" fontId="85" fillId="19" borderId="25" xfId="0" applyFont="1" applyFill="1" applyBorder="1" applyAlignment="1">
      <alignment horizontal="center" vertical="center" wrapText="1"/>
    </xf>
    <xf numFmtId="0" fontId="85" fillId="20" borderId="25" xfId="0" applyFont="1" applyFill="1" applyBorder="1" applyAlignment="1">
      <alignment horizontal="center" vertical="center" wrapText="1"/>
    </xf>
    <xf numFmtId="0" fontId="54" fillId="0" borderId="0" xfId="0" applyFont="1"/>
    <xf numFmtId="0" fontId="56" fillId="16" borderId="25" xfId="0" applyFont="1" applyFill="1" applyBorder="1" applyAlignment="1">
      <alignment horizontal="center" vertical="center"/>
    </xf>
    <xf numFmtId="0" fontId="7" fillId="0" borderId="26" xfId="0" applyFont="1" applyBorder="1"/>
    <xf numFmtId="0" fontId="7" fillId="0" borderId="27" xfId="0" applyFont="1" applyBorder="1"/>
    <xf numFmtId="0" fontId="7" fillId="0" borderId="36" xfId="0" applyFont="1" applyBorder="1"/>
    <xf numFmtId="0" fontId="7" fillId="0" borderId="21" xfId="0" applyFont="1" applyBorder="1"/>
    <xf numFmtId="0" fontId="57" fillId="16" borderId="37" xfId="0" applyFont="1" applyFill="1" applyBorder="1" applyAlignment="1">
      <alignment horizontal="center" vertical="center" wrapText="1"/>
    </xf>
    <xf numFmtId="0" fontId="56" fillId="16" borderId="39" xfId="0" applyFont="1" applyFill="1" applyBorder="1" applyAlignment="1">
      <alignment horizontal="center" wrapText="1"/>
    </xf>
    <xf numFmtId="0" fontId="7" fillId="0" borderId="40" xfId="0" applyFont="1" applyBorder="1"/>
    <xf numFmtId="9" fontId="88" fillId="16" borderId="40" xfId="0" applyNumberFormat="1" applyFont="1" applyFill="1" applyBorder="1" applyAlignment="1">
      <alignment horizontal="center" wrapText="1"/>
    </xf>
    <xf numFmtId="0" fontId="89" fillId="0" borderId="41" xfId="0" applyFont="1" applyBorder="1"/>
    <xf numFmtId="0" fontId="63" fillId="0" borderId="25" xfId="0" applyFont="1" applyBorder="1" applyAlignment="1">
      <alignment horizontal="center" vertical="center" wrapText="1"/>
    </xf>
    <xf numFmtId="0" fontId="54" fillId="0" borderId="26" xfId="0" applyFont="1" applyBorder="1" applyAlignment="1">
      <alignment horizontal="center" wrapText="1"/>
    </xf>
    <xf numFmtId="9" fontId="64" fillId="21" borderId="49" xfId="0" applyNumberFormat="1" applyFont="1" applyFill="1" applyBorder="1" applyAlignment="1">
      <alignment horizontal="center"/>
    </xf>
    <xf numFmtId="0" fontId="65" fillId="0" borderId="25" xfId="0" applyFont="1" applyBorder="1" applyAlignment="1">
      <alignment horizontal="center" vertical="center" wrapText="1"/>
    </xf>
    <xf numFmtId="0" fontId="78" fillId="27" borderId="25" xfId="0" applyFont="1" applyFill="1" applyBorder="1" applyAlignment="1">
      <alignment horizontal="center" vertical="center" wrapText="1"/>
    </xf>
    <xf numFmtId="0" fontId="78" fillId="27" borderId="26" xfId="0" applyFont="1" applyFill="1" applyBorder="1" applyAlignment="1">
      <alignment horizontal="center" vertical="center" wrapText="1"/>
    </xf>
    <xf numFmtId="0" fontId="78" fillId="27" borderId="120" xfId="0" applyFont="1" applyFill="1" applyBorder="1" applyAlignment="1">
      <alignment horizontal="center" vertical="center" wrapText="1"/>
    </xf>
    <xf numFmtId="0" fontId="78" fillId="27" borderId="46" xfId="0" applyFont="1" applyFill="1" applyBorder="1" applyAlignment="1">
      <alignment horizontal="center" vertical="center" wrapText="1"/>
    </xf>
    <xf numFmtId="0" fontId="78" fillId="27" borderId="47" xfId="0" applyFont="1" applyFill="1" applyBorder="1" applyAlignment="1">
      <alignment horizontal="center" vertical="center" wrapText="1"/>
    </xf>
    <xf numFmtId="0" fontId="78" fillId="27" borderId="22" xfId="0" applyFont="1" applyFill="1" applyBorder="1" applyAlignment="1">
      <alignment horizontal="center" vertical="center" wrapText="1"/>
    </xf>
    <xf numFmtId="0" fontId="54" fillId="0" borderId="25" xfId="0" applyFont="1" applyBorder="1" applyAlignment="1">
      <alignment horizontal="center" wrapText="1"/>
    </xf>
    <xf numFmtId="0" fontId="58" fillId="23" borderId="63" xfId="0" applyFont="1" applyFill="1" applyBorder="1" applyAlignment="1">
      <alignment horizontal="center" wrapText="1"/>
    </xf>
    <xf numFmtId="0" fontId="75" fillId="23" borderId="63" xfId="0" applyFont="1" applyFill="1" applyBorder="1" applyAlignment="1">
      <alignment horizontal="center" wrapText="1"/>
    </xf>
    <xf numFmtId="0" fontId="76" fillId="23" borderId="63" xfId="0" applyFont="1" applyFill="1" applyBorder="1" applyAlignment="1">
      <alignment horizontal="center"/>
    </xf>
    <xf numFmtId="0" fontId="59" fillId="23" borderId="53" xfId="0" applyFont="1" applyFill="1" applyBorder="1" applyAlignment="1">
      <alignment horizontal="center" wrapText="1"/>
    </xf>
    <xf numFmtId="0" fontId="77" fillId="23" borderId="32" xfId="0" applyFont="1" applyFill="1" applyBorder="1"/>
    <xf numFmtId="0" fontId="59" fillId="23" borderId="63" xfId="0" applyFont="1" applyFill="1" applyBorder="1" applyAlignment="1">
      <alignment horizontal="center" wrapText="1"/>
    </xf>
    <xf numFmtId="0" fontId="77" fillId="23" borderId="63" xfId="0" applyFont="1" applyFill="1" applyBorder="1"/>
    <xf numFmtId="0" fontId="22" fillId="28" borderId="91" xfId="0" applyFont="1" applyFill="1" applyBorder="1" applyAlignment="1">
      <alignment horizontal="center" vertical="center" wrapText="1"/>
    </xf>
    <xf numFmtId="0" fontId="22" fillId="28" borderId="114" xfId="0" applyFont="1" applyFill="1" applyBorder="1" applyAlignment="1">
      <alignment horizontal="center" vertical="center" wrapText="1"/>
    </xf>
    <xf numFmtId="0" fontId="49" fillId="30" borderId="91" xfId="0" applyFont="1" applyFill="1" applyBorder="1" applyAlignment="1">
      <alignment horizontal="center" vertical="center"/>
    </xf>
    <xf numFmtId="0" fontId="49" fillId="30" borderId="113" xfId="0" applyFont="1" applyFill="1" applyBorder="1" applyAlignment="1">
      <alignment horizontal="center" vertical="center"/>
    </xf>
    <xf numFmtId="0" fontId="49" fillId="30" borderId="114" xfId="0" applyFont="1" applyFill="1" applyBorder="1" applyAlignment="1">
      <alignment horizontal="center" vertical="center"/>
    </xf>
    <xf numFmtId="0" fontId="49" fillId="0" borderId="104" xfId="0" applyFont="1" applyBorder="1" applyAlignment="1">
      <alignment horizontal="left" vertical="top"/>
    </xf>
    <xf numFmtId="0" fontId="49" fillId="0" borderId="105" xfId="0" applyFont="1" applyBorder="1" applyAlignment="1">
      <alignment horizontal="left" vertical="top"/>
    </xf>
    <xf numFmtId="0" fontId="49" fillId="0" borderId="106" xfId="0" applyFont="1" applyBorder="1" applyAlignment="1">
      <alignment horizontal="left" vertical="top"/>
    </xf>
    <xf numFmtId="0" fontId="49" fillId="0" borderId="109" xfId="0" applyFont="1" applyBorder="1" applyAlignment="1">
      <alignment horizontal="left" vertical="top"/>
    </xf>
    <xf numFmtId="0" fontId="49" fillId="0" borderId="110" xfId="0" applyFont="1" applyBorder="1" applyAlignment="1">
      <alignment horizontal="left" vertical="top"/>
    </xf>
    <xf numFmtId="0" fontId="49" fillId="0" borderId="111" xfId="0" applyFont="1" applyBorder="1" applyAlignment="1">
      <alignment horizontal="left" vertical="top"/>
    </xf>
    <xf numFmtId="0" fontId="26" fillId="0" borderId="63" xfId="0" applyFont="1" applyBorder="1" applyAlignment="1">
      <alignment vertical="center" wrapText="1"/>
    </xf>
    <xf numFmtId="0" fontId="32" fillId="0" borderId="63" xfId="0" applyFont="1" applyBorder="1" applyAlignment="1">
      <alignment vertical="center"/>
    </xf>
    <xf numFmtId="0" fontId="74" fillId="0" borderId="63" xfId="0" applyFont="1" applyBorder="1" applyAlignment="1">
      <alignment vertical="center"/>
    </xf>
    <xf numFmtId="1" fontId="82" fillId="8" borderId="63" xfId="0" applyNumberFormat="1" applyFont="1" applyFill="1" applyBorder="1" applyAlignment="1">
      <alignment horizontal="left" vertical="center" wrapText="1"/>
    </xf>
    <xf numFmtId="0" fontId="54" fillId="0" borderId="104" xfId="0" applyFont="1" applyBorder="1" applyAlignment="1">
      <alignment horizontal="left" vertical="top"/>
    </xf>
    <xf numFmtId="0" fontId="54" fillId="0" borderId="105" xfId="0" applyFont="1" applyBorder="1" applyAlignment="1">
      <alignment horizontal="left" vertical="top"/>
    </xf>
    <xf numFmtId="0" fontId="54" fillId="0" borderId="106" xfId="0" applyFont="1" applyBorder="1" applyAlignment="1">
      <alignment horizontal="left" vertical="top"/>
    </xf>
    <xf numFmtId="0" fontId="54" fillId="0" borderId="109" xfId="0" applyFont="1" applyBorder="1" applyAlignment="1">
      <alignment horizontal="left" vertical="top"/>
    </xf>
    <xf numFmtId="0" fontId="54" fillId="0" borderId="110" xfId="0" applyFont="1" applyBorder="1" applyAlignment="1">
      <alignment horizontal="left" vertical="top"/>
    </xf>
    <xf numFmtId="0" fontId="54" fillId="0" borderId="111" xfId="0" applyFont="1" applyBorder="1" applyAlignment="1">
      <alignment horizontal="left" vertical="top"/>
    </xf>
    <xf numFmtId="0" fontId="82" fillId="6" borderId="63" xfId="0" applyFont="1" applyFill="1" applyBorder="1" applyAlignment="1">
      <alignment horizontal="left" vertical="center" wrapText="1"/>
    </xf>
    <xf numFmtId="0" fontId="82" fillId="0" borderId="63" xfId="0" applyFont="1" applyBorder="1" applyAlignment="1">
      <alignment horizontal="left" vertical="center"/>
    </xf>
    <xf numFmtId="0" fontId="22" fillId="28" borderId="63" xfId="0" applyFont="1" applyFill="1" applyBorder="1" applyAlignment="1">
      <alignment horizontal="center" vertical="center" wrapText="1"/>
    </xf>
    <xf numFmtId="0" fontId="22" fillId="29" borderId="63" xfId="0" applyFont="1" applyFill="1" applyBorder="1" applyAlignment="1">
      <alignment horizontal="center" vertical="center"/>
    </xf>
    <xf numFmtId="0" fontId="83" fillId="30" borderId="63" xfId="0" applyFont="1" applyFill="1" applyBorder="1" applyAlignment="1">
      <alignment horizontal="center"/>
    </xf>
    <xf numFmtId="0" fontId="82" fillId="8" borderId="63" xfId="0" applyFont="1" applyFill="1" applyBorder="1" applyAlignment="1">
      <alignment horizontal="left" vertical="center" wrapText="1"/>
    </xf>
    <xf numFmtId="0" fontId="49" fillId="0" borderId="63" xfId="0" applyFont="1" applyBorder="1" applyAlignment="1">
      <alignment horizontal="left" vertical="top"/>
    </xf>
    <xf numFmtId="0" fontId="22" fillId="28" borderId="63" xfId="0" applyFont="1" applyFill="1" applyBorder="1" applyAlignment="1">
      <alignment vertical="center" wrapText="1"/>
    </xf>
    <xf numFmtId="0" fontId="30" fillId="32" borderId="63" xfId="0" applyFont="1" applyFill="1" applyBorder="1" applyAlignment="1">
      <alignment horizontal="left" vertical="center" wrapText="1"/>
    </xf>
    <xf numFmtId="0" fontId="30" fillId="24" borderId="63" xfId="0" applyFont="1" applyFill="1" applyBorder="1"/>
    <xf numFmtId="0" fontId="30" fillId="30" borderId="63" xfId="0" applyFont="1" applyFill="1" applyBorder="1" applyAlignment="1">
      <alignment horizontal="center"/>
    </xf>
    <xf numFmtId="0" fontId="54" fillId="34" borderId="63" xfId="0" applyFont="1" applyFill="1" applyBorder="1" applyAlignment="1">
      <alignment horizontal="center"/>
    </xf>
    <xf numFmtId="0" fontId="16" fillId="8" borderId="15" xfId="0" applyFont="1" applyFill="1" applyBorder="1" applyAlignment="1">
      <alignment horizontal="left" vertical="center" wrapText="1"/>
    </xf>
    <xf numFmtId="0" fontId="16" fillId="8" borderId="14" xfId="0" applyFont="1" applyFill="1" applyBorder="1" applyAlignment="1">
      <alignment horizontal="left" vertical="center" wrapText="1"/>
    </xf>
    <xf numFmtId="0" fontId="26" fillId="8" borderId="63" xfId="0" applyFont="1" applyFill="1" applyBorder="1" applyAlignment="1">
      <alignment horizontal="left" vertical="center" wrapText="1"/>
    </xf>
    <xf numFmtId="0" fontId="32" fillId="0" borderId="63" xfId="0" applyFont="1" applyBorder="1"/>
    <xf numFmtId="1" fontId="26" fillId="9" borderId="63" xfId="0" applyNumberFormat="1" applyFont="1" applyFill="1" applyBorder="1" applyAlignment="1">
      <alignment horizontal="left" vertical="center" wrapText="1"/>
    </xf>
    <xf numFmtId="0" fontId="49" fillId="0" borderId="107" xfId="0" applyFont="1" applyBorder="1" applyAlignment="1">
      <alignment horizontal="left" vertical="top"/>
    </xf>
    <xf numFmtId="0" fontId="49" fillId="0" borderId="49" xfId="0" applyFont="1" applyBorder="1" applyAlignment="1">
      <alignment horizontal="left" vertical="top"/>
    </xf>
    <xf numFmtId="0" fontId="49" fillId="0" borderId="108" xfId="0" applyFont="1" applyBorder="1" applyAlignment="1">
      <alignment horizontal="left" vertical="top"/>
    </xf>
    <xf numFmtId="0" fontId="49" fillId="30" borderId="91" xfId="0" applyFont="1" applyFill="1" applyBorder="1" applyAlignment="1">
      <alignment horizontal="center"/>
    </xf>
    <xf numFmtId="0" fontId="49" fillId="30" borderId="113" xfId="0" applyFont="1" applyFill="1" applyBorder="1" applyAlignment="1">
      <alignment horizontal="center"/>
    </xf>
    <xf numFmtId="0" fontId="49" fillId="30" borderId="114" xfId="0" applyFont="1" applyFill="1" applyBorder="1" applyAlignment="1">
      <alignment horizontal="center"/>
    </xf>
    <xf numFmtId="0" fontId="26" fillId="6" borderId="63" xfId="0" applyFont="1" applyFill="1" applyBorder="1" applyAlignment="1">
      <alignment horizontal="left" vertical="center" wrapText="1"/>
    </xf>
    <xf numFmtId="0" fontId="92" fillId="28" borderId="63" xfId="0" applyFont="1" applyFill="1" applyBorder="1" applyAlignment="1">
      <alignment horizontal="center" vertical="center" wrapText="1"/>
    </xf>
    <xf numFmtId="0" fontId="49" fillId="30" borderId="63" xfId="0" applyFont="1" applyFill="1" applyBorder="1" applyAlignment="1">
      <alignment horizontal="center"/>
    </xf>
    <xf numFmtId="0" fontId="54" fillId="0" borderId="63" xfId="0" applyFont="1" applyBorder="1" applyAlignment="1">
      <alignment horizontal="left" vertical="top"/>
    </xf>
    <xf numFmtId="0" fontId="49" fillId="8" borderId="63" xfId="0" applyFont="1" applyFill="1" applyBorder="1" applyAlignment="1">
      <alignment horizontal="left" vertical="center" wrapText="1"/>
    </xf>
    <xf numFmtId="0" fontId="49" fillId="0" borderId="63" xfId="0" applyFont="1" applyBorder="1"/>
    <xf numFmtId="0" fontId="49" fillId="6" borderId="63" xfId="0" applyFont="1" applyFill="1" applyBorder="1" applyAlignment="1">
      <alignment horizontal="left" vertical="center" wrapText="1"/>
    </xf>
    <xf numFmtId="0" fontId="54" fillId="34" borderId="91" xfId="0" applyFont="1" applyFill="1" applyBorder="1" applyAlignment="1">
      <alignment horizontal="center"/>
    </xf>
    <xf numFmtId="0" fontId="54" fillId="34" borderId="113" xfId="0" applyFont="1" applyFill="1" applyBorder="1" applyAlignment="1">
      <alignment horizontal="center"/>
    </xf>
    <xf numFmtId="0" fontId="54" fillId="34" borderId="114" xfId="0" applyFont="1" applyFill="1" applyBorder="1" applyAlignment="1">
      <alignment horizontal="center"/>
    </xf>
    <xf numFmtId="0" fontId="79" fillId="28" borderId="63" xfId="0" applyFont="1" applyFill="1" applyBorder="1" applyAlignment="1">
      <alignment horizontal="center" vertical="center" wrapText="1"/>
    </xf>
    <xf numFmtId="1" fontId="16" fillId="8" borderId="63" xfId="0" applyNumberFormat="1" applyFont="1" applyFill="1" applyBorder="1" applyAlignment="1">
      <alignment horizontal="left" vertical="center" wrapText="1"/>
    </xf>
    <xf numFmtId="0" fontId="9" fillId="28" borderId="63" xfId="0" applyFont="1" applyFill="1" applyBorder="1" applyAlignment="1">
      <alignment horizontal="center" vertical="center" wrapText="1"/>
    </xf>
    <xf numFmtId="0" fontId="16" fillId="8" borderId="63" xfId="0" applyFont="1" applyFill="1" applyBorder="1" applyAlignment="1">
      <alignment horizontal="left" vertical="center" wrapText="1"/>
    </xf>
    <xf numFmtId="0" fontId="13" fillId="6" borderId="63" xfId="0" applyFont="1" applyFill="1" applyBorder="1" applyAlignment="1">
      <alignment horizontal="left" vertical="center" wrapText="1"/>
    </xf>
  </cellXfs>
  <cellStyles count="25">
    <cellStyle name="Hipervínculo 3" xfId="3" xr:uid="{00000000-0005-0000-0000-000000000000}"/>
    <cellStyle name="Millares 2" xfId="10" xr:uid="{00000000-0005-0000-0000-000001000000}"/>
    <cellStyle name="Normal" xfId="0" builtinId="0"/>
    <cellStyle name="Normal 10" xfId="24" xr:uid="{00000000-0005-0000-0000-000003000000}"/>
    <cellStyle name="Normal 2" xfId="2" xr:uid="{00000000-0005-0000-0000-000004000000}"/>
    <cellStyle name="Normal 2 2" xfId="6" xr:uid="{00000000-0005-0000-0000-000005000000}"/>
    <cellStyle name="Normal 2 3" xfId="7" xr:uid="{00000000-0005-0000-0000-000006000000}"/>
    <cellStyle name="Normal 2 3 2" xfId="17" xr:uid="{00000000-0005-0000-0000-000007000000}"/>
    <cellStyle name="Normal 2 4" xfId="12" xr:uid="{00000000-0005-0000-0000-000008000000}"/>
    <cellStyle name="Normal 2 5" xfId="14" xr:uid="{00000000-0005-0000-0000-000009000000}"/>
    <cellStyle name="Normal 2 5 2" xfId="20" xr:uid="{00000000-0005-0000-0000-00000A000000}"/>
    <cellStyle name="Normal 2 6" xfId="16" xr:uid="{00000000-0005-0000-0000-00000B000000}"/>
    <cellStyle name="Normal 3" xfId="8" xr:uid="{00000000-0005-0000-0000-00000C000000}"/>
    <cellStyle name="Normal 3 2" xfId="19" xr:uid="{00000000-0005-0000-0000-00000D000000}"/>
    <cellStyle name="Normal 3 2 2" xfId="21" xr:uid="{00000000-0005-0000-0000-00000E000000}"/>
    <cellStyle name="Normal 4" xfId="9" xr:uid="{00000000-0005-0000-0000-00000F000000}"/>
    <cellStyle name="Normal 5" xfId="4" xr:uid="{00000000-0005-0000-0000-000010000000}"/>
    <cellStyle name="Normal 6" xfId="13" xr:uid="{00000000-0005-0000-0000-000011000000}"/>
    <cellStyle name="Normal 7" xfId="15" xr:uid="{00000000-0005-0000-0000-000012000000}"/>
    <cellStyle name="Normal 8" xfId="18" xr:uid="{00000000-0005-0000-0000-000013000000}"/>
    <cellStyle name="Normal 9" xfId="23" xr:uid="{00000000-0005-0000-0000-000014000000}"/>
    <cellStyle name="Porcentaje" xfId="1" builtinId="5"/>
    <cellStyle name="Porcentaje 2" xfId="11" xr:uid="{00000000-0005-0000-0000-000016000000}"/>
    <cellStyle name="Porcentaje 2 2" xfId="22" xr:uid="{00000000-0005-0000-0000-000017000000}"/>
    <cellStyle name="Porcentaje 3" xfId="5" xr:uid="{00000000-0005-0000-0000-000018000000}"/>
  </cellStyles>
  <dxfs count="160">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ill>
        <patternFill patternType="solid">
          <fgColor rgb="FFFFFF00"/>
          <bgColor rgb="FFFFFF00"/>
        </patternFill>
      </fill>
    </dxf>
    <dxf>
      <fill>
        <patternFill patternType="solid">
          <fgColor rgb="FF00FF00"/>
          <bgColor rgb="FF00FF00"/>
        </patternFill>
      </fill>
    </dxf>
    <dxf>
      <fill>
        <patternFill patternType="solid">
          <fgColor theme="0"/>
          <bgColor theme="0"/>
        </patternFill>
      </fill>
    </dxf>
    <dxf>
      <fill>
        <patternFill patternType="solid">
          <fgColor rgb="FFFF0000"/>
          <bgColor rgb="FFFF0000"/>
        </patternFill>
      </fill>
    </dxf>
    <dxf>
      <font>
        <color rgb="FFACA800"/>
      </font>
      <fill>
        <patternFill patternType="none"/>
      </fill>
    </dxf>
    <dxf>
      <font>
        <color rgb="FF00FF00"/>
      </font>
      <fill>
        <patternFill patternType="none"/>
      </fill>
    </dxf>
    <dxf>
      <font>
        <color rgb="FFFF6161"/>
      </font>
      <fill>
        <patternFill patternType="none"/>
      </fill>
    </dxf>
    <dxf>
      <fill>
        <patternFill patternType="solid">
          <fgColor rgb="FFB7E1CD"/>
          <bgColor rgb="FFB7E1CD"/>
        </patternFill>
      </fill>
    </dxf>
  </dxfs>
  <tableStyles count="0" defaultTableStyle="TableStyleMedium2" defaultPivotStyle="PivotStyleLight16"/>
  <colors>
    <mruColors>
      <color rgb="FFE6EFFC"/>
      <color rgb="FF4471C4"/>
      <color rgb="FF4471A9"/>
      <color rgb="FF4571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externalLink" Target="externalLinks/externalLink1.xml"/></Relationships>
</file>

<file path=xl/charts/_rels/chart3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'GIP006'!$B$12:$B$23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'GIP006'!$C$12:$C$23</c:f>
              <c:numCache>
                <c:formatCode>0%</c:formatCode>
                <c:ptCount val="12"/>
                <c:pt idx="1">
                  <c:v>0</c:v>
                </c:pt>
                <c:pt idx="3">
                  <c:v>6.25E-2</c:v>
                </c:pt>
                <c:pt idx="5">
                  <c:v>0.28999999999999998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259-4A03-9FEE-EE8EBA3851F0}"/>
            </c:ext>
          </c:extLst>
        </c:ser>
        <c:dLbls>
          <c:showLegendKey val="0"/>
          <c:showVal val="0"/>
          <c:showCatName val="0"/>
          <c:showSerName val="0"/>
          <c:showPercent val="0"/>
          <c:showBubbleSize val="0"/>
        </c:dLbls>
        <c:gapWidth val="150"/>
        <c:axId val="2080354192"/>
        <c:axId val="1428913289"/>
      </c:barChart>
      <c:lineChart>
        <c:grouping val="standard"/>
        <c:varyColors val="1"/>
        <c:ser>
          <c:idx val="1"/>
          <c:order val="1"/>
          <c:tx>
            <c:v>LIMITE INSATISFACTORIO</c:v>
          </c:tx>
          <c:spPr>
            <a:ln w="19050" cmpd="sng">
              <a:solidFill>
                <a:srgbClr val="FF0000">
                  <a:alpha val="100000"/>
                </a:srgbClr>
              </a:solidFill>
            </a:ln>
          </c:spPr>
          <c:marker>
            <c:symbol val="none"/>
          </c:marker>
          <c:cat>
            <c:strRef>
              <c:f>'GIP006'!$B$12:$B$23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'GIP006'!$D$12:$D$23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D259-4A03-9FEE-EE8EBA3851F0}"/>
            </c:ext>
          </c:extLst>
        </c:ser>
        <c:ser>
          <c:idx val="2"/>
          <c:order val="2"/>
          <c:tx>
            <c:v>LIMITE SATISFACTORIO</c:v>
          </c:tx>
          <c:spPr>
            <a:ln w="19050" cmpd="sng">
              <a:solidFill>
                <a:srgbClr val="00FF00">
                  <a:alpha val="100000"/>
                </a:srgbClr>
              </a:solidFill>
            </a:ln>
          </c:spPr>
          <c:marker>
            <c:symbol val="none"/>
          </c:marker>
          <c:cat>
            <c:strRef>
              <c:f>'GIP006'!$B$12:$B$23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'GIP006'!$E$12:$E$23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D259-4A03-9FEE-EE8EBA3851F0}"/>
            </c:ext>
          </c:extLst>
        </c:ser>
        <c:dLbls>
          <c:showLegendKey val="0"/>
          <c:showVal val="0"/>
          <c:showCatName val="0"/>
          <c:showSerName val="0"/>
          <c:showPercent val="0"/>
          <c:showBubbleSize val="0"/>
        </c:dLbls>
        <c:marker val="1"/>
        <c:smooth val="0"/>
        <c:axId val="2080354192"/>
        <c:axId val="1428913289"/>
      </c:lineChart>
      <c:catAx>
        <c:axId val="208035419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428913289"/>
        <c:crosses val="autoZero"/>
        <c:auto val="1"/>
        <c:lblAlgn val="ctr"/>
        <c:lblOffset val="100"/>
        <c:noMultiLvlLbl val="1"/>
      </c:catAx>
      <c:valAx>
        <c:axId val="142891328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2080354192"/>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9456424079065584"/>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'GET008'!$B$11:$B$22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'GET008'!$C$11:$C$22</c:f>
              <c:numCache>
                <c:formatCode>0%</c:formatCode>
                <c:ptCount val="12"/>
                <c:pt idx="5">
                  <c:v>0.59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612-4A50-90FF-5FA0106B4067}"/>
            </c:ext>
          </c:extLst>
        </c:ser>
        <c:dLbls>
          <c:showLegendKey val="0"/>
          <c:showVal val="0"/>
          <c:showCatName val="0"/>
          <c:showSerName val="0"/>
          <c:showPercent val="0"/>
          <c:showBubbleSize val="0"/>
        </c:dLbls>
        <c:gapWidth val="150"/>
        <c:axId val="1138272666"/>
        <c:axId val="378729599"/>
      </c:barChart>
      <c:lineChart>
        <c:grouping val="standard"/>
        <c:varyColors val="1"/>
        <c:ser>
          <c:idx val="1"/>
          <c:order val="1"/>
          <c:tx>
            <c:v>LIMITE INSATISFACTORIO</c:v>
          </c:tx>
          <c:spPr>
            <a:ln cmpd="sng">
              <a:solidFill>
                <a:srgbClr val="FF0000"/>
              </a:solidFill>
            </a:ln>
          </c:spPr>
          <c:marker>
            <c:symbol val="none"/>
          </c:marker>
          <c:cat>
            <c:strRef>
              <c:f>'GET008'!$B$11:$B$22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'GET008'!$D$11:$D$22</c:f>
              <c:numCache>
                <c:formatCode>0%</c:formatCode>
                <c:ptCount val="12"/>
                <c:pt idx="0">
                  <c:v>0.42499999999999999</c:v>
                </c:pt>
                <c:pt idx="1">
                  <c:v>0.42499999999999999</c:v>
                </c:pt>
                <c:pt idx="2">
                  <c:v>0.42499999999999999</c:v>
                </c:pt>
                <c:pt idx="3">
                  <c:v>0.42499999999999999</c:v>
                </c:pt>
                <c:pt idx="4">
                  <c:v>0.42499999999999999</c:v>
                </c:pt>
                <c:pt idx="5">
                  <c:v>0.42499999999999999</c:v>
                </c:pt>
                <c:pt idx="6">
                  <c:v>0.42499999999999999</c:v>
                </c:pt>
                <c:pt idx="7">
                  <c:v>0.42499999999999999</c:v>
                </c:pt>
                <c:pt idx="8">
                  <c:v>0.42499999999999999</c:v>
                </c:pt>
                <c:pt idx="9">
                  <c:v>0.42499999999999999</c:v>
                </c:pt>
                <c:pt idx="10">
                  <c:v>0.42499999999999999</c:v>
                </c:pt>
                <c:pt idx="11">
                  <c:v>0.42499999999999999</c:v>
                </c:pt>
              </c:numCache>
            </c:numRef>
          </c:val>
          <c:smooth val="0"/>
          <c:extLst>
            <c:ext xmlns:c16="http://schemas.microsoft.com/office/drawing/2014/chart" uri="{C3380CC4-5D6E-409C-BE32-E72D297353CC}">
              <c16:uniqueId val="{00000001-F612-4A50-90FF-5FA0106B4067}"/>
            </c:ext>
          </c:extLst>
        </c:ser>
        <c:ser>
          <c:idx val="2"/>
          <c:order val="2"/>
          <c:tx>
            <c:v>LIMITE SATISFACTORIO</c:v>
          </c:tx>
          <c:spPr>
            <a:ln cmpd="sng">
              <a:solidFill>
                <a:srgbClr val="6AA84F"/>
              </a:solidFill>
            </a:ln>
          </c:spPr>
          <c:marker>
            <c:symbol val="none"/>
          </c:marker>
          <c:cat>
            <c:strRef>
              <c:f>'GET008'!$B$11:$B$22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'GET008'!$E$11:$E$22</c:f>
              <c:numCache>
                <c:formatCode>0%</c:formatCode>
                <c:ptCount val="12"/>
                <c:pt idx="0">
                  <c:v>0.45</c:v>
                </c:pt>
                <c:pt idx="1">
                  <c:v>0.45</c:v>
                </c:pt>
                <c:pt idx="2">
                  <c:v>0.45</c:v>
                </c:pt>
                <c:pt idx="3">
                  <c:v>0.45</c:v>
                </c:pt>
                <c:pt idx="4">
                  <c:v>0.45</c:v>
                </c:pt>
                <c:pt idx="5">
                  <c:v>0.45</c:v>
                </c:pt>
                <c:pt idx="6">
                  <c:v>0.45</c:v>
                </c:pt>
                <c:pt idx="7">
                  <c:v>0.45</c:v>
                </c:pt>
                <c:pt idx="8">
                  <c:v>0.45</c:v>
                </c:pt>
                <c:pt idx="9">
                  <c:v>0.45</c:v>
                </c:pt>
                <c:pt idx="10">
                  <c:v>0.45</c:v>
                </c:pt>
                <c:pt idx="11">
                  <c:v>0.45</c:v>
                </c:pt>
              </c:numCache>
            </c:numRef>
          </c:val>
          <c:smooth val="0"/>
          <c:extLst>
            <c:ext xmlns:c16="http://schemas.microsoft.com/office/drawing/2014/chart" uri="{C3380CC4-5D6E-409C-BE32-E72D297353CC}">
              <c16:uniqueId val="{00000002-F612-4A50-90FF-5FA0106B4067}"/>
            </c:ext>
          </c:extLst>
        </c:ser>
        <c:dLbls>
          <c:showLegendKey val="0"/>
          <c:showVal val="0"/>
          <c:showCatName val="0"/>
          <c:showSerName val="0"/>
          <c:showPercent val="0"/>
          <c:showBubbleSize val="0"/>
        </c:dLbls>
        <c:marker val="1"/>
        <c:smooth val="0"/>
        <c:axId val="1138272666"/>
        <c:axId val="378729599"/>
      </c:lineChart>
      <c:catAx>
        <c:axId val="113827266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378729599"/>
        <c:crosses val="autoZero"/>
        <c:auto val="1"/>
        <c:lblAlgn val="ctr"/>
        <c:lblOffset val="100"/>
        <c:noMultiLvlLbl val="1"/>
      </c:catAx>
      <c:valAx>
        <c:axId val="37872959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b="0" i="0">
                <a:solidFill>
                  <a:srgbClr val="000000"/>
                </a:solidFill>
                <a:latin typeface="+mn-lt"/>
              </a:defRPr>
            </a:pPr>
            <a:endParaRPr lang="es-MX"/>
          </a:p>
        </c:txPr>
        <c:crossAx val="1138272666"/>
        <c:crosses val="autoZero"/>
        <c:crossBetween val="between"/>
      </c:valAx>
    </c:plotArea>
    <c:legend>
      <c:legendPos val="r"/>
      <c:layout>
        <c:manualLayout>
          <c:xMode val="edge"/>
          <c:yMode val="edge"/>
          <c:x val="8.9537760416666709E-2"/>
          <c:y val="0.96105121293800544"/>
          <c:w val="0.78874540682414696"/>
          <c:h val="0.28477028954057909"/>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0561545372866123"/>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'GET009'!$B$12:$B$23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'GET009'!$C$12:$C$23</c:f>
              <c:numCache>
                <c:formatCode>0%</c:formatCode>
                <c:ptCount val="12"/>
                <c:pt idx="5">
                  <c:v>0.4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45F-44BF-9E6C-384E84090DAE}"/>
            </c:ext>
          </c:extLst>
        </c:ser>
        <c:dLbls>
          <c:showLegendKey val="0"/>
          <c:showVal val="0"/>
          <c:showCatName val="0"/>
          <c:showSerName val="0"/>
          <c:showPercent val="0"/>
          <c:showBubbleSize val="0"/>
        </c:dLbls>
        <c:gapWidth val="150"/>
        <c:axId val="1071038507"/>
        <c:axId val="1994027537"/>
      </c:barChart>
      <c:lineChart>
        <c:grouping val="standard"/>
        <c:varyColors val="1"/>
        <c:ser>
          <c:idx val="1"/>
          <c:order val="1"/>
          <c:tx>
            <c:v>LIMITE INSATISFACTORIO</c:v>
          </c:tx>
          <c:spPr>
            <a:ln cmpd="sng">
              <a:solidFill>
                <a:srgbClr val="FF0000"/>
              </a:solidFill>
            </a:ln>
          </c:spPr>
          <c:marker>
            <c:symbol val="none"/>
          </c:marker>
          <c:cat>
            <c:strRef>
              <c:f>'GET009'!$B$12:$B$23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'GET009'!$D$12:$D$23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245F-44BF-9E6C-384E84090DAE}"/>
            </c:ext>
          </c:extLst>
        </c:ser>
        <c:ser>
          <c:idx val="2"/>
          <c:order val="2"/>
          <c:tx>
            <c:v>LIMITE SATISFACTORIO</c:v>
          </c:tx>
          <c:spPr>
            <a:ln cmpd="sng">
              <a:solidFill>
                <a:srgbClr val="6AA84F"/>
              </a:solidFill>
            </a:ln>
          </c:spPr>
          <c:marker>
            <c:symbol val="none"/>
          </c:marker>
          <c:cat>
            <c:strRef>
              <c:f>'GET009'!$B$12:$B$23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'GET009'!$E$12:$E$23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245F-44BF-9E6C-384E84090DAE}"/>
            </c:ext>
          </c:extLst>
        </c:ser>
        <c:dLbls>
          <c:showLegendKey val="0"/>
          <c:showVal val="0"/>
          <c:showCatName val="0"/>
          <c:showSerName val="0"/>
          <c:showPercent val="0"/>
          <c:showBubbleSize val="0"/>
        </c:dLbls>
        <c:marker val="1"/>
        <c:smooth val="0"/>
        <c:axId val="1071038507"/>
        <c:axId val="1994027537"/>
      </c:lineChart>
      <c:catAx>
        <c:axId val="107103850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994027537"/>
        <c:crosses val="autoZero"/>
        <c:auto val="1"/>
        <c:lblAlgn val="ctr"/>
        <c:lblOffset val="100"/>
        <c:noMultiLvlLbl val="1"/>
      </c:catAx>
      <c:valAx>
        <c:axId val="199402753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071038507"/>
        <c:crosses val="autoZero"/>
        <c:crossBetween val="between"/>
      </c:valAx>
    </c:plotArea>
    <c:legend>
      <c:legendPos val="r"/>
      <c:layout>
        <c:manualLayout>
          <c:xMode val="edge"/>
          <c:yMode val="edge"/>
          <c:x val="0.12453776041666674"/>
          <c:y val="0.8801886792452831"/>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7769542378917386E-2"/>
          <c:y val="0.13555781185498164"/>
          <c:w val="0.91121906160968658"/>
          <c:h val="0.55532056652339679"/>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'GCE001'!$B$12:$B$23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'GCE001'!$C$12:$C$23</c:f>
              <c:numCache>
                <c:formatCode>0%</c:formatCode>
                <c:ptCount val="12"/>
                <c:pt idx="0">
                  <c:v>0.97</c:v>
                </c:pt>
                <c:pt idx="1">
                  <c:v>0.93</c:v>
                </c:pt>
                <c:pt idx="2">
                  <c:v>0.97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B82-465D-95B7-FF589D9BF79C}"/>
            </c:ext>
          </c:extLst>
        </c:ser>
        <c:dLbls>
          <c:showLegendKey val="0"/>
          <c:showVal val="0"/>
          <c:showCatName val="0"/>
          <c:showSerName val="0"/>
          <c:showPercent val="0"/>
          <c:showBubbleSize val="0"/>
        </c:dLbls>
        <c:gapWidth val="150"/>
        <c:axId val="543252397"/>
        <c:axId val="1945835371"/>
      </c:barChart>
      <c:lineChart>
        <c:grouping val="standard"/>
        <c:varyColors val="1"/>
        <c:ser>
          <c:idx val="1"/>
          <c:order val="1"/>
          <c:tx>
            <c:v>LIMITE INSATISFACTORIO</c:v>
          </c:tx>
          <c:spPr>
            <a:ln cmpd="sng">
              <a:solidFill>
                <a:srgbClr val="FF0000"/>
              </a:solidFill>
            </a:ln>
          </c:spPr>
          <c:marker>
            <c:symbol val="none"/>
          </c:marker>
          <c:cat>
            <c:strRef>
              <c:f>'GCE001'!$B$12:$B$23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'GCE001'!$D$12:$D$23</c:f>
              <c:numCache>
                <c:formatCode>0%</c:formatCode>
                <c:ptCount val="12"/>
                <c:pt idx="0">
                  <c:v>0.73949999999999994</c:v>
                </c:pt>
                <c:pt idx="1">
                  <c:v>0.73949999999999994</c:v>
                </c:pt>
                <c:pt idx="2">
                  <c:v>0.73949999999999994</c:v>
                </c:pt>
                <c:pt idx="3">
                  <c:v>0.73949999999999994</c:v>
                </c:pt>
                <c:pt idx="4">
                  <c:v>0.73949999999999994</c:v>
                </c:pt>
                <c:pt idx="5">
                  <c:v>0.73949999999999994</c:v>
                </c:pt>
                <c:pt idx="6">
                  <c:v>0.73949999999999994</c:v>
                </c:pt>
                <c:pt idx="7">
                  <c:v>0.73949999999999994</c:v>
                </c:pt>
                <c:pt idx="8">
                  <c:v>0.73949999999999994</c:v>
                </c:pt>
                <c:pt idx="9">
                  <c:v>0.73949999999999994</c:v>
                </c:pt>
                <c:pt idx="10">
                  <c:v>0.73949999999999994</c:v>
                </c:pt>
                <c:pt idx="11">
                  <c:v>0.73949999999999994</c:v>
                </c:pt>
              </c:numCache>
            </c:numRef>
          </c:val>
          <c:smooth val="0"/>
          <c:extLst>
            <c:ext xmlns:c16="http://schemas.microsoft.com/office/drawing/2014/chart" uri="{C3380CC4-5D6E-409C-BE32-E72D297353CC}">
              <c16:uniqueId val="{00000001-9B82-465D-95B7-FF589D9BF79C}"/>
            </c:ext>
          </c:extLst>
        </c:ser>
        <c:ser>
          <c:idx val="2"/>
          <c:order val="2"/>
          <c:tx>
            <c:v>LIMITE SATISFACTORIO</c:v>
          </c:tx>
          <c:spPr>
            <a:ln cmpd="sng">
              <a:solidFill>
                <a:srgbClr val="00FF00"/>
              </a:solidFill>
            </a:ln>
          </c:spPr>
          <c:marker>
            <c:symbol val="none"/>
          </c:marker>
          <c:cat>
            <c:strRef>
              <c:f>'GCE001'!$B$12:$B$23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'GCE001'!$E$12:$E$23</c:f>
              <c:numCache>
                <c:formatCode>0%</c:formatCode>
                <c:ptCount val="12"/>
                <c:pt idx="0">
                  <c:v>0.78300000000000003</c:v>
                </c:pt>
                <c:pt idx="1">
                  <c:v>0.78300000000000003</c:v>
                </c:pt>
                <c:pt idx="2">
                  <c:v>0.78300000000000003</c:v>
                </c:pt>
                <c:pt idx="3">
                  <c:v>0.78300000000000003</c:v>
                </c:pt>
                <c:pt idx="4">
                  <c:v>0.78300000000000003</c:v>
                </c:pt>
                <c:pt idx="5">
                  <c:v>0.78300000000000003</c:v>
                </c:pt>
                <c:pt idx="6">
                  <c:v>0.78300000000000003</c:v>
                </c:pt>
                <c:pt idx="7">
                  <c:v>0.78300000000000003</c:v>
                </c:pt>
                <c:pt idx="8">
                  <c:v>0.78300000000000003</c:v>
                </c:pt>
                <c:pt idx="9">
                  <c:v>0.78300000000000003</c:v>
                </c:pt>
                <c:pt idx="10">
                  <c:v>0.78300000000000003</c:v>
                </c:pt>
                <c:pt idx="11">
                  <c:v>0.78300000000000003</c:v>
                </c:pt>
              </c:numCache>
            </c:numRef>
          </c:val>
          <c:smooth val="0"/>
          <c:extLst>
            <c:ext xmlns:c16="http://schemas.microsoft.com/office/drawing/2014/chart" uri="{C3380CC4-5D6E-409C-BE32-E72D297353CC}">
              <c16:uniqueId val="{00000002-9B82-465D-95B7-FF589D9BF79C}"/>
            </c:ext>
          </c:extLst>
        </c:ser>
        <c:dLbls>
          <c:showLegendKey val="0"/>
          <c:showVal val="0"/>
          <c:showCatName val="0"/>
          <c:showSerName val="0"/>
          <c:showPercent val="0"/>
          <c:showBubbleSize val="0"/>
        </c:dLbls>
        <c:marker val="1"/>
        <c:smooth val="0"/>
        <c:axId val="543252397"/>
        <c:axId val="1945835371"/>
      </c:lineChart>
      <c:catAx>
        <c:axId val="54325239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rot="0"/>
          <a:lstStyle/>
          <a:p>
            <a:pPr lvl="0">
              <a:defRPr b="1" i="0">
                <a:solidFill>
                  <a:srgbClr val="000000"/>
                </a:solidFill>
                <a:latin typeface="+mn-lt"/>
              </a:defRPr>
            </a:pPr>
            <a:endParaRPr lang="es-MX"/>
          </a:p>
        </c:txPr>
        <c:crossAx val="1945835371"/>
        <c:crosses val="autoZero"/>
        <c:auto val="1"/>
        <c:lblAlgn val="ctr"/>
        <c:lblOffset val="100"/>
        <c:noMultiLvlLbl val="1"/>
      </c:catAx>
      <c:valAx>
        <c:axId val="194583537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MX"/>
          </a:p>
        </c:txPr>
        <c:crossAx val="543252397"/>
        <c:crosses val="autoZero"/>
        <c:crossBetween val="between"/>
      </c:valAx>
    </c:plotArea>
    <c:legend>
      <c:legendPos val="r"/>
      <c:layout>
        <c:manualLayout>
          <c:xMode val="edge"/>
          <c:yMode val="edge"/>
          <c:x val="0.12223642984797842"/>
          <c:y val="0.84520343431647316"/>
        </c:manualLayout>
      </c:layout>
      <c:overlay val="0"/>
      <c:txPr>
        <a:bodyPr/>
        <a:lstStyle/>
        <a:p>
          <a:pPr lvl="0">
            <a:defRPr b="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 </c:v>
          </c:tx>
          <c:spPr>
            <a:solidFill>
              <a:srgbClr val="5B9BD5"/>
            </a:solidFill>
            <a:ln cmpd="sng">
              <a:solidFill>
                <a:srgbClr val="000000"/>
              </a:solidFill>
            </a:ln>
          </c:spPr>
          <c:invertIfNegative val="1"/>
          <c:cat>
            <c:strRef>
              <c:f>'GCE002'!$B$12:$B$23</c:f>
              <c:strCache>
                <c:ptCount val="12"/>
                <c:pt idx="0">
                  <c:v>Enero</c:v>
                </c:pt>
                <c:pt idx="1">
                  <c:v>Febrero</c:v>
                </c:pt>
                <c:pt idx="2">
                  <c:v>Marzo</c:v>
                </c:pt>
                <c:pt idx="3">
                  <c:v>Abril </c:v>
                </c:pt>
                <c:pt idx="4">
                  <c:v>Mayo</c:v>
                </c:pt>
                <c:pt idx="5">
                  <c:v>Junio</c:v>
                </c:pt>
                <c:pt idx="6">
                  <c:v>Julio </c:v>
                </c:pt>
                <c:pt idx="7">
                  <c:v>Agosto </c:v>
                </c:pt>
                <c:pt idx="8">
                  <c:v>Septiembre</c:v>
                </c:pt>
                <c:pt idx="9">
                  <c:v>Octubre </c:v>
                </c:pt>
                <c:pt idx="10">
                  <c:v>Novienbre</c:v>
                </c:pt>
                <c:pt idx="11">
                  <c:v>Diciembre</c:v>
                </c:pt>
              </c:strCache>
            </c:strRef>
          </c:cat>
          <c:val>
            <c:numRef>
              <c:f>'GCE002'!$C$12:$C$23</c:f>
              <c:numCache>
                <c:formatCode>0%</c:formatCode>
                <c:ptCount val="12"/>
                <c:pt idx="0">
                  <c:v>1</c:v>
                </c:pt>
                <c:pt idx="1">
                  <c:v>1</c:v>
                </c:pt>
                <c:pt idx="2">
                  <c:v>1</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D9C-451C-98FD-186FF432BFD9}"/>
            </c:ext>
          </c:extLst>
        </c:ser>
        <c:dLbls>
          <c:showLegendKey val="0"/>
          <c:showVal val="0"/>
          <c:showCatName val="0"/>
          <c:showSerName val="0"/>
          <c:showPercent val="0"/>
          <c:showBubbleSize val="0"/>
        </c:dLbls>
        <c:gapWidth val="150"/>
        <c:axId val="325587209"/>
        <c:axId val="772779820"/>
      </c:barChart>
      <c:lineChart>
        <c:grouping val="standard"/>
        <c:varyColors val="1"/>
        <c:ser>
          <c:idx val="1"/>
          <c:order val="1"/>
          <c:tx>
            <c:v>LIMITE INSATISFACTORIO</c:v>
          </c:tx>
          <c:spPr>
            <a:ln w="28575" cmpd="sng">
              <a:solidFill>
                <a:srgbClr val="FF0000">
                  <a:alpha val="100000"/>
                </a:srgbClr>
              </a:solidFill>
            </a:ln>
          </c:spPr>
          <c:marker>
            <c:symbol val="none"/>
          </c:marker>
          <c:cat>
            <c:strRef>
              <c:f>'GCE002'!$B$12:$B$23</c:f>
              <c:strCache>
                <c:ptCount val="12"/>
                <c:pt idx="0">
                  <c:v>Enero</c:v>
                </c:pt>
                <c:pt idx="1">
                  <c:v>Febrero</c:v>
                </c:pt>
                <c:pt idx="2">
                  <c:v>Marzo</c:v>
                </c:pt>
                <c:pt idx="3">
                  <c:v>Abril </c:v>
                </c:pt>
                <c:pt idx="4">
                  <c:v>Mayo</c:v>
                </c:pt>
                <c:pt idx="5">
                  <c:v>Junio</c:v>
                </c:pt>
                <c:pt idx="6">
                  <c:v>Julio </c:v>
                </c:pt>
                <c:pt idx="7">
                  <c:v>Agosto </c:v>
                </c:pt>
                <c:pt idx="8">
                  <c:v>Septiembre</c:v>
                </c:pt>
                <c:pt idx="9">
                  <c:v>Octubre </c:v>
                </c:pt>
                <c:pt idx="10">
                  <c:v>Novienbre</c:v>
                </c:pt>
                <c:pt idx="11">
                  <c:v>Diciembre</c:v>
                </c:pt>
              </c:strCache>
            </c:strRef>
          </c:cat>
          <c:val>
            <c:numRef>
              <c:f>'GCE002'!$D$12:$D$23</c:f>
              <c:numCache>
                <c:formatCode>0%</c:formatCode>
                <c:ptCount val="12"/>
                <c:pt idx="0">
                  <c:v>1</c:v>
                </c:pt>
                <c:pt idx="1">
                  <c:v>1</c:v>
                </c:pt>
                <c:pt idx="2">
                  <c:v>1</c:v>
                </c:pt>
                <c:pt idx="3">
                  <c:v>1</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AD9C-451C-98FD-186FF432BFD9}"/>
            </c:ext>
          </c:extLst>
        </c:ser>
        <c:ser>
          <c:idx val="2"/>
          <c:order val="2"/>
          <c:tx>
            <c:v>LIMITE SATISFACTORIO</c:v>
          </c:tx>
          <c:spPr>
            <a:ln w="28575" cmpd="sng">
              <a:solidFill>
                <a:srgbClr val="00B050">
                  <a:alpha val="100000"/>
                </a:srgbClr>
              </a:solidFill>
            </a:ln>
          </c:spPr>
          <c:marker>
            <c:symbol val="none"/>
          </c:marker>
          <c:cat>
            <c:strRef>
              <c:f>'GCE002'!$B$12:$B$23</c:f>
              <c:strCache>
                <c:ptCount val="12"/>
                <c:pt idx="0">
                  <c:v>Enero</c:v>
                </c:pt>
                <c:pt idx="1">
                  <c:v>Febrero</c:v>
                </c:pt>
                <c:pt idx="2">
                  <c:v>Marzo</c:v>
                </c:pt>
                <c:pt idx="3">
                  <c:v>Abril </c:v>
                </c:pt>
                <c:pt idx="4">
                  <c:v>Mayo</c:v>
                </c:pt>
                <c:pt idx="5">
                  <c:v>Junio</c:v>
                </c:pt>
                <c:pt idx="6">
                  <c:v>Julio </c:v>
                </c:pt>
                <c:pt idx="7">
                  <c:v>Agosto </c:v>
                </c:pt>
                <c:pt idx="8">
                  <c:v>Septiembre</c:v>
                </c:pt>
                <c:pt idx="9">
                  <c:v>Octubre </c:v>
                </c:pt>
                <c:pt idx="10">
                  <c:v>Novienbre</c:v>
                </c:pt>
                <c:pt idx="11">
                  <c:v>Diciembre</c:v>
                </c:pt>
              </c:strCache>
            </c:strRef>
          </c:cat>
          <c:val>
            <c:numRef>
              <c:f>'GCE002'!$E$12:$E$23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AD9C-451C-98FD-186FF432BFD9}"/>
            </c:ext>
          </c:extLst>
        </c:ser>
        <c:dLbls>
          <c:showLegendKey val="0"/>
          <c:showVal val="0"/>
          <c:showCatName val="0"/>
          <c:showSerName val="0"/>
          <c:showPercent val="0"/>
          <c:showBubbleSize val="0"/>
        </c:dLbls>
        <c:marker val="1"/>
        <c:smooth val="0"/>
        <c:axId val="325587209"/>
        <c:axId val="772779820"/>
      </c:lineChart>
      <c:catAx>
        <c:axId val="32558720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772779820"/>
        <c:crosses val="autoZero"/>
        <c:auto val="1"/>
        <c:lblAlgn val="ctr"/>
        <c:lblOffset val="100"/>
        <c:noMultiLvlLbl val="1"/>
      </c:catAx>
      <c:valAx>
        <c:axId val="77277982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325587209"/>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2649157209612852E-2"/>
          <c:y val="0.13695494255510315"/>
          <c:w val="0.91852574265687581"/>
          <c:h val="0.53503087304773367"/>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'NIC001'!$B$12:$B$23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'NIC001'!$C$12:$C$23</c:f>
              <c:numCache>
                <c:formatCode>0%</c:formatCode>
                <c:ptCount val="12"/>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79C-4FCA-BD2D-5460FAB5A939}"/>
            </c:ext>
          </c:extLst>
        </c:ser>
        <c:dLbls>
          <c:showLegendKey val="0"/>
          <c:showVal val="0"/>
          <c:showCatName val="0"/>
          <c:showSerName val="0"/>
          <c:showPercent val="0"/>
          <c:showBubbleSize val="0"/>
        </c:dLbls>
        <c:gapWidth val="150"/>
        <c:axId val="811011335"/>
        <c:axId val="239195387"/>
      </c:barChart>
      <c:lineChart>
        <c:grouping val="standard"/>
        <c:varyColors val="1"/>
        <c:ser>
          <c:idx val="1"/>
          <c:order val="1"/>
          <c:tx>
            <c:v>LIMITE INSATISFACTORIO</c:v>
          </c:tx>
          <c:spPr>
            <a:ln cmpd="sng">
              <a:solidFill>
                <a:srgbClr val="FF0000"/>
              </a:solidFill>
            </a:ln>
          </c:spPr>
          <c:marker>
            <c:symbol val="none"/>
          </c:marker>
          <c:cat>
            <c:strRef>
              <c:f>'NIC001'!$B$12:$B$23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'NIC001'!$D$12:$D$23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779C-4FCA-BD2D-5460FAB5A939}"/>
            </c:ext>
          </c:extLst>
        </c:ser>
        <c:ser>
          <c:idx val="2"/>
          <c:order val="2"/>
          <c:tx>
            <c:v>LIMITE SATISFACTORIO</c:v>
          </c:tx>
          <c:spPr>
            <a:ln cmpd="sng">
              <a:solidFill>
                <a:srgbClr val="6AA84F"/>
              </a:solidFill>
            </a:ln>
          </c:spPr>
          <c:marker>
            <c:symbol val="none"/>
          </c:marker>
          <c:cat>
            <c:strRef>
              <c:f>'NIC001'!$B$12:$B$23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'NIC001'!$E$12:$E$23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779C-4FCA-BD2D-5460FAB5A939}"/>
            </c:ext>
          </c:extLst>
        </c:ser>
        <c:dLbls>
          <c:showLegendKey val="0"/>
          <c:showVal val="0"/>
          <c:showCatName val="0"/>
          <c:showSerName val="0"/>
          <c:showPercent val="0"/>
          <c:showBubbleSize val="0"/>
        </c:dLbls>
        <c:marker val="1"/>
        <c:smooth val="0"/>
        <c:axId val="811011335"/>
        <c:axId val="239195387"/>
      </c:lineChart>
      <c:catAx>
        <c:axId val="811011335"/>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239195387"/>
        <c:crosses val="autoZero"/>
        <c:auto val="1"/>
        <c:lblAlgn val="ctr"/>
        <c:lblOffset val="100"/>
        <c:noMultiLvlLbl val="1"/>
      </c:catAx>
      <c:valAx>
        <c:axId val="23919538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811011335"/>
        <c:crosses val="autoZero"/>
        <c:crossBetween val="between"/>
      </c:valAx>
    </c:plotArea>
    <c:legend>
      <c:legendPos val="r"/>
      <c:layout>
        <c:manualLayout>
          <c:xMode val="edge"/>
          <c:yMode val="edge"/>
          <c:x val="0.35166666666666674"/>
          <c:y val="0.9394878706199461"/>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0164817821067843E-2"/>
          <c:y val="0.14029535864978898"/>
          <c:w val="0.90703575937950953"/>
          <c:h val="0.54483122362869207"/>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'NIC002'!$B$12:$B$23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'NIC002'!$C$12:$C$23</c:f>
              <c:numCache>
                <c:formatCode>0%</c:formatCode>
                <c:ptCount val="12"/>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472-46D7-935E-CA17A0AD80A1}"/>
            </c:ext>
          </c:extLst>
        </c:ser>
        <c:dLbls>
          <c:showLegendKey val="0"/>
          <c:showVal val="0"/>
          <c:showCatName val="0"/>
          <c:showSerName val="0"/>
          <c:showPercent val="0"/>
          <c:showBubbleSize val="0"/>
        </c:dLbls>
        <c:gapWidth val="150"/>
        <c:axId val="1866618911"/>
        <c:axId val="1551337818"/>
      </c:barChart>
      <c:lineChart>
        <c:grouping val="standard"/>
        <c:varyColors val="1"/>
        <c:ser>
          <c:idx val="1"/>
          <c:order val="1"/>
          <c:tx>
            <c:v>LIMITE INSATISFACTORIO</c:v>
          </c:tx>
          <c:spPr>
            <a:ln cmpd="sng">
              <a:solidFill>
                <a:srgbClr val="FF0000"/>
              </a:solidFill>
            </a:ln>
          </c:spPr>
          <c:marker>
            <c:symbol val="none"/>
          </c:marker>
          <c:cat>
            <c:strRef>
              <c:f>'NIC002'!$B$12:$B$23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'NIC002'!$D$12:$D$23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4472-46D7-935E-CA17A0AD80A1}"/>
            </c:ext>
          </c:extLst>
        </c:ser>
        <c:ser>
          <c:idx val="2"/>
          <c:order val="2"/>
          <c:tx>
            <c:v>LIMITE SATISFACTORIO</c:v>
          </c:tx>
          <c:spPr>
            <a:ln cmpd="sng">
              <a:solidFill>
                <a:srgbClr val="6AA84F"/>
              </a:solidFill>
            </a:ln>
          </c:spPr>
          <c:marker>
            <c:symbol val="none"/>
          </c:marker>
          <c:cat>
            <c:strRef>
              <c:f>'NIC002'!$B$12:$B$23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'NIC002'!$E$12:$E$23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4472-46D7-935E-CA17A0AD80A1}"/>
            </c:ext>
          </c:extLst>
        </c:ser>
        <c:dLbls>
          <c:showLegendKey val="0"/>
          <c:showVal val="0"/>
          <c:showCatName val="0"/>
          <c:showSerName val="0"/>
          <c:showPercent val="0"/>
          <c:showBubbleSize val="0"/>
        </c:dLbls>
        <c:marker val="1"/>
        <c:smooth val="0"/>
        <c:axId val="1866618911"/>
        <c:axId val="1551337818"/>
      </c:lineChart>
      <c:catAx>
        <c:axId val="186661891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551337818"/>
        <c:crosses val="autoZero"/>
        <c:auto val="1"/>
        <c:lblAlgn val="ctr"/>
        <c:lblOffset val="100"/>
        <c:noMultiLvlLbl val="1"/>
      </c:catAx>
      <c:valAx>
        <c:axId val="155133781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866618911"/>
        <c:crosses val="autoZero"/>
        <c:crossBetween val="between"/>
      </c:valAx>
    </c:plotArea>
    <c:legend>
      <c:legendPos val="r"/>
      <c:layout>
        <c:manualLayout>
          <c:xMode val="edge"/>
          <c:yMode val="edge"/>
          <c:x val="0.38744588744588754"/>
          <c:y val="0.93924050632911393"/>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'PPA002'!$B$12:$B$23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'PPA002'!$C$12:$C$23</c:f>
              <c:numCache>
                <c:formatCode>0%</c:formatCode>
                <c:ptCount val="12"/>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D24-4829-A6AF-886F3CAC1133}"/>
            </c:ext>
          </c:extLst>
        </c:ser>
        <c:dLbls>
          <c:showLegendKey val="0"/>
          <c:showVal val="0"/>
          <c:showCatName val="0"/>
          <c:showSerName val="0"/>
          <c:showPercent val="0"/>
          <c:showBubbleSize val="0"/>
        </c:dLbls>
        <c:gapWidth val="150"/>
        <c:axId val="1827881069"/>
        <c:axId val="511502653"/>
      </c:barChart>
      <c:lineChart>
        <c:grouping val="standard"/>
        <c:varyColors val="1"/>
        <c:ser>
          <c:idx val="1"/>
          <c:order val="1"/>
          <c:tx>
            <c:v>LIMITE INSATISFACTORIO</c:v>
          </c:tx>
          <c:spPr>
            <a:ln w="28575" cmpd="sng">
              <a:solidFill>
                <a:schemeClr val="accent2"/>
              </a:solidFill>
            </a:ln>
          </c:spPr>
          <c:marker>
            <c:symbol val="none"/>
          </c:marker>
          <c:cat>
            <c:strRef>
              <c:f>'PPA002'!$B$12:$B$23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'PPA002'!$D$12:$D$23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9D24-4829-A6AF-886F3CAC1133}"/>
            </c:ext>
          </c:extLst>
        </c:ser>
        <c:ser>
          <c:idx val="2"/>
          <c:order val="2"/>
          <c:tx>
            <c:v>LIMITE SATISFACTORIO</c:v>
          </c:tx>
          <c:spPr>
            <a:ln w="28575" cmpd="sng">
              <a:solidFill>
                <a:srgbClr val="6AA84F">
                  <a:alpha val="100000"/>
                </a:srgbClr>
              </a:solidFill>
            </a:ln>
          </c:spPr>
          <c:marker>
            <c:symbol val="none"/>
          </c:marker>
          <c:cat>
            <c:strRef>
              <c:f>'PPA002'!$B$12:$B$23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'PPA002'!$E$12:$E$23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9D24-4829-A6AF-886F3CAC1133}"/>
            </c:ext>
          </c:extLst>
        </c:ser>
        <c:dLbls>
          <c:showLegendKey val="0"/>
          <c:showVal val="0"/>
          <c:showCatName val="0"/>
          <c:showSerName val="0"/>
          <c:showPercent val="0"/>
          <c:showBubbleSize val="0"/>
        </c:dLbls>
        <c:marker val="1"/>
        <c:smooth val="0"/>
        <c:axId val="1827881069"/>
        <c:axId val="511502653"/>
      </c:lineChart>
      <c:catAx>
        <c:axId val="182788106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511502653"/>
        <c:crosses val="autoZero"/>
        <c:auto val="1"/>
        <c:lblAlgn val="ctr"/>
        <c:lblOffset val="100"/>
        <c:noMultiLvlLbl val="1"/>
      </c:catAx>
      <c:valAx>
        <c:axId val="51150265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827881069"/>
        <c:crosses val="autoZero"/>
        <c:crossBetween val="between"/>
      </c:valAx>
    </c:plotArea>
    <c:legend>
      <c:legendPos val="b"/>
      <c:layout>
        <c:manualLayout>
          <c:xMode val="edge"/>
          <c:yMode val="edge"/>
          <c:x val="0.31198104824853484"/>
          <c:y val="0.89203486083945638"/>
        </c:manualLayout>
      </c:layout>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548697916666669E-2"/>
          <c:y val="0.13185085354896681"/>
          <c:w val="0.89359635416666683"/>
          <c:h val="0.45440251572327039"/>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'PPA003'!$B$12:$B$23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'PPA003'!$C$12:$C$23</c:f>
              <c:numCache>
                <c:formatCode>0%</c:formatCode>
                <c:ptCount val="12"/>
                <c:pt idx="5">
                  <c:v>0.6</c:v>
                </c:pt>
                <c:pt idx="11">
                  <c:v>0.73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C25-45C3-8B06-CBDAD1D534B1}"/>
            </c:ext>
          </c:extLst>
        </c:ser>
        <c:dLbls>
          <c:showLegendKey val="0"/>
          <c:showVal val="0"/>
          <c:showCatName val="0"/>
          <c:showSerName val="0"/>
          <c:showPercent val="0"/>
          <c:showBubbleSize val="0"/>
        </c:dLbls>
        <c:gapWidth val="150"/>
        <c:axId val="950039389"/>
        <c:axId val="1946057584"/>
      </c:barChart>
      <c:lineChart>
        <c:grouping val="standard"/>
        <c:varyColors val="1"/>
        <c:ser>
          <c:idx val="1"/>
          <c:order val="1"/>
          <c:tx>
            <c:v>LIMITE INSATISFACTORIO</c:v>
          </c:tx>
          <c:spPr>
            <a:ln cmpd="sng">
              <a:solidFill>
                <a:srgbClr val="FF0000"/>
              </a:solidFill>
            </a:ln>
          </c:spPr>
          <c:marker>
            <c:symbol val="none"/>
          </c:marker>
          <c:cat>
            <c:strRef>
              <c:f>'PPA003'!$B$12:$B$23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'PPA003'!$D$12:$D$23</c:f>
              <c:numCache>
                <c:formatCode>0%</c:formatCode>
                <c:ptCount val="12"/>
                <c:pt idx="0">
                  <c:v>0.72249999999999992</c:v>
                </c:pt>
                <c:pt idx="1">
                  <c:v>0.72249999999999992</c:v>
                </c:pt>
                <c:pt idx="2">
                  <c:v>0.72249999999999992</c:v>
                </c:pt>
                <c:pt idx="3">
                  <c:v>0.72249999999999992</c:v>
                </c:pt>
                <c:pt idx="4">
                  <c:v>0.72249999999999992</c:v>
                </c:pt>
                <c:pt idx="5">
                  <c:v>0.72249999999999992</c:v>
                </c:pt>
                <c:pt idx="6">
                  <c:v>0.72249999999999992</c:v>
                </c:pt>
                <c:pt idx="7">
                  <c:v>0.72249999999999992</c:v>
                </c:pt>
                <c:pt idx="8">
                  <c:v>0.72249999999999992</c:v>
                </c:pt>
                <c:pt idx="9">
                  <c:v>0.72249999999999992</c:v>
                </c:pt>
                <c:pt idx="10">
                  <c:v>0.72249999999999992</c:v>
                </c:pt>
                <c:pt idx="11">
                  <c:v>0.72249999999999992</c:v>
                </c:pt>
              </c:numCache>
            </c:numRef>
          </c:val>
          <c:smooth val="0"/>
          <c:extLst>
            <c:ext xmlns:c16="http://schemas.microsoft.com/office/drawing/2014/chart" uri="{C3380CC4-5D6E-409C-BE32-E72D297353CC}">
              <c16:uniqueId val="{00000001-3C25-45C3-8B06-CBDAD1D534B1}"/>
            </c:ext>
          </c:extLst>
        </c:ser>
        <c:ser>
          <c:idx val="2"/>
          <c:order val="2"/>
          <c:tx>
            <c:v>LIMITE SATISFACTORIO</c:v>
          </c:tx>
          <c:spPr>
            <a:ln cmpd="sng">
              <a:solidFill>
                <a:srgbClr val="6AA84F"/>
              </a:solidFill>
            </a:ln>
          </c:spPr>
          <c:marker>
            <c:symbol val="none"/>
          </c:marker>
          <c:cat>
            <c:strRef>
              <c:f>'PPA003'!$B$12:$B$23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'PPA003'!$E$12:$E$23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2-3C25-45C3-8B06-CBDAD1D534B1}"/>
            </c:ext>
          </c:extLst>
        </c:ser>
        <c:dLbls>
          <c:showLegendKey val="0"/>
          <c:showVal val="0"/>
          <c:showCatName val="0"/>
          <c:showSerName val="0"/>
          <c:showPercent val="0"/>
          <c:showBubbleSize val="0"/>
        </c:dLbls>
        <c:marker val="1"/>
        <c:smooth val="0"/>
        <c:axId val="950039389"/>
        <c:axId val="1946057584"/>
      </c:lineChart>
      <c:catAx>
        <c:axId val="95003938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946057584"/>
        <c:crosses val="autoZero"/>
        <c:auto val="1"/>
        <c:lblAlgn val="ctr"/>
        <c:lblOffset val="100"/>
        <c:noMultiLvlLbl val="1"/>
      </c:catAx>
      <c:valAx>
        <c:axId val="194605758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950039389"/>
        <c:crosses val="autoZero"/>
        <c:crossBetween val="between"/>
      </c:valAx>
    </c:plotArea>
    <c:legend>
      <c:legendPos val="r"/>
      <c:layout>
        <c:manualLayout>
          <c:xMode val="edge"/>
          <c:yMode val="edge"/>
          <c:x val="0.1562044270833334"/>
          <c:y val="0.8559299191374663"/>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548697916666669E-2"/>
          <c:y val="0.13185085354896681"/>
          <c:w val="0.89359635416666683"/>
          <c:h val="0.55682839173405208"/>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'INA002'!$B$12:$B$23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'INA002'!$C$12:$C$23</c:f>
              <c:numCache>
                <c:formatCode>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EE4-49AA-91D0-131D65764DCB}"/>
            </c:ext>
          </c:extLst>
        </c:ser>
        <c:dLbls>
          <c:showLegendKey val="0"/>
          <c:showVal val="0"/>
          <c:showCatName val="0"/>
          <c:showSerName val="0"/>
          <c:showPercent val="0"/>
          <c:showBubbleSize val="0"/>
        </c:dLbls>
        <c:gapWidth val="150"/>
        <c:axId val="101702073"/>
        <c:axId val="1822617616"/>
      </c:barChart>
      <c:lineChart>
        <c:grouping val="standard"/>
        <c:varyColors val="1"/>
        <c:ser>
          <c:idx val="1"/>
          <c:order val="1"/>
          <c:tx>
            <c:v>LIMITE INSATISFACTORIO</c:v>
          </c:tx>
          <c:spPr>
            <a:ln cmpd="sng">
              <a:solidFill>
                <a:srgbClr val="FF0000"/>
              </a:solidFill>
            </a:ln>
          </c:spPr>
          <c:marker>
            <c:symbol val="none"/>
          </c:marker>
          <c:cat>
            <c:strRef>
              <c:f>'INA002'!$B$12:$B$23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'INA002'!$D$12:$D$23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CEE4-49AA-91D0-131D65764DCB}"/>
            </c:ext>
          </c:extLst>
        </c:ser>
        <c:ser>
          <c:idx val="2"/>
          <c:order val="2"/>
          <c:tx>
            <c:v>LIMITE SATISFACTORIO</c:v>
          </c:tx>
          <c:spPr>
            <a:ln cmpd="sng">
              <a:solidFill>
                <a:srgbClr val="6AA84F"/>
              </a:solidFill>
            </a:ln>
          </c:spPr>
          <c:marker>
            <c:symbol val="none"/>
          </c:marker>
          <c:cat>
            <c:strRef>
              <c:f>'INA002'!$B$12:$B$23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'INA002'!$E$12:$E$23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CEE4-49AA-91D0-131D65764DCB}"/>
            </c:ext>
          </c:extLst>
        </c:ser>
        <c:dLbls>
          <c:showLegendKey val="0"/>
          <c:showVal val="0"/>
          <c:showCatName val="0"/>
          <c:showSerName val="0"/>
          <c:showPercent val="0"/>
          <c:showBubbleSize val="0"/>
        </c:dLbls>
        <c:marker val="1"/>
        <c:smooth val="0"/>
        <c:axId val="101702073"/>
        <c:axId val="1822617616"/>
      </c:lineChart>
      <c:catAx>
        <c:axId val="10170207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822617616"/>
        <c:crosses val="autoZero"/>
        <c:auto val="1"/>
        <c:lblAlgn val="ctr"/>
        <c:lblOffset val="100"/>
        <c:noMultiLvlLbl val="1"/>
      </c:catAx>
      <c:valAx>
        <c:axId val="182261761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01702073"/>
        <c:crosses val="autoZero"/>
        <c:crossBetween val="between"/>
      </c:valAx>
    </c:plotArea>
    <c:legend>
      <c:legendPos val="b"/>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7.548697916666669E-2"/>
          <c:y val="0.13185085354896681"/>
          <c:w val="0.89359635416666683"/>
          <c:h val="0.55682839173405208"/>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'INA003'!$B$12:$B$23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'INA003'!$C$12:$C$23</c:f>
              <c:numCache>
                <c:formatCode>0%</c:formatCode>
                <c:ptCount val="12"/>
                <c:pt idx="0">
                  <c:v>1</c:v>
                </c:pt>
                <c:pt idx="1">
                  <c:v>1</c:v>
                </c:pt>
                <c:pt idx="2">
                  <c:v>1</c:v>
                </c:pt>
                <c:pt idx="3">
                  <c:v>1</c:v>
                </c:pt>
                <c:pt idx="4">
                  <c:v>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95F-447B-9310-1A83022BF509}"/>
            </c:ext>
          </c:extLst>
        </c:ser>
        <c:dLbls>
          <c:showLegendKey val="0"/>
          <c:showVal val="0"/>
          <c:showCatName val="0"/>
          <c:showSerName val="0"/>
          <c:showPercent val="0"/>
          <c:showBubbleSize val="0"/>
        </c:dLbls>
        <c:gapWidth val="150"/>
        <c:axId val="101702073"/>
        <c:axId val="1822617616"/>
      </c:barChart>
      <c:lineChart>
        <c:grouping val="standard"/>
        <c:varyColors val="1"/>
        <c:ser>
          <c:idx val="1"/>
          <c:order val="1"/>
          <c:tx>
            <c:v>LIMITE INSATISFACTORIO</c:v>
          </c:tx>
          <c:spPr>
            <a:ln cmpd="sng">
              <a:solidFill>
                <a:srgbClr val="FF0000"/>
              </a:solidFill>
            </a:ln>
          </c:spPr>
          <c:marker>
            <c:symbol val="none"/>
          </c:marker>
          <c:cat>
            <c:strRef>
              <c:f>'INA003'!$B$12:$B$23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'INA003'!$D$12:$D$23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495F-447B-9310-1A83022BF509}"/>
            </c:ext>
          </c:extLst>
        </c:ser>
        <c:ser>
          <c:idx val="2"/>
          <c:order val="2"/>
          <c:tx>
            <c:v>LIMITE SATISFACTORIO</c:v>
          </c:tx>
          <c:spPr>
            <a:ln cmpd="sng">
              <a:solidFill>
                <a:srgbClr val="6AA84F"/>
              </a:solidFill>
            </a:ln>
          </c:spPr>
          <c:marker>
            <c:symbol val="none"/>
          </c:marker>
          <c:cat>
            <c:strRef>
              <c:f>'INA003'!$B$12:$B$23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'INA003'!$E$12:$E$23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495F-447B-9310-1A83022BF509}"/>
            </c:ext>
          </c:extLst>
        </c:ser>
        <c:dLbls>
          <c:showLegendKey val="0"/>
          <c:showVal val="0"/>
          <c:showCatName val="0"/>
          <c:showSerName val="0"/>
          <c:showPercent val="0"/>
          <c:showBubbleSize val="0"/>
        </c:dLbls>
        <c:marker val="1"/>
        <c:smooth val="0"/>
        <c:axId val="101702073"/>
        <c:axId val="1822617616"/>
      </c:lineChart>
      <c:catAx>
        <c:axId val="10170207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822617616"/>
        <c:crosses val="autoZero"/>
        <c:auto val="1"/>
        <c:lblAlgn val="ctr"/>
        <c:lblOffset val="100"/>
        <c:noMultiLvlLbl val="1"/>
      </c:catAx>
      <c:valAx>
        <c:axId val="182261761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01702073"/>
        <c:crosses val="autoZero"/>
        <c:crossBetween val="between"/>
      </c:valAx>
    </c:plotArea>
    <c:legend>
      <c:legendPos val="b"/>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'GIP008'!$B$12:$B$23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'GIP008'!$C$12:$C$23</c:f>
              <c:numCache>
                <c:formatCode>0%</c:formatCode>
                <c:ptCount val="12"/>
                <c:pt idx="2">
                  <c:v>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B8B-4EAC-A1C5-9E450BE036EF}"/>
            </c:ext>
          </c:extLst>
        </c:ser>
        <c:dLbls>
          <c:showLegendKey val="0"/>
          <c:showVal val="0"/>
          <c:showCatName val="0"/>
          <c:showSerName val="0"/>
          <c:showPercent val="0"/>
          <c:showBubbleSize val="0"/>
        </c:dLbls>
        <c:gapWidth val="150"/>
        <c:axId val="412516166"/>
        <c:axId val="724994248"/>
      </c:barChart>
      <c:lineChart>
        <c:grouping val="standard"/>
        <c:varyColors val="1"/>
        <c:ser>
          <c:idx val="1"/>
          <c:order val="1"/>
          <c:tx>
            <c:v>LIMITE INSATISFACTORIO</c:v>
          </c:tx>
          <c:spPr>
            <a:ln w="19050" cmpd="sng">
              <a:solidFill>
                <a:srgbClr val="FF0000">
                  <a:alpha val="100000"/>
                </a:srgbClr>
              </a:solidFill>
            </a:ln>
          </c:spPr>
          <c:marker>
            <c:symbol val="none"/>
          </c:marker>
          <c:cat>
            <c:strRef>
              <c:f>'GIP008'!$B$12:$B$23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'GIP008'!$D$12:$D$23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DB8B-4EAC-A1C5-9E450BE036EF}"/>
            </c:ext>
          </c:extLst>
        </c:ser>
        <c:ser>
          <c:idx val="2"/>
          <c:order val="2"/>
          <c:tx>
            <c:v>LIMITE SATISFACTORIO</c:v>
          </c:tx>
          <c:spPr>
            <a:ln w="19050" cmpd="sng">
              <a:solidFill>
                <a:srgbClr val="00FF00">
                  <a:alpha val="100000"/>
                </a:srgbClr>
              </a:solidFill>
            </a:ln>
          </c:spPr>
          <c:marker>
            <c:symbol val="none"/>
          </c:marker>
          <c:cat>
            <c:strRef>
              <c:f>'GIP008'!$B$12:$B$23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'GIP008'!$E$12:$E$23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DB8B-4EAC-A1C5-9E450BE036EF}"/>
            </c:ext>
          </c:extLst>
        </c:ser>
        <c:dLbls>
          <c:showLegendKey val="0"/>
          <c:showVal val="0"/>
          <c:showCatName val="0"/>
          <c:showSerName val="0"/>
          <c:showPercent val="0"/>
          <c:showBubbleSize val="0"/>
        </c:dLbls>
        <c:marker val="1"/>
        <c:smooth val="0"/>
        <c:axId val="412516166"/>
        <c:axId val="724994248"/>
      </c:lineChart>
      <c:catAx>
        <c:axId val="41251616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724994248"/>
        <c:crosses val="autoZero"/>
        <c:auto val="1"/>
        <c:lblAlgn val="ctr"/>
        <c:lblOffset val="100"/>
        <c:noMultiLvlLbl val="1"/>
      </c:catAx>
      <c:valAx>
        <c:axId val="7249942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412516166"/>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 ESTADO DEL INDICADOR</c:v>
          </c:tx>
          <c:spPr>
            <a:solidFill>
              <a:srgbClr val="5B9BD5"/>
            </a:solidFill>
            <a:ln cmpd="sng">
              <a:solidFill>
                <a:srgbClr val="000000"/>
              </a:solidFill>
            </a:ln>
          </c:spPr>
          <c:invertIfNegative val="1"/>
          <c:cat>
            <c:strRef>
              <c:f>'GDS001'!$B$12:$B$23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'GDS001'!$C$12:$C$22</c:f>
              <c:numCache>
                <c:formatCode>0%</c:formatCode>
                <c:ptCount val="11"/>
                <c:pt idx="5">
                  <c:v>0.87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4A6-4EE4-84D7-E68823678CB7}"/>
            </c:ext>
          </c:extLst>
        </c:ser>
        <c:dLbls>
          <c:showLegendKey val="0"/>
          <c:showVal val="0"/>
          <c:showCatName val="0"/>
          <c:showSerName val="0"/>
          <c:showPercent val="0"/>
          <c:showBubbleSize val="0"/>
        </c:dLbls>
        <c:gapWidth val="150"/>
        <c:axId val="1538542828"/>
        <c:axId val="107259025"/>
      </c:barChart>
      <c:lineChart>
        <c:grouping val="standard"/>
        <c:varyColors val="1"/>
        <c:ser>
          <c:idx val="1"/>
          <c:order val="1"/>
          <c:tx>
            <c:v>LIMITE INSATISFACTORIO</c:v>
          </c:tx>
          <c:spPr>
            <a:ln w="9525" cmpd="sng">
              <a:solidFill>
                <a:srgbClr val="FF0000">
                  <a:alpha val="100000"/>
                </a:srgbClr>
              </a:solidFill>
            </a:ln>
          </c:spPr>
          <c:marker>
            <c:symbol val="none"/>
          </c:marker>
          <c:cat>
            <c:strRef>
              <c:f>'GDS001'!$B$12:$B$23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'GDS001'!$D$12:$D$23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64A6-4EE4-84D7-E68823678CB7}"/>
            </c:ext>
          </c:extLst>
        </c:ser>
        <c:ser>
          <c:idx val="2"/>
          <c:order val="2"/>
          <c:tx>
            <c:v>LIMITE INSATISFACTORIO</c:v>
          </c:tx>
          <c:spPr>
            <a:ln cmpd="sng">
              <a:solidFill>
                <a:srgbClr val="00B050"/>
              </a:solidFill>
            </a:ln>
          </c:spPr>
          <c:marker>
            <c:symbol val="none"/>
          </c:marker>
          <c:cat>
            <c:strRef>
              <c:f>'GDS001'!$B$12:$B$23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'GDS001'!$E$12:$E$23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64A6-4EE4-84D7-E68823678CB7}"/>
            </c:ext>
          </c:extLst>
        </c:ser>
        <c:dLbls>
          <c:showLegendKey val="0"/>
          <c:showVal val="0"/>
          <c:showCatName val="0"/>
          <c:showSerName val="0"/>
          <c:showPercent val="0"/>
          <c:showBubbleSize val="0"/>
        </c:dLbls>
        <c:marker val="1"/>
        <c:smooth val="0"/>
        <c:axId val="1538542828"/>
        <c:axId val="107259025"/>
      </c:lineChart>
      <c:catAx>
        <c:axId val="153854282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07259025"/>
        <c:crosses val="autoZero"/>
        <c:auto val="1"/>
        <c:lblAlgn val="ctr"/>
        <c:lblOffset val="100"/>
        <c:noMultiLvlLbl val="1"/>
      </c:catAx>
      <c:valAx>
        <c:axId val="10725902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538542828"/>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'GDS002'!$B$12:$B$23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'GDS002'!$C$12:$C$23</c:f>
              <c:numCache>
                <c:formatCode>0%</c:formatCode>
                <c:ptCount val="12"/>
                <c:pt idx="5">
                  <c:v>0.85599999999999998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670-46FD-8C00-29F88613412B}"/>
            </c:ext>
          </c:extLst>
        </c:ser>
        <c:dLbls>
          <c:showLegendKey val="0"/>
          <c:showVal val="0"/>
          <c:showCatName val="0"/>
          <c:showSerName val="0"/>
          <c:showPercent val="0"/>
          <c:showBubbleSize val="0"/>
        </c:dLbls>
        <c:gapWidth val="150"/>
        <c:axId val="1196633671"/>
        <c:axId val="2122959444"/>
      </c:barChart>
      <c:lineChart>
        <c:grouping val="standard"/>
        <c:varyColors val="1"/>
        <c:ser>
          <c:idx val="1"/>
          <c:order val="1"/>
          <c:tx>
            <c:v>LIMITE INSATISFACTORIO</c:v>
          </c:tx>
          <c:spPr>
            <a:ln w="9525" cmpd="sng">
              <a:solidFill>
                <a:srgbClr val="FF0000">
                  <a:alpha val="100000"/>
                </a:srgbClr>
              </a:solidFill>
            </a:ln>
          </c:spPr>
          <c:marker>
            <c:symbol val="none"/>
          </c:marker>
          <c:cat>
            <c:strRef>
              <c:f>'GDS002'!$B$12:$B$23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'GDS002'!$D$12:$D$23</c:f>
              <c:numCache>
                <c:formatCode>0%</c:formatCode>
                <c:ptCount val="12"/>
                <c:pt idx="0">
                  <c:v>0.63749999999999996</c:v>
                </c:pt>
                <c:pt idx="1">
                  <c:v>0.63749999999999996</c:v>
                </c:pt>
                <c:pt idx="2">
                  <c:v>0.63749999999999996</c:v>
                </c:pt>
                <c:pt idx="3">
                  <c:v>0.63749999999999996</c:v>
                </c:pt>
                <c:pt idx="4">
                  <c:v>0.63749999999999996</c:v>
                </c:pt>
                <c:pt idx="5">
                  <c:v>0.63749999999999996</c:v>
                </c:pt>
                <c:pt idx="6">
                  <c:v>0.63749999999999996</c:v>
                </c:pt>
                <c:pt idx="7">
                  <c:v>0.63749999999999996</c:v>
                </c:pt>
                <c:pt idx="8">
                  <c:v>0.63749999999999996</c:v>
                </c:pt>
                <c:pt idx="9">
                  <c:v>0.63749999999999996</c:v>
                </c:pt>
                <c:pt idx="10">
                  <c:v>0.63749999999999996</c:v>
                </c:pt>
                <c:pt idx="11">
                  <c:v>0.63749999999999996</c:v>
                </c:pt>
              </c:numCache>
            </c:numRef>
          </c:val>
          <c:smooth val="0"/>
          <c:extLst>
            <c:ext xmlns:c16="http://schemas.microsoft.com/office/drawing/2014/chart" uri="{C3380CC4-5D6E-409C-BE32-E72D297353CC}">
              <c16:uniqueId val="{00000001-3670-46FD-8C00-29F88613412B}"/>
            </c:ext>
          </c:extLst>
        </c:ser>
        <c:ser>
          <c:idx val="2"/>
          <c:order val="2"/>
          <c:tx>
            <c:v>LIMITE SATISFACTORIO</c:v>
          </c:tx>
          <c:spPr>
            <a:ln cmpd="sng">
              <a:solidFill>
                <a:srgbClr val="00B050"/>
              </a:solidFill>
            </a:ln>
          </c:spPr>
          <c:marker>
            <c:symbol val="none"/>
          </c:marker>
          <c:cat>
            <c:strRef>
              <c:f>'GDS002'!$B$12:$B$23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'GDS002'!$E$12:$E$23</c:f>
              <c:numCache>
                <c:formatCode>0%</c:formatCode>
                <c:ptCount val="12"/>
                <c:pt idx="0">
                  <c:v>0.67500000000000004</c:v>
                </c:pt>
                <c:pt idx="1">
                  <c:v>0.67500000000000004</c:v>
                </c:pt>
                <c:pt idx="2">
                  <c:v>0.67500000000000004</c:v>
                </c:pt>
                <c:pt idx="3">
                  <c:v>0.67500000000000004</c:v>
                </c:pt>
                <c:pt idx="4">
                  <c:v>0.67500000000000004</c:v>
                </c:pt>
                <c:pt idx="5">
                  <c:v>0.67500000000000004</c:v>
                </c:pt>
                <c:pt idx="6">
                  <c:v>0.67500000000000004</c:v>
                </c:pt>
                <c:pt idx="7">
                  <c:v>0.67500000000000004</c:v>
                </c:pt>
                <c:pt idx="8">
                  <c:v>0.67500000000000004</c:v>
                </c:pt>
                <c:pt idx="9">
                  <c:v>0.67500000000000004</c:v>
                </c:pt>
                <c:pt idx="10">
                  <c:v>0.67500000000000004</c:v>
                </c:pt>
                <c:pt idx="11">
                  <c:v>0.67500000000000004</c:v>
                </c:pt>
              </c:numCache>
            </c:numRef>
          </c:val>
          <c:smooth val="0"/>
          <c:extLst>
            <c:ext xmlns:c16="http://schemas.microsoft.com/office/drawing/2014/chart" uri="{C3380CC4-5D6E-409C-BE32-E72D297353CC}">
              <c16:uniqueId val="{00000002-3670-46FD-8C00-29F88613412B}"/>
            </c:ext>
          </c:extLst>
        </c:ser>
        <c:dLbls>
          <c:showLegendKey val="0"/>
          <c:showVal val="0"/>
          <c:showCatName val="0"/>
          <c:showSerName val="0"/>
          <c:showPercent val="0"/>
          <c:showBubbleSize val="0"/>
        </c:dLbls>
        <c:marker val="1"/>
        <c:smooth val="0"/>
        <c:axId val="1196633671"/>
        <c:axId val="2122959444"/>
      </c:lineChart>
      <c:catAx>
        <c:axId val="1196633671"/>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2122959444"/>
        <c:crosses val="autoZero"/>
        <c:auto val="1"/>
        <c:lblAlgn val="ctr"/>
        <c:lblOffset val="100"/>
        <c:noMultiLvlLbl val="1"/>
      </c:catAx>
      <c:valAx>
        <c:axId val="212295944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196633671"/>
        <c:crosses val="autoZero"/>
        <c:crossBetween val="between"/>
      </c:valAx>
    </c:plotArea>
    <c:legend>
      <c:legendPos val="b"/>
      <c:layout>
        <c:manualLayout>
          <c:xMode val="edge"/>
          <c:yMode val="edge"/>
          <c:x val="0.45575221238938063"/>
          <c:y val="0.90652173913043477"/>
        </c:manualLayout>
      </c:layout>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1"/>
          <c:tx>
            <c:strRef>
              <c:f>'SCD001'!$C$10</c:f>
              <c:strCache>
                <c:ptCount val="1"/>
                <c:pt idx="0">
                  <c:v>ESTADO DEL INDICADOR</c:v>
                </c:pt>
              </c:strCache>
            </c:strRef>
          </c:tx>
          <c:spPr>
            <a:solidFill>
              <a:schemeClr val="accent1"/>
            </a:solidFill>
            <a:ln>
              <a:noFill/>
            </a:ln>
            <a:effectLst/>
          </c:spPr>
          <c:invertIfNegative val="0"/>
          <c:cat>
            <c:strRef>
              <c:f>'SCD001'!$B$11:$B$22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'SCD001'!$C$11:$C$21</c:f>
              <c:numCache>
                <c:formatCode>0%</c:formatCode>
                <c:ptCount val="11"/>
                <c:pt idx="2">
                  <c:v>0.7</c:v>
                </c:pt>
                <c:pt idx="6">
                  <c:v>0.7</c:v>
                </c:pt>
              </c:numCache>
            </c:numRef>
          </c:val>
          <c:extLst>
            <c:ext xmlns:c16="http://schemas.microsoft.com/office/drawing/2014/chart" uri="{C3380CC4-5D6E-409C-BE32-E72D297353CC}">
              <c16:uniqueId val="{00000005-3FE4-413D-BE84-126E65623A91}"/>
            </c:ext>
          </c:extLst>
        </c:ser>
        <c:dLbls>
          <c:showLegendKey val="0"/>
          <c:showVal val="0"/>
          <c:showCatName val="0"/>
          <c:showSerName val="0"/>
          <c:showPercent val="0"/>
          <c:showBubbleSize val="0"/>
        </c:dLbls>
        <c:gapWidth val="219"/>
        <c:overlap val="-27"/>
        <c:axId val="1531356304"/>
        <c:axId val="1531363792"/>
      </c:barChart>
      <c:lineChart>
        <c:grouping val="standard"/>
        <c:varyColors val="0"/>
        <c:ser>
          <c:idx val="3"/>
          <c:order val="0"/>
          <c:tx>
            <c:strRef>
              <c:f>'SCD001'!$E$10</c:f>
              <c:strCache>
                <c:ptCount val="1"/>
                <c:pt idx="0">
                  <c:v>LIMITE SATISFACTORIO</c:v>
                </c:pt>
              </c:strCache>
            </c:strRef>
          </c:tx>
          <c:spPr>
            <a:ln>
              <a:solidFill>
                <a:srgbClr val="FF0000"/>
              </a:solidFill>
            </a:ln>
          </c:spPr>
          <c:marker>
            <c:symbol val="none"/>
          </c:marker>
          <c:cat>
            <c:strRef>
              <c:f>'SCD001'!$B$11:$B$22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'SCD001'!$D$11:$D$22</c:f>
              <c:numCache>
                <c:formatCode>0%</c:formatCode>
                <c:ptCount val="12"/>
                <c:pt idx="0">
                  <c:v>0.63749999999999996</c:v>
                </c:pt>
                <c:pt idx="1">
                  <c:v>0.64</c:v>
                </c:pt>
                <c:pt idx="2">
                  <c:v>0.64</c:v>
                </c:pt>
                <c:pt idx="3">
                  <c:v>0.64</c:v>
                </c:pt>
                <c:pt idx="4">
                  <c:v>0.64</c:v>
                </c:pt>
                <c:pt idx="5">
                  <c:v>0.64</c:v>
                </c:pt>
                <c:pt idx="6">
                  <c:v>0.64</c:v>
                </c:pt>
                <c:pt idx="7">
                  <c:v>0.64</c:v>
                </c:pt>
                <c:pt idx="8">
                  <c:v>0.64</c:v>
                </c:pt>
                <c:pt idx="9">
                  <c:v>0.64</c:v>
                </c:pt>
                <c:pt idx="10">
                  <c:v>0.64</c:v>
                </c:pt>
                <c:pt idx="11">
                  <c:v>0.64</c:v>
                </c:pt>
              </c:numCache>
            </c:numRef>
          </c:val>
          <c:smooth val="0"/>
          <c:extLst>
            <c:ext xmlns:c16="http://schemas.microsoft.com/office/drawing/2014/chart" uri="{C3380CC4-5D6E-409C-BE32-E72D297353CC}">
              <c16:uniqueId val="{00000009-3FE4-413D-BE84-126E65623A91}"/>
            </c:ext>
          </c:extLst>
        </c:ser>
        <c:ser>
          <c:idx val="2"/>
          <c:order val="2"/>
          <c:tx>
            <c:strRef>
              <c:f>'SCD001'!$E$10</c:f>
              <c:strCache>
                <c:ptCount val="1"/>
                <c:pt idx="0">
                  <c:v>LIMITE SATISFACTORIO</c:v>
                </c:pt>
              </c:strCache>
            </c:strRef>
          </c:tx>
          <c:spPr>
            <a:ln w="28575" cap="rnd" cmpd="sng">
              <a:solidFill>
                <a:srgbClr val="92D050"/>
              </a:solidFill>
              <a:round/>
            </a:ln>
            <a:effectLst/>
          </c:spPr>
          <c:marker>
            <c:symbol val="none"/>
          </c:marker>
          <c:cat>
            <c:strRef>
              <c:f>'SCD001'!$B$11:$B$22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'SCD001'!$E$11:$E$22</c:f>
              <c:numCache>
                <c:formatCode>0%</c:formatCode>
                <c:ptCount val="12"/>
                <c:pt idx="0">
                  <c:v>0.67500000000000004</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7-3FE4-413D-BE84-126E65623A91}"/>
            </c:ext>
          </c:extLst>
        </c:ser>
        <c:dLbls>
          <c:showLegendKey val="0"/>
          <c:showVal val="0"/>
          <c:showCatName val="0"/>
          <c:showSerName val="0"/>
          <c:showPercent val="0"/>
          <c:showBubbleSize val="0"/>
        </c:dLbls>
        <c:marker val="1"/>
        <c:smooth val="0"/>
        <c:axId val="1531356304"/>
        <c:axId val="1531363792"/>
      </c:lineChart>
      <c:catAx>
        <c:axId val="153135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531363792"/>
        <c:crosses val="autoZero"/>
        <c:auto val="1"/>
        <c:lblAlgn val="ctr"/>
        <c:lblOffset val="100"/>
        <c:noMultiLvlLbl val="0"/>
      </c:catAx>
      <c:valAx>
        <c:axId val="1531363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5313563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extLst/>
  </c:chart>
  <c:txPr>
    <a:bodyPr/>
    <a:lstStyle/>
    <a:p>
      <a:pPr>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548697916666669E-2"/>
          <c:y val="0.13185085354896681"/>
          <c:w val="0.89359635416666683"/>
          <c:h val="0.55143755615453727"/>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'SCD002'!$B$12:$B$23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'SCD002'!$C$12:$C$23</c:f>
              <c:numCache>
                <c:formatCode>0%</c:formatCode>
                <c:ptCount val="12"/>
                <c:pt idx="2">
                  <c:v>1</c:v>
                </c:pt>
                <c:pt idx="5">
                  <c:v>0.91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78C-4710-B957-CBA98D8FC1CF}"/>
            </c:ext>
          </c:extLst>
        </c:ser>
        <c:dLbls>
          <c:showLegendKey val="0"/>
          <c:showVal val="0"/>
          <c:showCatName val="0"/>
          <c:showSerName val="0"/>
          <c:showPercent val="0"/>
          <c:showBubbleSize val="0"/>
        </c:dLbls>
        <c:gapWidth val="150"/>
        <c:axId val="202891033"/>
        <c:axId val="1082039819"/>
      </c:barChart>
      <c:lineChart>
        <c:grouping val="standard"/>
        <c:varyColors val="1"/>
        <c:ser>
          <c:idx val="1"/>
          <c:order val="1"/>
          <c:tx>
            <c:v>LIMITE INSATISFACTORIO</c:v>
          </c:tx>
          <c:spPr>
            <a:ln cmpd="sng">
              <a:solidFill>
                <a:srgbClr val="FF0000"/>
              </a:solidFill>
            </a:ln>
          </c:spPr>
          <c:marker>
            <c:symbol val="none"/>
          </c:marker>
          <c:cat>
            <c:strRef>
              <c:f>'SCD002'!$B$12:$B$23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'SCD002'!$D$12:$D$23</c:f>
              <c:numCache>
                <c:formatCode>0%</c:formatCode>
                <c:ptCount val="12"/>
                <c:pt idx="0">
                  <c:v>0.63749999999999996</c:v>
                </c:pt>
                <c:pt idx="1">
                  <c:v>0.63749999999999996</c:v>
                </c:pt>
                <c:pt idx="2">
                  <c:v>0.63749999999999996</c:v>
                </c:pt>
                <c:pt idx="3">
                  <c:v>0.63749999999999996</c:v>
                </c:pt>
                <c:pt idx="4">
                  <c:v>0.63749999999999996</c:v>
                </c:pt>
                <c:pt idx="5">
                  <c:v>0.63749999999999996</c:v>
                </c:pt>
                <c:pt idx="6">
                  <c:v>0.63749999999999996</c:v>
                </c:pt>
                <c:pt idx="7">
                  <c:v>0.63749999999999996</c:v>
                </c:pt>
                <c:pt idx="8">
                  <c:v>0.63749999999999996</c:v>
                </c:pt>
                <c:pt idx="9">
                  <c:v>0.63749999999999996</c:v>
                </c:pt>
                <c:pt idx="10">
                  <c:v>0.63749999999999996</c:v>
                </c:pt>
                <c:pt idx="11">
                  <c:v>0.63749999999999996</c:v>
                </c:pt>
              </c:numCache>
            </c:numRef>
          </c:val>
          <c:smooth val="0"/>
          <c:extLst>
            <c:ext xmlns:c16="http://schemas.microsoft.com/office/drawing/2014/chart" uri="{C3380CC4-5D6E-409C-BE32-E72D297353CC}">
              <c16:uniqueId val="{00000001-C78C-4710-B957-CBA98D8FC1CF}"/>
            </c:ext>
          </c:extLst>
        </c:ser>
        <c:ser>
          <c:idx val="2"/>
          <c:order val="2"/>
          <c:tx>
            <c:v>LIMITE SATISFACTORIO</c:v>
          </c:tx>
          <c:spPr>
            <a:ln cmpd="sng">
              <a:solidFill>
                <a:srgbClr val="6AA84F"/>
              </a:solidFill>
            </a:ln>
          </c:spPr>
          <c:marker>
            <c:symbol val="none"/>
          </c:marker>
          <c:cat>
            <c:strRef>
              <c:f>'SCD002'!$B$12:$B$23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'SCD002'!$E$12:$E$23</c:f>
              <c:numCache>
                <c:formatCode>0%</c:formatCode>
                <c:ptCount val="12"/>
                <c:pt idx="0">
                  <c:v>0.67500000000000004</c:v>
                </c:pt>
                <c:pt idx="1">
                  <c:v>0.67500000000000004</c:v>
                </c:pt>
                <c:pt idx="2">
                  <c:v>0.67500000000000004</c:v>
                </c:pt>
                <c:pt idx="3">
                  <c:v>0.67500000000000004</c:v>
                </c:pt>
                <c:pt idx="4">
                  <c:v>0.67500000000000004</c:v>
                </c:pt>
                <c:pt idx="5">
                  <c:v>0.67500000000000004</c:v>
                </c:pt>
                <c:pt idx="6">
                  <c:v>0.67500000000000004</c:v>
                </c:pt>
                <c:pt idx="7">
                  <c:v>0.67500000000000004</c:v>
                </c:pt>
                <c:pt idx="8">
                  <c:v>0.67500000000000004</c:v>
                </c:pt>
                <c:pt idx="9">
                  <c:v>0.67500000000000004</c:v>
                </c:pt>
                <c:pt idx="10">
                  <c:v>0.67500000000000004</c:v>
                </c:pt>
                <c:pt idx="11">
                  <c:v>0.67500000000000004</c:v>
                </c:pt>
              </c:numCache>
            </c:numRef>
          </c:val>
          <c:smooth val="0"/>
          <c:extLst>
            <c:ext xmlns:c16="http://schemas.microsoft.com/office/drawing/2014/chart" uri="{C3380CC4-5D6E-409C-BE32-E72D297353CC}">
              <c16:uniqueId val="{00000002-C78C-4710-B957-CBA98D8FC1CF}"/>
            </c:ext>
          </c:extLst>
        </c:ser>
        <c:dLbls>
          <c:showLegendKey val="0"/>
          <c:showVal val="0"/>
          <c:showCatName val="0"/>
          <c:showSerName val="0"/>
          <c:showPercent val="0"/>
          <c:showBubbleSize val="0"/>
        </c:dLbls>
        <c:marker val="1"/>
        <c:smooth val="0"/>
        <c:axId val="202891033"/>
        <c:axId val="1082039819"/>
      </c:lineChart>
      <c:catAx>
        <c:axId val="20289103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082039819"/>
        <c:crosses val="autoZero"/>
        <c:auto val="1"/>
        <c:lblAlgn val="ctr"/>
        <c:lblOffset val="100"/>
        <c:noMultiLvlLbl val="1"/>
      </c:catAx>
      <c:valAx>
        <c:axId val="108203981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202891033"/>
        <c:crosses val="autoZero"/>
        <c:crossBetween val="between"/>
      </c:valAx>
    </c:plotArea>
    <c:legend>
      <c:legendPos val="b"/>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'SCD003'!$B$11:$B$22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'SCD003'!$C$11:$C$22</c:f>
              <c:numCache>
                <c:formatCode>0%</c:formatCode>
                <c:ptCount val="12"/>
                <c:pt idx="2">
                  <c:v>1</c:v>
                </c:pt>
                <c:pt idx="5">
                  <c:v>0.97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78E-4640-899C-C1980AE7BE26}"/>
            </c:ext>
          </c:extLst>
        </c:ser>
        <c:dLbls>
          <c:showLegendKey val="0"/>
          <c:showVal val="0"/>
          <c:showCatName val="0"/>
          <c:showSerName val="0"/>
          <c:showPercent val="0"/>
          <c:showBubbleSize val="0"/>
        </c:dLbls>
        <c:gapWidth val="150"/>
        <c:axId val="539215812"/>
        <c:axId val="1524662048"/>
      </c:barChart>
      <c:lineChart>
        <c:grouping val="standard"/>
        <c:varyColors val="1"/>
        <c:ser>
          <c:idx val="1"/>
          <c:order val="1"/>
          <c:tx>
            <c:v>LIMITE INSATISFACTORIO</c:v>
          </c:tx>
          <c:spPr>
            <a:ln w="9525" cmpd="sng">
              <a:solidFill>
                <a:srgbClr val="FF0000">
                  <a:alpha val="100000"/>
                </a:srgbClr>
              </a:solidFill>
            </a:ln>
          </c:spPr>
          <c:marker>
            <c:symbol val="none"/>
          </c:marker>
          <c:cat>
            <c:strRef>
              <c:f>'SCD003'!$B$11:$B$22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'SCD003'!$D$11:$D$22</c:f>
              <c:numCache>
                <c:formatCode>0%</c:formatCode>
                <c:ptCount val="12"/>
                <c:pt idx="0">
                  <c:v>0.59499999999999997</c:v>
                </c:pt>
                <c:pt idx="1">
                  <c:v>0.59499999999999997</c:v>
                </c:pt>
                <c:pt idx="2">
                  <c:v>0.59499999999999997</c:v>
                </c:pt>
                <c:pt idx="3">
                  <c:v>0.59499999999999997</c:v>
                </c:pt>
                <c:pt idx="4">
                  <c:v>0.59499999999999997</c:v>
                </c:pt>
                <c:pt idx="5">
                  <c:v>0.59499999999999997</c:v>
                </c:pt>
                <c:pt idx="6">
                  <c:v>0.59499999999999997</c:v>
                </c:pt>
                <c:pt idx="7">
                  <c:v>0.59499999999999997</c:v>
                </c:pt>
                <c:pt idx="8">
                  <c:v>0.59499999999999997</c:v>
                </c:pt>
                <c:pt idx="9">
                  <c:v>0.59499999999999997</c:v>
                </c:pt>
                <c:pt idx="10">
                  <c:v>0.59499999999999997</c:v>
                </c:pt>
                <c:pt idx="11">
                  <c:v>0.59499999999999997</c:v>
                </c:pt>
              </c:numCache>
            </c:numRef>
          </c:val>
          <c:smooth val="0"/>
          <c:extLst>
            <c:ext xmlns:c16="http://schemas.microsoft.com/office/drawing/2014/chart" uri="{C3380CC4-5D6E-409C-BE32-E72D297353CC}">
              <c16:uniqueId val="{00000001-C78E-4640-899C-C1980AE7BE26}"/>
            </c:ext>
          </c:extLst>
        </c:ser>
        <c:ser>
          <c:idx val="2"/>
          <c:order val="2"/>
          <c:tx>
            <c:v>LIMITE SATISFACTORIO</c:v>
          </c:tx>
          <c:spPr>
            <a:ln cmpd="sng">
              <a:solidFill>
                <a:srgbClr val="00B050"/>
              </a:solidFill>
            </a:ln>
          </c:spPr>
          <c:marker>
            <c:symbol val="none"/>
          </c:marker>
          <c:cat>
            <c:strRef>
              <c:f>'SCD003'!$B$11:$B$22</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'SCD003'!$E$11:$E$22</c:f>
              <c:numCache>
                <c:formatCode>0%</c:formatCode>
                <c:ptCount val="12"/>
                <c:pt idx="0">
                  <c:v>0.63</c:v>
                </c:pt>
                <c:pt idx="1">
                  <c:v>0.63</c:v>
                </c:pt>
                <c:pt idx="2">
                  <c:v>0.63</c:v>
                </c:pt>
                <c:pt idx="3">
                  <c:v>0.63</c:v>
                </c:pt>
                <c:pt idx="4">
                  <c:v>0.63</c:v>
                </c:pt>
                <c:pt idx="5">
                  <c:v>0.63</c:v>
                </c:pt>
                <c:pt idx="6">
                  <c:v>0.63</c:v>
                </c:pt>
                <c:pt idx="7">
                  <c:v>0.63</c:v>
                </c:pt>
                <c:pt idx="8">
                  <c:v>0.63</c:v>
                </c:pt>
                <c:pt idx="9">
                  <c:v>0.63</c:v>
                </c:pt>
                <c:pt idx="10">
                  <c:v>0.63</c:v>
                </c:pt>
                <c:pt idx="11">
                  <c:v>0.63</c:v>
                </c:pt>
              </c:numCache>
            </c:numRef>
          </c:val>
          <c:smooth val="0"/>
          <c:extLst>
            <c:ext xmlns:c16="http://schemas.microsoft.com/office/drawing/2014/chart" uri="{C3380CC4-5D6E-409C-BE32-E72D297353CC}">
              <c16:uniqueId val="{00000002-C78E-4640-899C-C1980AE7BE26}"/>
            </c:ext>
          </c:extLst>
        </c:ser>
        <c:dLbls>
          <c:showLegendKey val="0"/>
          <c:showVal val="0"/>
          <c:showCatName val="0"/>
          <c:showSerName val="0"/>
          <c:showPercent val="0"/>
          <c:showBubbleSize val="0"/>
        </c:dLbls>
        <c:marker val="1"/>
        <c:smooth val="0"/>
        <c:axId val="539215812"/>
        <c:axId val="1524662048"/>
      </c:lineChart>
      <c:catAx>
        <c:axId val="53921581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524662048"/>
        <c:crosses val="autoZero"/>
        <c:auto val="1"/>
        <c:lblAlgn val="ctr"/>
        <c:lblOffset val="100"/>
        <c:noMultiLvlLbl val="1"/>
      </c:catAx>
      <c:valAx>
        <c:axId val="15246620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539215812"/>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'SCD004'!$B$12:$B$23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'SCD004'!$C$12:$C$23</c:f>
              <c:numCache>
                <c:formatCode>0%</c:formatCode>
                <c:ptCount val="12"/>
                <c:pt idx="2">
                  <c:v>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D36-4DCB-B963-B124A642FF9D}"/>
            </c:ext>
          </c:extLst>
        </c:ser>
        <c:dLbls>
          <c:showLegendKey val="0"/>
          <c:showVal val="0"/>
          <c:showCatName val="0"/>
          <c:showSerName val="0"/>
          <c:showPercent val="0"/>
          <c:showBubbleSize val="0"/>
        </c:dLbls>
        <c:gapWidth val="150"/>
        <c:axId val="1364977248"/>
        <c:axId val="1688217614"/>
      </c:barChart>
      <c:lineChart>
        <c:grouping val="standard"/>
        <c:varyColors val="1"/>
        <c:ser>
          <c:idx val="1"/>
          <c:order val="1"/>
          <c:tx>
            <c:v>LIMITE INSATISFACTORIO</c:v>
          </c:tx>
          <c:spPr>
            <a:ln w="19050" cmpd="sng">
              <a:solidFill>
                <a:srgbClr val="FF0000">
                  <a:alpha val="100000"/>
                </a:srgbClr>
              </a:solidFill>
            </a:ln>
          </c:spPr>
          <c:marker>
            <c:symbol val="none"/>
          </c:marker>
          <c:cat>
            <c:strRef>
              <c:f>'SCD004'!$B$12:$B$23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'SCD004'!$D$12:$D$23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9D36-4DCB-B963-B124A642FF9D}"/>
            </c:ext>
          </c:extLst>
        </c:ser>
        <c:ser>
          <c:idx val="2"/>
          <c:order val="2"/>
          <c:tx>
            <c:v>LIMITE SATISFACTORIO</c:v>
          </c:tx>
          <c:spPr>
            <a:ln w="19050" cmpd="sng">
              <a:solidFill>
                <a:srgbClr val="00B050">
                  <a:alpha val="100000"/>
                </a:srgbClr>
              </a:solidFill>
            </a:ln>
          </c:spPr>
          <c:marker>
            <c:symbol val="none"/>
          </c:marker>
          <c:cat>
            <c:strRef>
              <c:f>'SCD004'!$B$12:$B$23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'SCD004'!$E$12:$E$23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9D36-4DCB-B963-B124A642FF9D}"/>
            </c:ext>
          </c:extLst>
        </c:ser>
        <c:dLbls>
          <c:showLegendKey val="0"/>
          <c:showVal val="0"/>
          <c:showCatName val="0"/>
          <c:showSerName val="0"/>
          <c:showPercent val="0"/>
          <c:showBubbleSize val="0"/>
        </c:dLbls>
        <c:marker val="1"/>
        <c:smooth val="0"/>
        <c:axId val="1364977248"/>
        <c:axId val="1688217614"/>
      </c:lineChart>
      <c:catAx>
        <c:axId val="136497724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688217614"/>
        <c:crosses val="autoZero"/>
        <c:auto val="1"/>
        <c:lblAlgn val="ctr"/>
        <c:lblOffset val="100"/>
        <c:noMultiLvlLbl val="1"/>
      </c:catAx>
      <c:valAx>
        <c:axId val="168821761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364977248"/>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'GFI005'!$B$12:$B$23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'GFI005'!$C$12:$C$23</c:f>
              <c:numCache>
                <c:formatCode>0%</c:formatCode>
                <c:ptCount val="12"/>
                <c:pt idx="0">
                  <c:v>0.45</c:v>
                </c:pt>
                <c:pt idx="1">
                  <c:v>0.91</c:v>
                </c:pt>
                <c:pt idx="2">
                  <c:v>0.98</c:v>
                </c:pt>
                <c:pt idx="3">
                  <c:v>0.98</c:v>
                </c:pt>
                <c:pt idx="4">
                  <c:v>0.98</c:v>
                </c:pt>
                <c:pt idx="5">
                  <c:v>0.95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0AA-4EDD-AB1E-391172941545}"/>
            </c:ext>
          </c:extLst>
        </c:ser>
        <c:dLbls>
          <c:showLegendKey val="0"/>
          <c:showVal val="0"/>
          <c:showCatName val="0"/>
          <c:showSerName val="0"/>
          <c:showPercent val="0"/>
          <c:showBubbleSize val="0"/>
        </c:dLbls>
        <c:gapWidth val="150"/>
        <c:axId val="1757393236"/>
        <c:axId val="1490459969"/>
      </c:barChart>
      <c:lineChart>
        <c:grouping val="standard"/>
        <c:varyColors val="1"/>
        <c:ser>
          <c:idx val="1"/>
          <c:order val="1"/>
          <c:tx>
            <c:v>LIMITE INSATISFACTORIO</c:v>
          </c:tx>
          <c:spPr>
            <a:ln w="19050" cmpd="sng">
              <a:solidFill>
                <a:srgbClr val="FF0000">
                  <a:alpha val="100000"/>
                </a:srgbClr>
              </a:solidFill>
            </a:ln>
          </c:spPr>
          <c:marker>
            <c:symbol val="none"/>
          </c:marker>
          <c:cat>
            <c:strRef>
              <c:f>'GFI005'!$B$12:$B$23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'GFI005'!$D$12:$D$23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10AA-4EDD-AB1E-391172941545}"/>
            </c:ext>
          </c:extLst>
        </c:ser>
        <c:ser>
          <c:idx val="2"/>
          <c:order val="2"/>
          <c:tx>
            <c:v>LIMITE SATISFACTORIO</c:v>
          </c:tx>
          <c:spPr>
            <a:ln w="19050" cmpd="sng">
              <a:solidFill>
                <a:srgbClr val="00FF00">
                  <a:alpha val="100000"/>
                </a:srgbClr>
              </a:solidFill>
            </a:ln>
          </c:spPr>
          <c:marker>
            <c:symbol val="none"/>
          </c:marker>
          <c:cat>
            <c:strRef>
              <c:f>'GFI005'!$B$12:$B$23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'GFI005'!$E$12:$E$23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10AA-4EDD-AB1E-391172941545}"/>
            </c:ext>
          </c:extLst>
        </c:ser>
        <c:dLbls>
          <c:showLegendKey val="0"/>
          <c:showVal val="0"/>
          <c:showCatName val="0"/>
          <c:showSerName val="0"/>
          <c:showPercent val="0"/>
          <c:showBubbleSize val="0"/>
        </c:dLbls>
        <c:marker val="1"/>
        <c:smooth val="0"/>
        <c:axId val="1757393236"/>
        <c:axId val="1490459969"/>
      </c:lineChart>
      <c:catAx>
        <c:axId val="175739323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490459969"/>
        <c:crosses val="autoZero"/>
        <c:auto val="1"/>
        <c:lblAlgn val="ctr"/>
        <c:lblOffset val="100"/>
        <c:noMultiLvlLbl val="1"/>
      </c:catAx>
      <c:valAx>
        <c:axId val="149045996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757393236"/>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'GFI006'!$B$12:$B$23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'GFI006'!$C$12:$C$23</c:f>
              <c:numCache>
                <c:formatCode>0%</c:formatCode>
                <c:ptCount val="12"/>
                <c:pt idx="0">
                  <c:v>0.77</c:v>
                </c:pt>
                <c:pt idx="1">
                  <c:v>0.79</c:v>
                </c:pt>
                <c:pt idx="2">
                  <c:v>0.97</c:v>
                </c:pt>
                <c:pt idx="3">
                  <c:v>0.98</c:v>
                </c:pt>
                <c:pt idx="4">
                  <c:v>0.97</c:v>
                </c:pt>
                <c:pt idx="5">
                  <c:v>0.97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D9C-4833-878D-017A95FCF46E}"/>
            </c:ext>
          </c:extLst>
        </c:ser>
        <c:dLbls>
          <c:showLegendKey val="0"/>
          <c:showVal val="0"/>
          <c:showCatName val="0"/>
          <c:showSerName val="0"/>
          <c:showPercent val="0"/>
          <c:showBubbleSize val="0"/>
        </c:dLbls>
        <c:gapWidth val="150"/>
        <c:axId val="364363219"/>
        <c:axId val="594636633"/>
      </c:barChart>
      <c:lineChart>
        <c:grouping val="standard"/>
        <c:varyColors val="1"/>
        <c:ser>
          <c:idx val="1"/>
          <c:order val="1"/>
          <c:tx>
            <c:v>LIMITE INSATISFACTORIO</c:v>
          </c:tx>
          <c:spPr>
            <a:ln w="19050" cmpd="sng">
              <a:solidFill>
                <a:srgbClr val="FF0000">
                  <a:alpha val="100000"/>
                </a:srgbClr>
              </a:solidFill>
            </a:ln>
          </c:spPr>
          <c:marker>
            <c:symbol val="none"/>
          </c:marker>
          <c:cat>
            <c:strRef>
              <c:f>'GFI006'!$B$12:$B$23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'GFI006'!$D$12:$D$23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1D9C-4833-878D-017A95FCF46E}"/>
            </c:ext>
          </c:extLst>
        </c:ser>
        <c:ser>
          <c:idx val="2"/>
          <c:order val="2"/>
          <c:tx>
            <c:v>LIMITE SATISFACTORIO</c:v>
          </c:tx>
          <c:spPr>
            <a:ln w="19050" cmpd="sng">
              <a:solidFill>
                <a:srgbClr val="00FF00">
                  <a:alpha val="100000"/>
                </a:srgbClr>
              </a:solidFill>
            </a:ln>
          </c:spPr>
          <c:marker>
            <c:symbol val="none"/>
          </c:marker>
          <c:cat>
            <c:strRef>
              <c:f>'GFI006'!$B$12:$B$23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'GFI006'!$E$12:$E$23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1D9C-4833-878D-017A95FCF46E}"/>
            </c:ext>
          </c:extLst>
        </c:ser>
        <c:dLbls>
          <c:showLegendKey val="0"/>
          <c:showVal val="0"/>
          <c:showCatName val="0"/>
          <c:showSerName val="0"/>
          <c:showPercent val="0"/>
          <c:showBubbleSize val="0"/>
        </c:dLbls>
        <c:marker val="1"/>
        <c:smooth val="0"/>
        <c:axId val="364363219"/>
        <c:axId val="594636633"/>
      </c:lineChart>
      <c:catAx>
        <c:axId val="36436321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594636633"/>
        <c:crosses val="autoZero"/>
        <c:auto val="1"/>
        <c:lblAlgn val="ctr"/>
        <c:lblOffset val="100"/>
        <c:noMultiLvlLbl val="1"/>
      </c:catAx>
      <c:valAx>
        <c:axId val="59463663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364363219"/>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'GFI007'!$B$12:$B$23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'GFI007'!$C$12:$C$23</c:f>
              <c:numCache>
                <c:formatCode>0%</c:formatCode>
                <c:ptCount val="12"/>
                <c:pt idx="2">
                  <c:v>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08A-4F6C-8DB2-57A359679FA0}"/>
            </c:ext>
          </c:extLst>
        </c:ser>
        <c:dLbls>
          <c:showLegendKey val="0"/>
          <c:showVal val="0"/>
          <c:showCatName val="0"/>
          <c:showSerName val="0"/>
          <c:showPercent val="0"/>
          <c:showBubbleSize val="0"/>
        </c:dLbls>
        <c:gapWidth val="150"/>
        <c:axId val="1249378856"/>
        <c:axId val="678972346"/>
      </c:barChart>
      <c:lineChart>
        <c:grouping val="standard"/>
        <c:varyColors val="1"/>
        <c:ser>
          <c:idx val="1"/>
          <c:order val="1"/>
          <c:tx>
            <c:v>LIMITE INSATISFACTORIO</c:v>
          </c:tx>
          <c:spPr>
            <a:ln w="19050" cmpd="sng">
              <a:solidFill>
                <a:srgbClr val="FF0000">
                  <a:alpha val="100000"/>
                </a:srgbClr>
              </a:solidFill>
            </a:ln>
          </c:spPr>
          <c:marker>
            <c:symbol val="none"/>
          </c:marker>
          <c:cat>
            <c:strRef>
              <c:f>'GFI007'!$B$12:$B$23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'GFI007'!$D$12:$D$23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A08A-4F6C-8DB2-57A359679FA0}"/>
            </c:ext>
          </c:extLst>
        </c:ser>
        <c:ser>
          <c:idx val="2"/>
          <c:order val="2"/>
          <c:tx>
            <c:v>LIMITE SATISFACTORIO</c:v>
          </c:tx>
          <c:spPr>
            <a:ln w="19050" cmpd="sng">
              <a:solidFill>
                <a:srgbClr val="00FF00">
                  <a:alpha val="100000"/>
                </a:srgbClr>
              </a:solidFill>
            </a:ln>
          </c:spPr>
          <c:marker>
            <c:symbol val="none"/>
          </c:marker>
          <c:cat>
            <c:strRef>
              <c:f>'GFI007'!$B$12:$B$23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'GFI007'!$E$12:$E$23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A08A-4F6C-8DB2-57A359679FA0}"/>
            </c:ext>
          </c:extLst>
        </c:ser>
        <c:dLbls>
          <c:showLegendKey val="0"/>
          <c:showVal val="0"/>
          <c:showCatName val="0"/>
          <c:showSerName val="0"/>
          <c:showPercent val="0"/>
          <c:showBubbleSize val="0"/>
        </c:dLbls>
        <c:marker val="1"/>
        <c:smooth val="0"/>
        <c:axId val="1249378856"/>
        <c:axId val="678972346"/>
      </c:lineChart>
      <c:catAx>
        <c:axId val="124937885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678972346"/>
        <c:crosses val="autoZero"/>
        <c:auto val="1"/>
        <c:lblAlgn val="ctr"/>
        <c:lblOffset val="100"/>
        <c:noMultiLvlLbl val="1"/>
      </c:catAx>
      <c:valAx>
        <c:axId val="67897234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249378856"/>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0620087949101837E-2"/>
          <c:y val="0.13658427015537003"/>
          <c:w val="0.90789787612275441"/>
          <c:h val="0.58641224552407245"/>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'GAC001'!$C$12:$C$23</c:f>
              <c:numCache>
                <c:formatCode>0%</c:formatCode>
                <c:ptCount val="12"/>
                <c:pt idx="0">
                  <c:v>0</c:v>
                </c:pt>
                <c:pt idx="1">
                  <c:v>1</c:v>
                </c:pt>
                <c:pt idx="2">
                  <c:v>1</c:v>
                </c:pt>
                <c:pt idx="3">
                  <c:v>1</c:v>
                </c:pt>
                <c:pt idx="4">
                  <c:v>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38A-409E-ACEC-7F4A9BD6405E}"/>
            </c:ext>
          </c:extLst>
        </c:ser>
        <c:dLbls>
          <c:showLegendKey val="0"/>
          <c:showVal val="0"/>
          <c:showCatName val="0"/>
          <c:showSerName val="0"/>
          <c:showPercent val="0"/>
          <c:showBubbleSize val="0"/>
        </c:dLbls>
        <c:gapWidth val="150"/>
        <c:axId val="1965853790"/>
        <c:axId val="306455039"/>
      </c:barChart>
      <c:lineChart>
        <c:grouping val="standard"/>
        <c:varyColors val="1"/>
        <c:ser>
          <c:idx val="1"/>
          <c:order val="1"/>
          <c:tx>
            <c:v>LIMITE INSATISFACTORIO</c:v>
          </c:tx>
          <c:spPr>
            <a:ln cmpd="sng">
              <a:solidFill>
                <a:srgbClr val="FF0000"/>
              </a:solidFill>
            </a:ln>
          </c:spPr>
          <c:marker>
            <c:symbol val="none"/>
          </c:marker>
          <c:cat>
            <c:strRef>
              <c:f>'GAC001'!$B$12:$B$23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'GAC001'!$D$12:$D$23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438A-409E-ACEC-7F4A9BD6405E}"/>
            </c:ext>
          </c:extLst>
        </c:ser>
        <c:ser>
          <c:idx val="2"/>
          <c:order val="2"/>
          <c:tx>
            <c:v>LIMITE SATISFACTORIO</c:v>
          </c:tx>
          <c:spPr>
            <a:ln cmpd="sng">
              <a:solidFill>
                <a:srgbClr val="92D050"/>
              </a:solidFill>
            </a:ln>
          </c:spPr>
          <c:marker>
            <c:symbol val="none"/>
          </c:marker>
          <c:cat>
            <c:strRef>
              <c:f>'GAC001'!$B$12:$B$23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'GAC001'!$E$12:$E$23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438A-409E-ACEC-7F4A9BD6405E}"/>
            </c:ext>
          </c:extLst>
        </c:ser>
        <c:dLbls>
          <c:showLegendKey val="0"/>
          <c:showVal val="0"/>
          <c:showCatName val="0"/>
          <c:showSerName val="0"/>
          <c:showPercent val="0"/>
          <c:showBubbleSize val="0"/>
        </c:dLbls>
        <c:marker val="1"/>
        <c:smooth val="0"/>
        <c:axId val="1965853790"/>
        <c:axId val="306455039"/>
      </c:lineChart>
      <c:catAx>
        <c:axId val="196585379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306455039"/>
        <c:crosses val="autoZero"/>
        <c:auto val="1"/>
        <c:lblAlgn val="ctr"/>
        <c:lblOffset val="100"/>
        <c:noMultiLvlLbl val="1"/>
      </c:catAx>
      <c:valAx>
        <c:axId val="30645503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965853790"/>
        <c:crosses val="autoZero"/>
        <c:crossBetween val="between"/>
      </c:valAx>
    </c:plotArea>
    <c:legend>
      <c:legendPos val="r"/>
      <c:layout>
        <c:manualLayout>
          <c:xMode val="edge"/>
          <c:yMode val="edge"/>
          <c:x val="0.10540272783821097"/>
          <c:y val="0.91378278877128394"/>
          <c:w val="0.85729370533885574"/>
          <c:h val="0.27502529864375319"/>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'GIP009'!$B$12:$B$23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'GIP009'!$C$12:$C$23</c:f>
              <c:numCache>
                <c:formatCode>0%</c:formatCode>
                <c:ptCount val="12"/>
                <c:pt idx="2" formatCode="0.0%">
                  <c:v>0.93333333333333302</c:v>
                </c:pt>
                <c:pt idx="6">
                  <c:v>0.93300000000000005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B14-4D08-9A96-E2426DA8D5CE}"/>
            </c:ext>
          </c:extLst>
        </c:ser>
        <c:dLbls>
          <c:showLegendKey val="0"/>
          <c:showVal val="0"/>
          <c:showCatName val="0"/>
          <c:showSerName val="0"/>
          <c:showPercent val="0"/>
          <c:showBubbleSize val="0"/>
        </c:dLbls>
        <c:gapWidth val="150"/>
        <c:axId val="2023104804"/>
        <c:axId val="680993228"/>
      </c:barChart>
      <c:lineChart>
        <c:grouping val="standard"/>
        <c:varyColors val="1"/>
        <c:ser>
          <c:idx val="1"/>
          <c:order val="1"/>
          <c:tx>
            <c:v>LIMITE INSATISFACTORIO</c:v>
          </c:tx>
          <c:spPr>
            <a:ln w="19050" cmpd="sng">
              <a:solidFill>
                <a:srgbClr val="FF0000">
                  <a:alpha val="100000"/>
                </a:srgbClr>
              </a:solidFill>
            </a:ln>
          </c:spPr>
          <c:marker>
            <c:symbol val="none"/>
          </c:marker>
          <c:cat>
            <c:strRef>
              <c:f>'GIP009'!$B$12:$B$23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'GIP009'!$D$12:$D$23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7B14-4D08-9A96-E2426DA8D5CE}"/>
            </c:ext>
          </c:extLst>
        </c:ser>
        <c:ser>
          <c:idx val="2"/>
          <c:order val="2"/>
          <c:tx>
            <c:v>LIMITE SATISFACTORIO</c:v>
          </c:tx>
          <c:spPr>
            <a:ln w="19050" cmpd="sng">
              <a:solidFill>
                <a:srgbClr val="00FF00">
                  <a:alpha val="100000"/>
                </a:srgbClr>
              </a:solidFill>
            </a:ln>
          </c:spPr>
          <c:marker>
            <c:symbol val="none"/>
          </c:marker>
          <c:cat>
            <c:strRef>
              <c:f>'GIP009'!$B$12:$B$23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'GIP009'!$E$12:$E$23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7B14-4D08-9A96-E2426DA8D5CE}"/>
            </c:ext>
          </c:extLst>
        </c:ser>
        <c:dLbls>
          <c:showLegendKey val="0"/>
          <c:showVal val="0"/>
          <c:showCatName val="0"/>
          <c:showSerName val="0"/>
          <c:showPercent val="0"/>
          <c:showBubbleSize val="0"/>
        </c:dLbls>
        <c:marker val="1"/>
        <c:smooth val="0"/>
        <c:axId val="2023104804"/>
        <c:axId val="680993228"/>
      </c:lineChart>
      <c:catAx>
        <c:axId val="202310480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680993228"/>
        <c:crosses val="autoZero"/>
        <c:auto val="1"/>
        <c:lblAlgn val="ctr"/>
        <c:lblOffset val="100"/>
        <c:noMultiLvlLbl val="1"/>
      </c:catAx>
      <c:valAx>
        <c:axId val="6809932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2023104804"/>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2281027975133217E-2"/>
          <c:y val="0.1379005690326445"/>
          <c:w val="0.89374028641207814"/>
          <c:h val="0.53432165318957769"/>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'GAC003'!$B$12:$B$23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'GAC003'!$C$12:$C$23</c:f>
              <c:numCache>
                <c:formatCode>0%</c:formatCode>
                <c:ptCount val="12"/>
                <c:pt idx="0">
                  <c:v>0.88</c:v>
                </c:pt>
                <c:pt idx="1">
                  <c:v>1</c:v>
                </c:pt>
                <c:pt idx="2">
                  <c:v>1</c:v>
                </c:pt>
                <c:pt idx="3">
                  <c:v>0.96</c:v>
                </c:pt>
                <c:pt idx="4">
                  <c:v>0.99</c:v>
                </c:pt>
                <c:pt idx="5">
                  <c:v>0.97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AC0-4C0C-8513-BE9C4313D36C}"/>
            </c:ext>
          </c:extLst>
        </c:ser>
        <c:dLbls>
          <c:showLegendKey val="0"/>
          <c:showVal val="0"/>
          <c:showCatName val="0"/>
          <c:showSerName val="0"/>
          <c:showPercent val="0"/>
          <c:showBubbleSize val="0"/>
        </c:dLbls>
        <c:gapWidth val="150"/>
        <c:axId val="1105492098"/>
        <c:axId val="1830556500"/>
      </c:barChart>
      <c:lineChart>
        <c:grouping val="standard"/>
        <c:varyColors val="1"/>
        <c:ser>
          <c:idx val="1"/>
          <c:order val="1"/>
          <c:tx>
            <c:v>LIMITE INSATISFACTORIO</c:v>
          </c:tx>
          <c:spPr>
            <a:ln cmpd="sng">
              <a:solidFill>
                <a:srgbClr val="FF0000"/>
              </a:solidFill>
            </a:ln>
          </c:spPr>
          <c:marker>
            <c:symbol val="none"/>
          </c:marker>
          <c:cat>
            <c:strRef>
              <c:f>'GAC003'!$B$12:$B$23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'GAC003'!$D$12:$D$23</c:f>
              <c:numCache>
                <c:formatCode>0%</c:formatCode>
                <c:ptCount val="12"/>
                <c:pt idx="0">
                  <c:v>0.8075</c:v>
                </c:pt>
                <c:pt idx="1">
                  <c:v>0.8075</c:v>
                </c:pt>
                <c:pt idx="2">
                  <c:v>0.8075</c:v>
                </c:pt>
                <c:pt idx="3">
                  <c:v>0.8075</c:v>
                </c:pt>
                <c:pt idx="4">
                  <c:v>0.8075</c:v>
                </c:pt>
                <c:pt idx="5">
                  <c:v>0.8075</c:v>
                </c:pt>
                <c:pt idx="6">
                  <c:v>0.8075</c:v>
                </c:pt>
                <c:pt idx="7">
                  <c:v>0.8075</c:v>
                </c:pt>
                <c:pt idx="8">
                  <c:v>0.8075</c:v>
                </c:pt>
                <c:pt idx="9">
                  <c:v>0.8075</c:v>
                </c:pt>
                <c:pt idx="10">
                  <c:v>0.8075</c:v>
                </c:pt>
                <c:pt idx="11">
                  <c:v>0.8075</c:v>
                </c:pt>
              </c:numCache>
            </c:numRef>
          </c:val>
          <c:smooth val="0"/>
          <c:extLst>
            <c:ext xmlns:c16="http://schemas.microsoft.com/office/drawing/2014/chart" uri="{C3380CC4-5D6E-409C-BE32-E72D297353CC}">
              <c16:uniqueId val="{00000001-5AC0-4C0C-8513-BE9C4313D36C}"/>
            </c:ext>
          </c:extLst>
        </c:ser>
        <c:ser>
          <c:idx val="2"/>
          <c:order val="2"/>
          <c:tx>
            <c:v>LIMITE SATISFACTORIO</c:v>
          </c:tx>
          <c:spPr>
            <a:ln cmpd="sng">
              <a:solidFill>
                <a:srgbClr val="00FF00"/>
              </a:solidFill>
            </a:ln>
          </c:spPr>
          <c:marker>
            <c:symbol val="none"/>
          </c:marker>
          <c:cat>
            <c:strRef>
              <c:f>'GAC003'!$B$12:$B$23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'GAC003'!$E$12:$E$23</c:f>
              <c:numCache>
                <c:formatCode>0%</c:formatCode>
                <c:ptCount val="12"/>
                <c:pt idx="0">
                  <c:v>0.85499999999999998</c:v>
                </c:pt>
                <c:pt idx="1">
                  <c:v>0.85499999999999998</c:v>
                </c:pt>
                <c:pt idx="2">
                  <c:v>0.85499999999999998</c:v>
                </c:pt>
                <c:pt idx="3">
                  <c:v>0.85499999999999998</c:v>
                </c:pt>
                <c:pt idx="4">
                  <c:v>0.85499999999999998</c:v>
                </c:pt>
                <c:pt idx="5">
                  <c:v>0.85499999999999998</c:v>
                </c:pt>
                <c:pt idx="6">
                  <c:v>0.85499999999999998</c:v>
                </c:pt>
                <c:pt idx="7">
                  <c:v>0.85499999999999998</c:v>
                </c:pt>
                <c:pt idx="8">
                  <c:v>0.85499999999999998</c:v>
                </c:pt>
                <c:pt idx="9">
                  <c:v>0.85499999999999998</c:v>
                </c:pt>
                <c:pt idx="10">
                  <c:v>0.85499999999999998</c:v>
                </c:pt>
                <c:pt idx="11">
                  <c:v>0.85499999999999998</c:v>
                </c:pt>
              </c:numCache>
            </c:numRef>
          </c:val>
          <c:smooth val="0"/>
          <c:extLst>
            <c:ext xmlns:c16="http://schemas.microsoft.com/office/drawing/2014/chart" uri="{C3380CC4-5D6E-409C-BE32-E72D297353CC}">
              <c16:uniqueId val="{00000002-5AC0-4C0C-8513-BE9C4313D36C}"/>
            </c:ext>
          </c:extLst>
        </c:ser>
        <c:dLbls>
          <c:showLegendKey val="0"/>
          <c:showVal val="0"/>
          <c:showCatName val="0"/>
          <c:showSerName val="0"/>
          <c:showPercent val="0"/>
          <c:showBubbleSize val="0"/>
        </c:dLbls>
        <c:marker val="1"/>
        <c:smooth val="0"/>
        <c:axId val="1105492098"/>
        <c:axId val="1830556500"/>
      </c:lineChart>
      <c:catAx>
        <c:axId val="110549209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830556500"/>
        <c:crosses val="autoZero"/>
        <c:auto val="1"/>
        <c:lblAlgn val="ctr"/>
        <c:lblOffset val="100"/>
        <c:noMultiLvlLbl val="1"/>
      </c:catAx>
      <c:valAx>
        <c:axId val="183055650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105492098"/>
        <c:crosses val="autoZero"/>
        <c:crossBetween val="between"/>
      </c:valAx>
    </c:plotArea>
    <c:legend>
      <c:legendPos val="r"/>
      <c:layout>
        <c:manualLayout>
          <c:xMode val="edge"/>
          <c:yMode val="edge"/>
          <c:x val="0.10828618576143341"/>
          <c:y val="0.88258508670022806"/>
          <c:w val="0.83593731008905481"/>
          <c:h val="0.11741491329977195"/>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layoutTarget val="inner"/>
          <c:xMode val="edge"/>
          <c:yMode val="edge"/>
          <c:x val="9.0074846413429069E-2"/>
          <c:y val="5.803995430803708E-2"/>
          <c:w val="0.84235744570390236"/>
          <c:h val="0.72805992274221532"/>
        </c:manualLayout>
      </c:layout>
      <c:barChart>
        <c:barDir val="col"/>
        <c:grouping val="clustered"/>
        <c:varyColors val="1"/>
        <c:ser>
          <c:idx val="0"/>
          <c:order val="0"/>
          <c:tx>
            <c:strRef>
              <c:f>'GAC004'!$C$11</c:f>
              <c:strCache>
                <c:ptCount val="1"/>
                <c:pt idx="0">
                  <c:v>ESTADO DEL INDICADOR</c:v>
                </c:pt>
              </c:strCache>
            </c:strRef>
          </c:tx>
          <c:spPr>
            <a:solidFill>
              <a:srgbClr val="4471A9"/>
            </a:solidFill>
            <a:ln cmpd="sng">
              <a:solidFill>
                <a:srgbClr val="4471A9"/>
              </a:solidFill>
            </a:ln>
          </c:spPr>
          <c:invertIfNegative val="1"/>
          <c:dPt>
            <c:idx val="4"/>
            <c:invertIfNegative val="1"/>
            <c:bubble3D val="0"/>
            <c:spPr>
              <a:solidFill>
                <a:srgbClr val="8FAADC"/>
              </a:solidFill>
              <a:ln cmpd="sng">
                <a:solidFill>
                  <a:srgbClr val="4471A9"/>
                </a:solidFill>
              </a:ln>
            </c:spPr>
            <c:extLst>
              <c:ext xmlns:c16="http://schemas.microsoft.com/office/drawing/2014/chart" uri="{C3380CC4-5D6E-409C-BE32-E72D297353CC}">
                <c16:uniqueId val="{00000002-6966-45BB-8448-93F05E0BF45A}"/>
              </c:ext>
            </c:extLst>
          </c:dPt>
          <c:dPt>
            <c:idx val="6"/>
            <c:invertIfNegative val="1"/>
            <c:bubble3D val="0"/>
            <c:spPr>
              <a:solidFill>
                <a:srgbClr val="4471A9"/>
              </a:solidFill>
              <a:ln cmpd="sng">
                <a:solidFill>
                  <a:srgbClr val="4571C4"/>
                </a:solidFill>
              </a:ln>
            </c:spPr>
            <c:extLst>
              <c:ext xmlns:c16="http://schemas.microsoft.com/office/drawing/2014/chart" uri="{C3380CC4-5D6E-409C-BE32-E72D297353CC}">
                <c16:uniqueId val="{00000001-6966-45BB-8448-93F05E0BF45A}"/>
              </c:ext>
            </c:extLst>
          </c:dPt>
          <c:cat>
            <c:strRef>
              <c:f>'GAC004'!$B$12:$B$23</c:f>
              <c:strCache>
                <c:ptCount val="11"/>
                <c:pt idx="0">
                  <c:v>Enero - Febrero</c:v>
                </c:pt>
                <c:pt idx="2">
                  <c:v>Marzo - Abril</c:v>
                </c:pt>
                <c:pt idx="4">
                  <c:v>Mayo - Junio</c:v>
                </c:pt>
                <c:pt idx="6">
                  <c:v>Julio - Agosto</c:v>
                </c:pt>
                <c:pt idx="8">
                  <c:v>Septiembre - Octubre</c:v>
                </c:pt>
                <c:pt idx="10">
                  <c:v>Noviembre - Diciembre</c:v>
                </c:pt>
              </c:strCache>
            </c:strRef>
          </c:cat>
          <c:val>
            <c:numRef>
              <c:f>'GAC004'!$C$12:$C$23</c:f>
              <c:numCache>
                <c:formatCode>0%</c:formatCode>
                <c:ptCount val="12"/>
                <c:pt idx="0">
                  <c:v>-0.79</c:v>
                </c:pt>
                <c:pt idx="2">
                  <c:v>-0.81</c:v>
                </c:pt>
                <c:pt idx="4">
                  <c:v>-0.78</c:v>
                </c:pt>
              </c:numCache>
            </c:numRef>
          </c:val>
          <c:extLst>
            <c:ext xmlns:c14="http://schemas.microsoft.com/office/drawing/2007/8/2/chart" uri="{6F2FDCE9-48DA-4B69-8628-5D25D57E5C99}">
              <c14:invertSolidFillFmt>
                <c14:spPr xmlns:c14="http://schemas.microsoft.com/office/drawing/2007/8/2/chart">
                  <a:solidFill>
                    <a:srgbClr val="8FAADC"/>
                  </a:solidFill>
                  <a:ln cmpd="sng">
                    <a:solidFill>
                      <a:srgbClr val="4471A9"/>
                    </a:solidFill>
                  </a:ln>
                </c14:spPr>
              </c14:invertSolidFillFmt>
            </c:ext>
            <c:ext xmlns:c16="http://schemas.microsoft.com/office/drawing/2014/chart" uri="{C3380CC4-5D6E-409C-BE32-E72D297353CC}">
              <c16:uniqueId val="{00000000-973F-4206-B4F5-1B8EA2F51B36}"/>
            </c:ext>
          </c:extLst>
        </c:ser>
        <c:dLbls>
          <c:showLegendKey val="0"/>
          <c:showVal val="0"/>
          <c:showCatName val="0"/>
          <c:showSerName val="0"/>
          <c:showPercent val="0"/>
          <c:showBubbleSize val="0"/>
        </c:dLbls>
        <c:gapWidth val="150"/>
        <c:axId val="418098214"/>
        <c:axId val="33542528"/>
      </c:barChart>
      <c:lineChart>
        <c:grouping val="standard"/>
        <c:varyColors val="1"/>
        <c:ser>
          <c:idx val="1"/>
          <c:order val="1"/>
          <c:tx>
            <c:strRef>
              <c:f>'GAC004'!$D$11</c:f>
              <c:strCache>
                <c:ptCount val="1"/>
                <c:pt idx="0">
                  <c:v>LIMITE INSATISFACTORIO</c:v>
                </c:pt>
              </c:strCache>
            </c:strRef>
          </c:tx>
          <c:spPr>
            <a:ln cmpd="sng">
              <a:solidFill>
                <a:srgbClr val="FF0000">
                  <a:alpha val="100000"/>
                </a:srgbClr>
              </a:solidFill>
            </a:ln>
          </c:spPr>
          <c:marker>
            <c:symbol val="none"/>
          </c:marker>
          <c:cat>
            <c:strRef>
              <c:f>'GAC004'!$B$12:$B$23</c:f>
              <c:strCache>
                <c:ptCount val="11"/>
                <c:pt idx="0">
                  <c:v>Enero - Febrero</c:v>
                </c:pt>
                <c:pt idx="2">
                  <c:v>Marzo - Abril</c:v>
                </c:pt>
                <c:pt idx="4">
                  <c:v>Mayo - Junio</c:v>
                </c:pt>
                <c:pt idx="6">
                  <c:v>Julio - Agosto</c:v>
                </c:pt>
                <c:pt idx="8">
                  <c:v>Septiembre - Octubre</c:v>
                </c:pt>
                <c:pt idx="10">
                  <c:v>Noviembre - Diciembre</c:v>
                </c:pt>
              </c:strCache>
            </c:strRef>
          </c:cat>
          <c:val>
            <c:numRef>
              <c:f>'GAC004'!$D$12:$D$23</c:f>
              <c:numCache>
                <c:formatCode>0%</c:formatCode>
                <c:ptCount val="12"/>
                <c:pt idx="0">
                  <c:v>-0.21249999999999999</c:v>
                </c:pt>
                <c:pt idx="1">
                  <c:v>-0.21249999999999999</c:v>
                </c:pt>
                <c:pt idx="2">
                  <c:v>-0.21249999999999999</c:v>
                </c:pt>
                <c:pt idx="3">
                  <c:v>-0.21249999999999999</c:v>
                </c:pt>
                <c:pt idx="4">
                  <c:v>-0.21249999999999999</c:v>
                </c:pt>
                <c:pt idx="5">
                  <c:v>-0.21249999999999999</c:v>
                </c:pt>
                <c:pt idx="6">
                  <c:v>-0.21249999999999999</c:v>
                </c:pt>
                <c:pt idx="7">
                  <c:v>-0.21249999999999999</c:v>
                </c:pt>
                <c:pt idx="8">
                  <c:v>-0.21249999999999999</c:v>
                </c:pt>
                <c:pt idx="9">
                  <c:v>-0.21249999999999999</c:v>
                </c:pt>
                <c:pt idx="10">
                  <c:v>-0.21249999999999999</c:v>
                </c:pt>
                <c:pt idx="11">
                  <c:v>-0.21249999999999999</c:v>
                </c:pt>
              </c:numCache>
            </c:numRef>
          </c:val>
          <c:smooth val="0"/>
          <c:extLst>
            <c:ext xmlns:c16="http://schemas.microsoft.com/office/drawing/2014/chart" uri="{C3380CC4-5D6E-409C-BE32-E72D297353CC}">
              <c16:uniqueId val="{00000001-973F-4206-B4F5-1B8EA2F51B36}"/>
            </c:ext>
          </c:extLst>
        </c:ser>
        <c:ser>
          <c:idx val="2"/>
          <c:order val="2"/>
          <c:tx>
            <c:strRef>
              <c:f>'GAC004'!$E$11</c:f>
              <c:strCache>
                <c:ptCount val="1"/>
                <c:pt idx="0">
                  <c:v>LIMITE SATISFACTORIO</c:v>
                </c:pt>
              </c:strCache>
            </c:strRef>
          </c:tx>
          <c:spPr>
            <a:ln cmpd="sng">
              <a:solidFill>
                <a:srgbClr val="00B800">
                  <a:alpha val="100000"/>
                </a:srgbClr>
              </a:solidFill>
            </a:ln>
          </c:spPr>
          <c:marker>
            <c:symbol val="none"/>
          </c:marker>
          <c:cat>
            <c:strRef>
              <c:f>'GAC004'!$B$12:$B$23</c:f>
              <c:strCache>
                <c:ptCount val="11"/>
                <c:pt idx="0">
                  <c:v>Enero - Febrero</c:v>
                </c:pt>
                <c:pt idx="2">
                  <c:v>Marzo - Abril</c:v>
                </c:pt>
                <c:pt idx="4">
                  <c:v>Mayo - Junio</c:v>
                </c:pt>
                <c:pt idx="6">
                  <c:v>Julio - Agosto</c:v>
                </c:pt>
                <c:pt idx="8">
                  <c:v>Septiembre - Octubre</c:v>
                </c:pt>
                <c:pt idx="10">
                  <c:v>Noviembre - Diciembre</c:v>
                </c:pt>
              </c:strCache>
            </c:strRef>
          </c:cat>
          <c:val>
            <c:numRef>
              <c:f>'GAC004'!$E$12:$E$23</c:f>
              <c:numCache>
                <c:formatCode>0%</c:formatCode>
                <c:ptCount val="12"/>
                <c:pt idx="0">
                  <c:v>-0.22500000000000001</c:v>
                </c:pt>
                <c:pt idx="1">
                  <c:v>-0.22500000000000001</c:v>
                </c:pt>
                <c:pt idx="2">
                  <c:v>-0.22500000000000001</c:v>
                </c:pt>
                <c:pt idx="3">
                  <c:v>-0.22500000000000001</c:v>
                </c:pt>
                <c:pt idx="4">
                  <c:v>-0.22500000000000001</c:v>
                </c:pt>
                <c:pt idx="5">
                  <c:v>-0.22500000000000001</c:v>
                </c:pt>
                <c:pt idx="6">
                  <c:v>-0.22500000000000001</c:v>
                </c:pt>
                <c:pt idx="7">
                  <c:v>-0.22500000000000001</c:v>
                </c:pt>
                <c:pt idx="8">
                  <c:v>-0.22500000000000001</c:v>
                </c:pt>
                <c:pt idx="9">
                  <c:v>-0.22500000000000001</c:v>
                </c:pt>
                <c:pt idx="10">
                  <c:v>-0.22500000000000001</c:v>
                </c:pt>
                <c:pt idx="11">
                  <c:v>-0.22500000000000001</c:v>
                </c:pt>
              </c:numCache>
            </c:numRef>
          </c:val>
          <c:smooth val="0"/>
          <c:extLst>
            <c:ext xmlns:c16="http://schemas.microsoft.com/office/drawing/2014/chart" uri="{C3380CC4-5D6E-409C-BE32-E72D297353CC}">
              <c16:uniqueId val="{00000002-973F-4206-B4F5-1B8EA2F51B36}"/>
            </c:ext>
          </c:extLst>
        </c:ser>
        <c:dLbls>
          <c:showLegendKey val="0"/>
          <c:showVal val="0"/>
          <c:showCatName val="0"/>
          <c:showSerName val="0"/>
          <c:showPercent val="0"/>
          <c:showBubbleSize val="0"/>
        </c:dLbls>
        <c:marker val="1"/>
        <c:smooth val="0"/>
        <c:axId val="418098214"/>
        <c:axId val="33542528"/>
      </c:lineChart>
      <c:catAx>
        <c:axId val="41809821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MX"/>
          </a:p>
        </c:txPr>
        <c:crossAx val="33542528"/>
        <c:crosses val="autoZero"/>
        <c:auto val="1"/>
        <c:lblAlgn val="ctr"/>
        <c:lblOffset val="100"/>
        <c:noMultiLvlLbl val="1"/>
      </c:catAx>
      <c:valAx>
        <c:axId val="3354252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MX"/>
          </a:p>
        </c:txPr>
        <c:crossAx val="418098214"/>
        <c:crosses val="autoZero"/>
        <c:crossBetween val="between"/>
      </c:valAx>
    </c:plotArea>
    <c:legend>
      <c:legendPos val="b"/>
      <c:overlay val="0"/>
      <c:txPr>
        <a:bodyPr/>
        <a:lstStyle/>
        <a:p>
          <a:pPr lvl="0">
            <a:defRPr b="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644796867563908E-2"/>
          <c:y val="0.11567755062448651"/>
          <c:w val="0.91720346783288786"/>
          <c:h val="0.85349622320624408"/>
        </c:manualLayout>
      </c:layout>
      <c:barChart>
        <c:barDir val="col"/>
        <c:grouping val="clustered"/>
        <c:varyColors val="0"/>
        <c:ser>
          <c:idx val="0"/>
          <c:order val="0"/>
          <c:tx>
            <c:strRef>
              <c:f>'GAC005'!$C$11</c:f>
              <c:strCache>
                <c:ptCount val="1"/>
                <c:pt idx="0">
                  <c:v>ESTADO DEL INDICADOR</c:v>
                </c:pt>
              </c:strCache>
            </c:strRef>
          </c:tx>
          <c:spPr>
            <a:solidFill>
              <a:schemeClr val="accent5">
                <a:lumMod val="60000"/>
                <a:lumOff val="40000"/>
              </a:schemeClr>
            </a:solidFill>
            <a:ln>
              <a:noFill/>
            </a:ln>
            <a:effectLst/>
          </c:spPr>
          <c:invertIfNegative val="0"/>
          <c:cat>
            <c:strRef>
              <c:f>'GAC005'!$B$12:$B$23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'GAC005'!$C$12:$C$23</c:f>
              <c:numCache>
                <c:formatCode>0%</c:formatCode>
                <c:ptCount val="12"/>
                <c:pt idx="0">
                  <c:v>-0.46</c:v>
                </c:pt>
                <c:pt idx="1">
                  <c:v>-0.42</c:v>
                </c:pt>
                <c:pt idx="2">
                  <c:v>-0.44</c:v>
                </c:pt>
                <c:pt idx="3">
                  <c:v>-0.42</c:v>
                </c:pt>
                <c:pt idx="4">
                  <c:v>-0.44</c:v>
                </c:pt>
                <c:pt idx="5">
                  <c:v>-0.35</c:v>
                </c:pt>
              </c:numCache>
            </c:numRef>
          </c:val>
          <c:extLst>
            <c:ext xmlns:c16="http://schemas.microsoft.com/office/drawing/2014/chart" uri="{C3380CC4-5D6E-409C-BE32-E72D297353CC}">
              <c16:uniqueId val="{00000000-C406-4386-9057-340EE5C62111}"/>
            </c:ext>
          </c:extLst>
        </c:ser>
        <c:dLbls>
          <c:showLegendKey val="0"/>
          <c:showVal val="0"/>
          <c:showCatName val="0"/>
          <c:showSerName val="0"/>
          <c:showPercent val="0"/>
          <c:showBubbleSize val="0"/>
        </c:dLbls>
        <c:gapWidth val="219"/>
        <c:overlap val="-27"/>
        <c:axId val="1531479328"/>
        <c:axId val="1531470176"/>
      </c:barChart>
      <c:lineChart>
        <c:grouping val="standard"/>
        <c:varyColors val="0"/>
        <c:ser>
          <c:idx val="1"/>
          <c:order val="1"/>
          <c:tx>
            <c:strRef>
              <c:f>'GAC005'!$D$11</c:f>
              <c:strCache>
                <c:ptCount val="1"/>
                <c:pt idx="0">
                  <c:v>LIMITE INSATISFACTORIO</c:v>
                </c:pt>
              </c:strCache>
            </c:strRef>
          </c:tx>
          <c:spPr>
            <a:ln w="28575" cap="rnd">
              <a:solidFill>
                <a:schemeClr val="accent2"/>
              </a:solidFill>
              <a:round/>
            </a:ln>
            <a:effectLst/>
          </c:spPr>
          <c:marker>
            <c:symbol val="none"/>
          </c:marker>
          <c:cat>
            <c:strRef>
              <c:f>'GAC005'!$B$12:$B$23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'GAC005'!$D$12:$D$23</c:f>
              <c:numCache>
                <c:formatCode>0%</c:formatCode>
                <c:ptCount val="12"/>
                <c:pt idx="0">
                  <c:v>-0.21249999999999999</c:v>
                </c:pt>
                <c:pt idx="1">
                  <c:v>-0.21249999999999999</c:v>
                </c:pt>
                <c:pt idx="2">
                  <c:v>-0.21249999999999999</c:v>
                </c:pt>
                <c:pt idx="3">
                  <c:v>-0.21249999999999999</c:v>
                </c:pt>
                <c:pt idx="4">
                  <c:v>-0.21249999999999999</c:v>
                </c:pt>
                <c:pt idx="5">
                  <c:v>-0.21249999999999999</c:v>
                </c:pt>
                <c:pt idx="6">
                  <c:v>-0.21249999999999999</c:v>
                </c:pt>
                <c:pt idx="7">
                  <c:v>-0.21249999999999999</c:v>
                </c:pt>
                <c:pt idx="8">
                  <c:v>-0.21249999999999999</c:v>
                </c:pt>
                <c:pt idx="9">
                  <c:v>-0.21249999999999999</c:v>
                </c:pt>
                <c:pt idx="10">
                  <c:v>-0.21249999999999999</c:v>
                </c:pt>
                <c:pt idx="11">
                  <c:v>-0.21249999999999999</c:v>
                </c:pt>
              </c:numCache>
            </c:numRef>
          </c:val>
          <c:smooth val="0"/>
          <c:extLst>
            <c:ext xmlns:c16="http://schemas.microsoft.com/office/drawing/2014/chart" uri="{C3380CC4-5D6E-409C-BE32-E72D297353CC}">
              <c16:uniqueId val="{00000001-C406-4386-9057-340EE5C62111}"/>
            </c:ext>
          </c:extLst>
        </c:ser>
        <c:ser>
          <c:idx val="2"/>
          <c:order val="2"/>
          <c:tx>
            <c:strRef>
              <c:f>'GAC005'!$E$11</c:f>
              <c:strCache>
                <c:ptCount val="1"/>
                <c:pt idx="0">
                  <c:v>LIMITE SATISFACTORIO</c:v>
                </c:pt>
              </c:strCache>
            </c:strRef>
          </c:tx>
          <c:spPr>
            <a:ln w="28575" cap="rnd">
              <a:solidFill>
                <a:srgbClr val="92D050"/>
              </a:solidFill>
              <a:round/>
            </a:ln>
            <a:effectLst/>
          </c:spPr>
          <c:marker>
            <c:symbol val="none"/>
          </c:marker>
          <c:cat>
            <c:strRef>
              <c:f>'GAC005'!$B$12:$B$23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'GAC005'!$E$12:$E$23</c:f>
              <c:numCache>
                <c:formatCode>0%</c:formatCode>
                <c:ptCount val="12"/>
                <c:pt idx="0">
                  <c:v>-0.22500000000000001</c:v>
                </c:pt>
                <c:pt idx="1">
                  <c:v>-0.22500000000000001</c:v>
                </c:pt>
                <c:pt idx="2">
                  <c:v>-0.22500000000000001</c:v>
                </c:pt>
                <c:pt idx="3">
                  <c:v>-0.22500000000000001</c:v>
                </c:pt>
                <c:pt idx="4">
                  <c:v>-0.22500000000000001</c:v>
                </c:pt>
                <c:pt idx="5">
                  <c:v>-0.22500000000000001</c:v>
                </c:pt>
                <c:pt idx="6">
                  <c:v>-0.22500000000000001</c:v>
                </c:pt>
                <c:pt idx="7">
                  <c:v>-0.22500000000000001</c:v>
                </c:pt>
                <c:pt idx="8">
                  <c:v>-0.22500000000000001</c:v>
                </c:pt>
                <c:pt idx="9">
                  <c:v>-0.22500000000000001</c:v>
                </c:pt>
                <c:pt idx="10">
                  <c:v>-0.22500000000000001</c:v>
                </c:pt>
                <c:pt idx="11">
                  <c:v>-0.22500000000000001</c:v>
                </c:pt>
              </c:numCache>
            </c:numRef>
          </c:val>
          <c:smooth val="0"/>
          <c:extLst>
            <c:ext xmlns:c16="http://schemas.microsoft.com/office/drawing/2014/chart" uri="{C3380CC4-5D6E-409C-BE32-E72D297353CC}">
              <c16:uniqueId val="{00000002-C406-4386-9057-340EE5C62111}"/>
            </c:ext>
          </c:extLst>
        </c:ser>
        <c:dLbls>
          <c:showLegendKey val="0"/>
          <c:showVal val="0"/>
          <c:showCatName val="0"/>
          <c:showSerName val="0"/>
          <c:showPercent val="0"/>
          <c:showBubbleSize val="0"/>
        </c:dLbls>
        <c:marker val="1"/>
        <c:smooth val="0"/>
        <c:axId val="1531479328"/>
        <c:axId val="1531470176"/>
      </c:lineChart>
      <c:catAx>
        <c:axId val="1531479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s-MX"/>
          </a:p>
        </c:txPr>
        <c:crossAx val="1531470176"/>
        <c:crosses val="autoZero"/>
        <c:auto val="1"/>
        <c:lblAlgn val="ctr"/>
        <c:lblOffset val="100"/>
        <c:noMultiLvlLbl val="0"/>
      </c:catAx>
      <c:valAx>
        <c:axId val="1531470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531479328"/>
        <c:crosses val="autoZero"/>
        <c:crossBetween val="between"/>
      </c:valAx>
      <c:spPr>
        <a:noFill/>
        <a:ln>
          <a:noFill/>
        </a:ln>
        <a:effectLst/>
      </c:spPr>
    </c:plotArea>
    <c:legend>
      <c:legendPos val="b"/>
      <c:layout>
        <c:manualLayout>
          <c:xMode val="edge"/>
          <c:yMode val="edge"/>
          <c:x val="0"/>
          <c:y val="0.92637444102799038"/>
          <c:w val="0.89260577923758966"/>
          <c:h val="6.89131818156970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'GAC006'!$C$11</c:f>
              <c:strCache>
                <c:ptCount val="1"/>
                <c:pt idx="0">
                  <c:v>ESTADO DEL INDICADOR</c:v>
                </c:pt>
              </c:strCache>
            </c:strRef>
          </c:tx>
          <c:spPr>
            <a:solidFill>
              <a:schemeClr val="accent5">
                <a:lumMod val="60000"/>
                <a:lumOff val="40000"/>
              </a:schemeClr>
            </a:solidFill>
            <a:ln>
              <a:noFill/>
            </a:ln>
            <a:effectLst/>
          </c:spPr>
          <c:invertIfNegative val="0"/>
          <c:cat>
            <c:strRef>
              <c:f>'GAC006'!$B$12:$B$23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'GAC006'!$C$12:$C$23</c:f>
              <c:numCache>
                <c:formatCode>0%</c:formatCode>
                <c:ptCount val="12"/>
                <c:pt idx="0">
                  <c:v>-0.81</c:v>
                </c:pt>
                <c:pt idx="1">
                  <c:v>-0.64</c:v>
                </c:pt>
                <c:pt idx="2">
                  <c:v>-0.4</c:v>
                </c:pt>
                <c:pt idx="3">
                  <c:v>-0.68</c:v>
                </c:pt>
                <c:pt idx="4">
                  <c:v>-0.68</c:v>
                </c:pt>
                <c:pt idx="5">
                  <c:v>-0.77</c:v>
                </c:pt>
              </c:numCache>
            </c:numRef>
          </c:val>
          <c:extLst>
            <c:ext xmlns:c16="http://schemas.microsoft.com/office/drawing/2014/chart" uri="{C3380CC4-5D6E-409C-BE32-E72D297353CC}">
              <c16:uniqueId val="{00000000-A545-4796-88A8-F637604F805C}"/>
            </c:ext>
          </c:extLst>
        </c:ser>
        <c:dLbls>
          <c:showLegendKey val="0"/>
          <c:showVal val="0"/>
          <c:showCatName val="0"/>
          <c:showSerName val="0"/>
          <c:showPercent val="0"/>
          <c:showBubbleSize val="0"/>
        </c:dLbls>
        <c:gapWidth val="219"/>
        <c:overlap val="-27"/>
        <c:axId val="1341214832"/>
        <c:axId val="1341208176"/>
      </c:barChart>
      <c:lineChart>
        <c:grouping val="standard"/>
        <c:varyColors val="0"/>
        <c:ser>
          <c:idx val="1"/>
          <c:order val="1"/>
          <c:tx>
            <c:strRef>
              <c:f>'GAC006'!$D$11</c:f>
              <c:strCache>
                <c:ptCount val="1"/>
                <c:pt idx="0">
                  <c:v>LIMITE INSATISFACTORIO</c:v>
                </c:pt>
              </c:strCache>
            </c:strRef>
          </c:tx>
          <c:spPr>
            <a:ln w="28575" cap="rnd">
              <a:solidFill>
                <a:schemeClr val="accent2"/>
              </a:solidFill>
              <a:round/>
            </a:ln>
            <a:effectLst/>
          </c:spPr>
          <c:marker>
            <c:symbol val="none"/>
          </c:marker>
          <c:cat>
            <c:strRef>
              <c:f>'GAC006'!$B$12:$B$23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'GAC006'!$D$12:$D$23</c:f>
              <c:numCache>
                <c:formatCode>0%</c:formatCode>
                <c:ptCount val="12"/>
                <c:pt idx="0">
                  <c:v>-0.21249999999999999</c:v>
                </c:pt>
                <c:pt idx="1">
                  <c:v>-0.21249999999999999</c:v>
                </c:pt>
                <c:pt idx="2">
                  <c:v>-0.21249999999999999</c:v>
                </c:pt>
                <c:pt idx="3">
                  <c:v>-0.21249999999999999</c:v>
                </c:pt>
                <c:pt idx="4">
                  <c:v>-0.21249999999999999</c:v>
                </c:pt>
                <c:pt idx="5">
                  <c:v>-0.21249999999999999</c:v>
                </c:pt>
                <c:pt idx="6">
                  <c:v>-0.21249999999999999</c:v>
                </c:pt>
                <c:pt idx="7">
                  <c:v>-0.21249999999999999</c:v>
                </c:pt>
                <c:pt idx="8">
                  <c:v>-0.21249999999999999</c:v>
                </c:pt>
                <c:pt idx="9">
                  <c:v>-0.21249999999999999</c:v>
                </c:pt>
                <c:pt idx="10">
                  <c:v>-0.21249999999999999</c:v>
                </c:pt>
                <c:pt idx="11">
                  <c:v>-0.21249999999999999</c:v>
                </c:pt>
              </c:numCache>
            </c:numRef>
          </c:val>
          <c:smooth val="0"/>
          <c:extLst>
            <c:ext xmlns:c16="http://schemas.microsoft.com/office/drawing/2014/chart" uri="{C3380CC4-5D6E-409C-BE32-E72D297353CC}">
              <c16:uniqueId val="{00000001-A545-4796-88A8-F637604F805C}"/>
            </c:ext>
          </c:extLst>
        </c:ser>
        <c:ser>
          <c:idx val="2"/>
          <c:order val="2"/>
          <c:tx>
            <c:strRef>
              <c:f>'GAC006'!$E$11</c:f>
              <c:strCache>
                <c:ptCount val="1"/>
                <c:pt idx="0">
                  <c:v>LIMITE SATISFACTORIO</c:v>
                </c:pt>
              </c:strCache>
            </c:strRef>
          </c:tx>
          <c:spPr>
            <a:ln w="28575" cap="rnd">
              <a:solidFill>
                <a:srgbClr val="00B050"/>
              </a:solidFill>
              <a:round/>
            </a:ln>
            <a:effectLst/>
          </c:spPr>
          <c:marker>
            <c:symbol val="none"/>
          </c:marker>
          <c:cat>
            <c:strRef>
              <c:f>'GAC006'!$B$12:$B$23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'GAC006'!$E$12:$E$23</c:f>
              <c:numCache>
                <c:formatCode>0%</c:formatCode>
                <c:ptCount val="12"/>
                <c:pt idx="0">
                  <c:v>-0.22500000000000001</c:v>
                </c:pt>
                <c:pt idx="1">
                  <c:v>-0.22500000000000001</c:v>
                </c:pt>
                <c:pt idx="2">
                  <c:v>-0.22500000000000001</c:v>
                </c:pt>
                <c:pt idx="3">
                  <c:v>-0.22500000000000001</c:v>
                </c:pt>
                <c:pt idx="4">
                  <c:v>-0.22500000000000001</c:v>
                </c:pt>
                <c:pt idx="5">
                  <c:v>-0.22500000000000001</c:v>
                </c:pt>
                <c:pt idx="6">
                  <c:v>-0.22500000000000001</c:v>
                </c:pt>
                <c:pt idx="7">
                  <c:v>-0.22500000000000001</c:v>
                </c:pt>
                <c:pt idx="8">
                  <c:v>-0.22500000000000001</c:v>
                </c:pt>
                <c:pt idx="9">
                  <c:v>-0.22500000000000001</c:v>
                </c:pt>
                <c:pt idx="10">
                  <c:v>-0.22500000000000001</c:v>
                </c:pt>
                <c:pt idx="11">
                  <c:v>-0.22500000000000001</c:v>
                </c:pt>
              </c:numCache>
            </c:numRef>
          </c:val>
          <c:smooth val="0"/>
          <c:extLst>
            <c:ext xmlns:c16="http://schemas.microsoft.com/office/drawing/2014/chart" uri="{C3380CC4-5D6E-409C-BE32-E72D297353CC}">
              <c16:uniqueId val="{00000002-A545-4796-88A8-F637604F805C}"/>
            </c:ext>
          </c:extLst>
        </c:ser>
        <c:dLbls>
          <c:showLegendKey val="0"/>
          <c:showVal val="0"/>
          <c:showCatName val="0"/>
          <c:showSerName val="0"/>
          <c:showPercent val="0"/>
          <c:showBubbleSize val="0"/>
        </c:dLbls>
        <c:marker val="1"/>
        <c:smooth val="0"/>
        <c:axId val="1341214832"/>
        <c:axId val="1341208176"/>
      </c:lineChart>
      <c:catAx>
        <c:axId val="134121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41208176"/>
        <c:crosses val="autoZero"/>
        <c:auto val="1"/>
        <c:lblAlgn val="ctr"/>
        <c:lblOffset val="100"/>
        <c:noMultiLvlLbl val="0"/>
      </c:catAx>
      <c:valAx>
        <c:axId val="1341208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341214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5.9607054455445514E-2"/>
          <c:y val="0.13515886629094179"/>
          <c:w val="0.91861076732673275"/>
          <c:h val="0.59698399085191534"/>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'GAC007'!$B$12:$B$23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'GAC007'!$C$12:$C$23</c:f>
              <c:numCache>
                <c:formatCode>0%</c:formatCode>
                <c:ptCount val="12"/>
                <c:pt idx="0">
                  <c:v>0.32</c:v>
                </c:pt>
                <c:pt idx="1">
                  <c:v>0.26</c:v>
                </c:pt>
                <c:pt idx="2">
                  <c:v>0.25</c:v>
                </c:pt>
                <c:pt idx="3">
                  <c:v>0.31</c:v>
                </c:pt>
                <c:pt idx="4">
                  <c:v>0.25</c:v>
                </c:pt>
                <c:pt idx="5">
                  <c:v>0.17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053-45C2-B9DA-DB9B376EE2C6}"/>
            </c:ext>
          </c:extLst>
        </c:ser>
        <c:dLbls>
          <c:showLegendKey val="0"/>
          <c:showVal val="0"/>
          <c:showCatName val="0"/>
          <c:showSerName val="0"/>
          <c:showPercent val="0"/>
          <c:showBubbleSize val="0"/>
        </c:dLbls>
        <c:gapWidth val="150"/>
        <c:axId val="196791324"/>
        <c:axId val="1613505001"/>
      </c:barChart>
      <c:lineChart>
        <c:grouping val="standard"/>
        <c:varyColors val="1"/>
        <c:ser>
          <c:idx val="1"/>
          <c:order val="1"/>
          <c:tx>
            <c:v>LIMITE INSATISFACTORIO</c:v>
          </c:tx>
          <c:spPr>
            <a:ln cmpd="sng">
              <a:solidFill>
                <a:srgbClr val="FF0000"/>
              </a:solidFill>
            </a:ln>
          </c:spPr>
          <c:marker>
            <c:symbol val="none"/>
          </c:marker>
          <c:cat>
            <c:strRef>
              <c:f>'GAC007'!$B$12:$B$23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'GAC007'!$D$12:$D$23</c:f>
              <c:numCache>
                <c:formatCode>0%</c:formatCode>
                <c:ptCount val="12"/>
                <c:pt idx="0">
                  <c:v>0.21249999999999999</c:v>
                </c:pt>
                <c:pt idx="1">
                  <c:v>0.21249999999999999</c:v>
                </c:pt>
                <c:pt idx="2">
                  <c:v>0.21249999999999999</c:v>
                </c:pt>
                <c:pt idx="3">
                  <c:v>0.21249999999999999</c:v>
                </c:pt>
                <c:pt idx="4">
                  <c:v>0.21249999999999999</c:v>
                </c:pt>
                <c:pt idx="5">
                  <c:v>0.21249999999999999</c:v>
                </c:pt>
                <c:pt idx="6">
                  <c:v>0.21249999999999999</c:v>
                </c:pt>
                <c:pt idx="7">
                  <c:v>0.21249999999999999</c:v>
                </c:pt>
                <c:pt idx="8">
                  <c:v>0.21249999999999999</c:v>
                </c:pt>
                <c:pt idx="9">
                  <c:v>0.21249999999999999</c:v>
                </c:pt>
                <c:pt idx="10">
                  <c:v>0.21249999999999999</c:v>
                </c:pt>
                <c:pt idx="11">
                  <c:v>0.21249999999999999</c:v>
                </c:pt>
              </c:numCache>
            </c:numRef>
          </c:val>
          <c:smooth val="0"/>
          <c:extLst>
            <c:ext xmlns:c16="http://schemas.microsoft.com/office/drawing/2014/chart" uri="{C3380CC4-5D6E-409C-BE32-E72D297353CC}">
              <c16:uniqueId val="{00000001-3053-45C2-B9DA-DB9B376EE2C6}"/>
            </c:ext>
          </c:extLst>
        </c:ser>
        <c:ser>
          <c:idx val="2"/>
          <c:order val="2"/>
          <c:tx>
            <c:v>LIMITE SATISFACTORIO</c:v>
          </c:tx>
          <c:spPr>
            <a:ln cmpd="sng">
              <a:solidFill>
                <a:srgbClr val="00FF00"/>
              </a:solidFill>
            </a:ln>
          </c:spPr>
          <c:marker>
            <c:symbol val="none"/>
          </c:marker>
          <c:cat>
            <c:strRef>
              <c:f>'GAC007'!$B$12:$B$23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'GAC007'!$E$12:$E$23</c:f>
              <c:numCache>
                <c:formatCode>0%</c:formatCode>
                <c:ptCount val="12"/>
                <c:pt idx="0">
                  <c:v>0.22500000000000001</c:v>
                </c:pt>
                <c:pt idx="1">
                  <c:v>0.22500000000000001</c:v>
                </c:pt>
                <c:pt idx="2">
                  <c:v>0.22500000000000001</c:v>
                </c:pt>
                <c:pt idx="3">
                  <c:v>0.22500000000000001</c:v>
                </c:pt>
                <c:pt idx="4">
                  <c:v>0.22500000000000001</c:v>
                </c:pt>
                <c:pt idx="5">
                  <c:v>0.22500000000000001</c:v>
                </c:pt>
                <c:pt idx="6">
                  <c:v>0.22500000000000001</c:v>
                </c:pt>
                <c:pt idx="7">
                  <c:v>0.22500000000000001</c:v>
                </c:pt>
                <c:pt idx="8">
                  <c:v>0.22500000000000001</c:v>
                </c:pt>
                <c:pt idx="9">
                  <c:v>0.22500000000000001</c:v>
                </c:pt>
                <c:pt idx="10">
                  <c:v>0.22500000000000001</c:v>
                </c:pt>
                <c:pt idx="11">
                  <c:v>0.22500000000000001</c:v>
                </c:pt>
              </c:numCache>
            </c:numRef>
          </c:val>
          <c:smooth val="0"/>
          <c:extLst>
            <c:ext xmlns:c16="http://schemas.microsoft.com/office/drawing/2014/chart" uri="{C3380CC4-5D6E-409C-BE32-E72D297353CC}">
              <c16:uniqueId val="{00000002-3053-45C2-B9DA-DB9B376EE2C6}"/>
            </c:ext>
          </c:extLst>
        </c:ser>
        <c:dLbls>
          <c:showLegendKey val="0"/>
          <c:showVal val="0"/>
          <c:showCatName val="0"/>
          <c:showSerName val="0"/>
          <c:showPercent val="0"/>
          <c:showBubbleSize val="0"/>
        </c:dLbls>
        <c:marker val="1"/>
        <c:smooth val="0"/>
        <c:axId val="196791324"/>
        <c:axId val="1613505001"/>
      </c:lineChart>
      <c:catAx>
        <c:axId val="1967913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613505001"/>
        <c:crosses val="autoZero"/>
        <c:auto val="1"/>
        <c:lblAlgn val="ctr"/>
        <c:lblOffset val="100"/>
        <c:noMultiLvlLbl val="1"/>
      </c:catAx>
      <c:valAx>
        <c:axId val="161350500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96791324"/>
        <c:crosses val="autoZero"/>
        <c:crossBetween val="between"/>
      </c:valAx>
    </c:plotArea>
    <c:legend>
      <c:legendPos val="r"/>
      <c:layout>
        <c:manualLayout>
          <c:xMode val="edge"/>
          <c:yMode val="edge"/>
          <c:x val="0.15372755404463032"/>
          <c:y val="0.89323637161519565"/>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9607054455445514E-2"/>
          <c:y val="0.13515886629094179"/>
          <c:w val="0.91861076732673275"/>
          <c:h val="0.59698399085191534"/>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'GAC008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'GAC008 '!$C$12:$C$23</c:f>
              <c:numCache>
                <c:formatCode>0%</c:formatCode>
                <c:ptCount val="12"/>
                <c:pt idx="2">
                  <c:v>1</c:v>
                </c:pt>
                <c:pt idx="5">
                  <c:v>0.72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08C-47EB-886D-5329E80D0FE6}"/>
            </c:ext>
          </c:extLst>
        </c:ser>
        <c:dLbls>
          <c:showLegendKey val="0"/>
          <c:showVal val="0"/>
          <c:showCatName val="0"/>
          <c:showSerName val="0"/>
          <c:showPercent val="0"/>
          <c:showBubbleSize val="0"/>
        </c:dLbls>
        <c:gapWidth val="150"/>
        <c:axId val="196791324"/>
        <c:axId val="1613505001"/>
      </c:barChart>
      <c:lineChart>
        <c:grouping val="standard"/>
        <c:varyColors val="1"/>
        <c:ser>
          <c:idx val="1"/>
          <c:order val="1"/>
          <c:tx>
            <c:v>LIMITE INSATISFACTORIO</c:v>
          </c:tx>
          <c:spPr>
            <a:ln cmpd="sng">
              <a:solidFill>
                <a:srgbClr val="FF0000"/>
              </a:solidFill>
            </a:ln>
          </c:spPr>
          <c:marker>
            <c:symbol val="none"/>
          </c:marker>
          <c:cat>
            <c:strRef>
              <c:f>'GAC008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'GAC008 '!$D$12:$D$23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708C-47EB-886D-5329E80D0FE6}"/>
            </c:ext>
          </c:extLst>
        </c:ser>
        <c:ser>
          <c:idx val="2"/>
          <c:order val="2"/>
          <c:tx>
            <c:v>LIMITE SATISFACTORIO</c:v>
          </c:tx>
          <c:spPr>
            <a:ln cmpd="sng">
              <a:solidFill>
                <a:srgbClr val="00FF00"/>
              </a:solidFill>
            </a:ln>
          </c:spPr>
          <c:marker>
            <c:symbol val="none"/>
          </c:marker>
          <c:cat>
            <c:strRef>
              <c:f>'GAC008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'GAC008 '!$E$12:$E$23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708C-47EB-886D-5329E80D0FE6}"/>
            </c:ext>
          </c:extLst>
        </c:ser>
        <c:dLbls>
          <c:showLegendKey val="0"/>
          <c:showVal val="0"/>
          <c:showCatName val="0"/>
          <c:showSerName val="0"/>
          <c:showPercent val="0"/>
          <c:showBubbleSize val="0"/>
        </c:dLbls>
        <c:marker val="1"/>
        <c:smooth val="0"/>
        <c:axId val="196791324"/>
        <c:axId val="1613505001"/>
      </c:lineChart>
      <c:catAx>
        <c:axId val="1967913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613505001"/>
        <c:crosses val="autoZero"/>
        <c:auto val="1"/>
        <c:lblAlgn val="ctr"/>
        <c:lblOffset val="100"/>
        <c:noMultiLvlLbl val="1"/>
      </c:catAx>
      <c:valAx>
        <c:axId val="161350500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96791324"/>
        <c:crosses val="autoZero"/>
        <c:crossBetween val="between"/>
      </c:valAx>
    </c:plotArea>
    <c:legend>
      <c:legendPos val="r"/>
      <c:layout>
        <c:manualLayout>
          <c:xMode val="edge"/>
          <c:yMode val="edge"/>
          <c:x val="0.15372755404463032"/>
          <c:y val="0.89323637161519565"/>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9607054455445514E-2"/>
          <c:y val="0.13515886629094179"/>
          <c:w val="0.91861076732673275"/>
          <c:h val="0.59698399085191534"/>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'GAC009'!$B$12:$B$23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'GAC009'!$C$12:$C$23</c:f>
              <c:numCache>
                <c:formatCode>0%</c:formatCode>
                <c:ptCount val="12"/>
                <c:pt idx="2">
                  <c:v>0.72</c:v>
                </c:pt>
                <c:pt idx="6">
                  <c:v>0.65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300-4124-8918-3552DEB57E41}"/>
            </c:ext>
          </c:extLst>
        </c:ser>
        <c:dLbls>
          <c:showLegendKey val="0"/>
          <c:showVal val="0"/>
          <c:showCatName val="0"/>
          <c:showSerName val="0"/>
          <c:showPercent val="0"/>
          <c:showBubbleSize val="0"/>
        </c:dLbls>
        <c:gapWidth val="150"/>
        <c:axId val="196791324"/>
        <c:axId val="1613505001"/>
      </c:barChart>
      <c:lineChart>
        <c:grouping val="standard"/>
        <c:varyColors val="1"/>
        <c:ser>
          <c:idx val="1"/>
          <c:order val="1"/>
          <c:tx>
            <c:v>LIMITE INSATISFACTORIO</c:v>
          </c:tx>
          <c:spPr>
            <a:ln cmpd="sng">
              <a:solidFill>
                <a:srgbClr val="FF0000"/>
              </a:solidFill>
            </a:ln>
          </c:spPr>
          <c:marker>
            <c:symbol val="none"/>
          </c:marker>
          <c:cat>
            <c:strRef>
              <c:f>'GAC009'!$B$12:$B$23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'GAC009'!$D$12:$D$23</c:f>
              <c:numCache>
                <c:formatCode>0%</c:formatCode>
                <c:ptCount val="12"/>
                <c:pt idx="0">
                  <c:v>0.21249999999999999</c:v>
                </c:pt>
                <c:pt idx="1">
                  <c:v>0.21249999999999999</c:v>
                </c:pt>
                <c:pt idx="2">
                  <c:v>0.21249999999999999</c:v>
                </c:pt>
                <c:pt idx="3">
                  <c:v>0.21249999999999999</c:v>
                </c:pt>
                <c:pt idx="4">
                  <c:v>0.21249999999999999</c:v>
                </c:pt>
                <c:pt idx="5">
                  <c:v>0.21249999999999999</c:v>
                </c:pt>
                <c:pt idx="6">
                  <c:v>0.21249999999999999</c:v>
                </c:pt>
                <c:pt idx="7">
                  <c:v>0.21249999999999999</c:v>
                </c:pt>
                <c:pt idx="8">
                  <c:v>0.21249999999999999</c:v>
                </c:pt>
                <c:pt idx="9">
                  <c:v>0.21249999999999999</c:v>
                </c:pt>
                <c:pt idx="10">
                  <c:v>0.21249999999999999</c:v>
                </c:pt>
                <c:pt idx="11">
                  <c:v>0.21249999999999999</c:v>
                </c:pt>
              </c:numCache>
            </c:numRef>
          </c:val>
          <c:smooth val="0"/>
          <c:extLst>
            <c:ext xmlns:c16="http://schemas.microsoft.com/office/drawing/2014/chart" uri="{C3380CC4-5D6E-409C-BE32-E72D297353CC}">
              <c16:uniqueId val="{00000001-C300-4124-8918-3552DEB57E41}"/>
            </c:ext>
          </c:extLst>
        </c:ser>
        <c:ser>
          <c:idx val="2"/>
          <c:order val="2"/>
          <c:tx>
            <c:v>LIMITE SATISFACTORIO</c:v>
          </c:tx>
          <c:spPr>
            <a:ln cmpd="sng">
              <a:solidFill>
                <a:srgbClr val="00FF00"/>
              </a:solidFill>
            </a:ln>
          </c:spPr>
          <c:marker>
            <c:symbol val="none"/>
          </c:marker>
          <c:cat>
            <c:strRef>
              <c:f>'GAC009'!$B$12:$B$23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'GAC009'!$E$12:$E$23</c:f>
              <c:numCache>
                <c:formatCode>0%</c:formatCode>
                <c:ptCount val="12"/>
                <c:pt idx="0">
                  <c:v>0.22500000000000001</c:v>
                </c:pt>
                <c:pt idx="1">
                  <c:v>0.22500000000000001</c:v>
                </c:pt>
                <c:pt idx="2">
                  <c:v>0.22500000000000001</c:v>
                </c:pt>
                <c:pt idx="3">
                  <c:v>0.22500000000000001</c:v>
                </c:pt>
                <c:pt idx="4">
                  <c:v>0.22500000000000001</c:v>
                </c:pt>
                <c:pt idx="5">
                  <c:v>0.22500000000000001</c:v>
                </c:pt>
                <c:pt idx="6">
                  <c:v>0.22500000000000001</c:v>
                </c:pt>
                <c:pt idx="7">
                  <c:v>0.22500000000000001</c:v>
                </c:pt>
                <c:pt idx="8">
                  <c:v>0.22500000000000001</c:v>
                </c:pt>
                <c:pt idx="9">
                  <c:v>0.22500000000000001</c:v>
                </c:pt>
                <c:pt idx="10">
                  <c:v>0.22500000000000001</c:v>
                </c:pt>
                <c:pt idx="11">
                  <c:v>0.22500000000000001</c:v>
                </c:pt>
              </c:numCache>
            </c:numRef>
          </c:val>
          <c:smooth val="0"/>
          <c:extLst>
            <c:ext xmlns:c16="http://schemas.microsoft.com/office/drawing/2014/chart" uri="{C3380CC4-5D6E-409C-BE32-E72D297353CC}">
              <c16:uniqueId val="{00000002-C300-4124-8918-3552DEB57E41}"/>
            </c:ext>
          </c:extLst>
        </c:ser>
        <c:dLbls>
          <c:showLegendKey val="0"/>
          <c:showVal val="0"/>
          <c:showCatName val="0"/>
          <c:showSerName val="0"/>
          <c:showPercent val="0"/>
          <c:showBubbleSize val="0"/>
        </c:dLbls>
        <c:marker val="1"/>
        <c:smooth val="0"/>
        <c:axId val="196791324"/>
        <c:axId val="1613505001"/>
      </c:lineChart>
      <c:catAx>
        <c:axId val="1967913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613505001"/>
        <c:crosses val="autoZero"/>
        <c:auto val="1"/>
        <c:lblAlgn val="ctr"/>
        <c:lblOffset val="100"/>
        <c:noMultiLvlLbl val="1"/>
      </c:catAx>
      <c:valAx>
        <c:axId val="161350500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96791324"/>
        <c:crosses val="autoZero"/>
        <c:crossBetween val="between"/>
      </c:valAx>
    </c:plotArea>
    <c:legend>
      <c:legendPos val="r"/>
      <c:layout>
        <c:manualLayout>
          <c:xMode val="edge"/>
          <c:yMode val="edge"/>
          <c:x val="0.15372755404463032"/>
          <c:y val="0.89323637161519565"/>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'DOC004'!$B$12:$B$23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'DOC004'!$C$12:$C$23</c:f>
              <c:numCache>
                <c:formatCode>0.00%</c:formatCode>
                <c:ptCount val="12"/>
                <c:pt idx="0">
                  <c:v>1.83E-2</c:v>
                </c:pt>
                <c:pt idx="1">
                  <c:v>2.4500000000000001E-2</c:v>
                </c:pt>
                <c:pt idx="2">
                  <c:v>2.7E-2</c:v>
                </c:pt>
                <c:pt idx="3">
                  <c:v>2.7199999999999998E-2</c:v>
                </c:pt>
                <c:pt idx="4">
                  <c:v>2.35E-2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FB9-4C4C-B5A5-BBFC6EC62521}"/>
            </c:ext>
          </c:extLst>
        </c:ser>
        <c:dLbls>
          <c:showLegendKey val="0"/>
          <c:showVal val="0"/>
          <c:showCatName val="0"/>
          <c:showSerName val="0"/>
          <c:showPercent val="0"/>
          <c:showBubbleSize val="0"/>
        </c:dLbls>
        <c:gapWidth val="150"/>
        <c:axId val="358696686"/>
        <c:axId val="1526086790"/>
      </c:barChart>
      <c:lineChart>
        <c:grouping val="standard"/>
        <c:varyColors val="1"/>
        <c:ser>
          <c:idx val="1"/>
          <c:order val="1"/>
          <c:tx>
            <c:v>LIMITE INSATISFACTORIO</c:v>
          </c:tx>
          <c:spPr>
            <a:ln w="19050" cmpd="sng">
              <a:solidFill>
                <a:srgbClr val="FF0000">
                  <a:alpha val="100000"/>
                </a:srgbClr>
              </a:solidFill>
            </a:ln>
          </c:spPr>
          <c:marker>
            <c:symbol val="none"/>
          </c:marker>
          <c:cat>
            <c:strRef>
              <c:f>'DOC004'!$B$12:$B$23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'DOC004'!$D$12:$D$23</c:f>
              <c:numCache>
                <c:formatCode>0%</c:formatCode>
                <c:ptCount val="12"/>
                <c:pt idx="0">
                  <c:v>4.2500000000000003E-2</c:v>
                </c:pt>
                <c:pt idx="1">
                  <c:v>4.2500000000000003E-2</c:v>
                </c:pt>
                <c:pt idx="2">
                  <c:v>4.2500000000000003E-2</c:v>
                </c:pt>
                <c:pt idx="3">
                  <c:v>4.2500000000000003E-2</c:v>
                </c:pt>
                <c:pt idx="4">
                  <c:v>4.2500000000000003E-2</c:v>
                </c:pt>
                <c:pt idx="5">
                  <c:v>4.2500000000000003E-2</c:v>
                </c:pt>
                <c:pt idx="6">
                  <c:v>4.2500000000000003E-2</c:v>
                </c:pt>
                <c:pt idx="7">
                  <c:v>4.2500000000000003E-2</c:v>
                </c:pt>
                <c:pt idx="8">
                  <c:v>4.2500000000000003E-2</c:v>
                </c:pt>
                <c:pt idx="9">
                  <c:v>4.2500000000000003E-2</c:v>
                </c:pt>
                <c:pt idx="10">
                  <c:v>4.2500000000000003E-2</c:v>
                </c:pt>
                <c:pt idx="11">
                  <c:v>4.2500000000000003E-2</c:v>
                </c:pt>
              </c:numCache>
            </c:numRef>
          </c:val>
          <c:smooth val="0"/>
          <c:extLst>
            <c:ext xmlns:c16="http://schemas.microsoft.com/office/drawing/2014/chart" uri="{C3380CC4-5D6E-409C-BE32-E72D297353CC}">
              <c16:uniqueId val="{00000001-1FB9-4C4C-B5A5-BBFC6EC62521}"/>
            </c:ext>
          </c:extLst>
        </c:ser>
        <c:ser>
          <c:idx val="2"/>
          <c:order val="2"/>
          <c:tx>
            <c:v>LIMITE SATISFACTORIO</c:v>
          </c:tx>
          <c:spPr>
            <a:ln w="19050" cmpd="sng">
              <a:solidFill>
                <a:srgbClr val="00FF00">
                  <a:alpha val="100000"/>
                </a:srgbClr>
              </a:solidFill>
            </a:ln>
          </c:spPr>
          <c:marker>
            <c:symbol val="none"/>
          </c:marker>
          <c:cat>
            <c:strRef>
              <c:f>'DOC004'!$B$12:$B$23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'DOC004'!$E$12:$E$23</c:f>
              <c:numCache>
                <c:formatCode>0%</c:formatCode>
                <c:ptCount val="12"/>
                <c:pt idx="0">
                  <c:v>4.5000000000000005E-2</c:v>
                </c:pt>
                <c:pt idx="1">
                  <c:v>4.5000000000000005E-2</c:v>
                </c:pt>
                <c:pt idx="2">
                  <c:v>4.5000000000000005E-2</c:v>
                </c:pt>
                <c:pt idx="3">
                  <c:v>4.5000000000000005E-2</c:v>
                </c:pt>
                <c:pt idx="4">
                  <c:v>4.5000000000000005E-2</c:v>
                </c:pt>
                <c:pt idx="5">
                  <c:v>4.5000000000000005E-2</c:v>
                </c:pt>
                <c:pt idx="6">
                  <c:v>4.5000000000000005E-2</c:v>
                </c:pt>
                <c:pt idx="7">
                  <c:v>4.5000000000000005E-2</c:v>
                </c:pt>
                <c:pt idx="8">
                  <c:v>4.5000000000000005E-2</c:v>
                </c:pt>
                <c:pt idx="9">
                  <c:v>4.5000000000000005E-2</c:v>
                </c:pt>
                <c:pt idx="10">
                  <c:v>4.5000000000000005E-2</c:v>
                </c:pt>
                <c:pt idx="11">
                  <c:v>4.5000000000000005E-2</c:v>
                </c:pt>
              </c:numCache>
            </c:numRef>
          </c:val>
          <c:smooth val="0"/>
          <c:extLst>
            <c:ext xmlns:c16="http://schemas.microsoft.com/office/drawing/2014/chart" uri="{C3380CC4-5D6E-409C-BE32-E72D297353CC}">
              <c16:uniqueId val="{00000002-1FB9-4C4C-B5A5-BBFC6EC62521}"/>
            </c:ext>
          </c:extLst>
        </c:ser>
        <c:dLbls>
          <c:showLegendKey val="0"/>
          <c:showVal val="0"/>
          <c:showCatName val="0"/>
          <c:showSerName val="0"/>
          <c:showPercent val="0"/>
          <c:showBubbleSize val="0"/>
        </c:dLbls>
        <c:marker val="1"/>
        <c:smooth val="0"/>
        <c:axId val="358696686"/>
        <c:axId val="1526086790"/>
      </c:lineChart>
      <c:catAx>
        <c:axId val="35869668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526086790"/>
        <c:crosses val="autoZero"/>
        <c:auto val="1"/>
        <c:lblAlgn val="ctr"/>
        <c:lblOffset val="100"/>
        <c:noMultiLvlLbl val="1"/>
      </c:catAx>
      <c:valAx>
        <c:axId val="152608679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900" b="0" i="0">
                <a:solidFill>
                  <a:srgbClr val="000000"/>
                </a:solidFill>
                <a:latin typeface="+mn-lt"/>
              </a:defRPr>
            </a:pPr>
            <a:endParaRPr lang="es-MX"/>
          </a:p>
        </c:txPr>
        <c:crossAx val="358696686"/>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'DOC005'!$B$12:$B$23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'DOC005'!$C$12:$C$23</c:f>
              <c:numCache>
                <c:formatCode>0%</c:formatCode>
                <c:ptCount val="12"/>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18D-4384-87B7-EA2CE964E7D8}"/>
            </c:ext>
          </c:extLst>
        </c:ser>
        <c:dLbls>
          <c:showLegendKey val="0"/>
          <c:showVal val="0"/>
          <c:showCatName val="0"/>
          <c:showSerName val="0"/>
          <c:showPercent val="0"/>
          <c:showBubbleSize val="0"/>
        </c:dLbls>
        <c:gapWidth val="150"/>
        <c:axId val="1882099369"/>
        <c:axId val="733338002"/>
      </c:barChart>
      <c:lineChart>
        <c:grouping val="standard"/>
        <c:varyColors val="1"/>
        <c:ser>
          <c:idx val="1"/>
          <c:order val="1"/>
          <c:tx>
            <c:v>LIMITE INSATISFACTORIO</c:v>
          </c:tx>
          <c:spPr>
            <a:ln w="19050" cmpd="sng">
              <a:solidFill>
                <a:srgbClr val="FF0000">
                  <a:alpha val="100000"/>
                </a:srgbClr>
              </a:solidFill>
            </a:ln>
          </c:spPr>
          <c:marker>
            <c:symbol val="none"/>
          </c:marker>
          <c:cat>
            <c:strRef>
              <c:f>'DOC005'!$B$12:$B$23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'DOC005'!$D$12:$D$23</c:f>
              <c:numCache>
                <c:formatCode>0%</c:formatCode>
                <c:ptCount val="12"/>
                <c:pt idx="0">
                  <c:v>4.2500000000000003E-2</c:v>
                </c:pt>
                <c:pt idx="1">
                  <c:v>4.2500000000000003E-2</c:v>
                </c:pt>
                <c:pt idx="2">
                  <c:v>4.2500000000000003E-2</c:v>
                </c:pt>
                <c:pt idx="3">
                  <c:v>4.2500000000000003E-2</c:v>
                </c:pt>
                <c:pt idx="4">
                  <c:v>4.2500000000000003E-2</c:v>
                </c:pt>
                <c:pt idx="5">
                  <c:v>4.2500000000000003E-2</c:v>
                </c:pt>
                <c:pt idx="6">
                  <c:v>4.2500000000000003E-2</c:v>
                </c:pt>
                <c:pt idx="7">
                  <c:v>4.2500000000000003E-2</c:v>
                </c:pt>
                <c:pt idx="8">
                  <c:v>4.2500000000000003E-2</c:v>
                </c:pt>
                <c:pt idx="9">
                  <c:v>4.2500000000000003E-2</c:v>
                </c:pt>
                <c:pt idx="10">
                  <c:v>4.2500000000000003E-2</c:v>
                </c:pt>
                <c:pt idx="11">
                  <c:v>4.2500000000000003E-2</c:v>
                </c:pt>
              </c:numCache>
            </c:numRef>
          </c:val>
          <c:smooth val="0"/>
          <c:extLst>
            <c:ext xmlns:c16="http://schemas.microsoft.com/office/drawing/2014/chart" uri="{C3380CC4-5D6E-409C-BE32-E72D297353CC}">
              <c16:uniqueId val="{00000001-D18D-4384-87B7-EA2CE964E7D8}"/>
            </c:ext>
          </c:extLst>
        </c:ser>
        <c:ser>
          <c:idx val="2"/>
          <c:order val="2"/>
          <c:tx>
            <c:v>LIMITE SATISFACTORIO</c:v>
          </c:tx>
          <c:spPr>
            <a:ln w="19050" cmpd="sng">
              <a:solidFill>
                <a:srgbClr val="00FF00">
                  <a:alpha val="100000"/>
                </a:srgbClr>
              </a:solidFill>
            </a:ln>
          </c:spPr>
          <c:marker>
            <c:symbol val="none"/>
          </c:marker>
          <c:cat>
            <c:strRef>
              <c:f>'DOC005'!$B$12:$B$23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'DOC005'!$E$12:$E$23</c:f>
              <c:numCache>
                <c:formatCode>0%</c:formatCode>
                <c:ptCount val="12"/>
                <c:pt idx="0">
                  <c:v>4.5000000000000005E-2</c:v>
                </c:pt>
                <c:pt idx="1">
                  <c:v>4.5000000000000005E-2</c:v>
                </c:pt>
                <c:pt idx="2">
                  <c:v>4.5000000000000005E-2</c:v>
                </c:pt>
                <c:pt idx="3">
                  <c:v>4.5000000000000005E-2</c:v>
                </c:pt>
                <c:pt idx="4">
                  <c:v>4.5000000000000005E-2</c:v>
                </c:pt>
                <c:pt idx="5">
                  <c:v>4.5000000000000005E-2</c:v>
                </c:pt>
                <c:pt idx="6">
                  <c:v>4.5000000000000005E-2</c:v>
                </c:pt>
                <c:pt idx="7">
                  <c:v>4.5000000000000005E-2</c:v>
                </c:pt>
                <c:pt idx="8">
                  <c:v>4.5000000000000005E-2</c:v>
                </c:pt>
                <c:pt idx="9">
                  <c:v>4.5000000000000005E-2</c:v>
                </c:pt>
                <c:pt idx="10">
                  <c:v>4.5000000000000005E-2</c:v>
                </c:pt>
                <c:pt idx="11">
                  <c:v>4.5000000000000005E-2</c:v>
                </c:pt>
              </c:numCache>
            </c:numRef>
          </c:val>
          <c:smooth val="0"/>
          <c:extLst>
            <c:ext xmlns:c16="http://schemas.microsoft.com/office/drawing/2014/chart" uri="{C3380CC4-5D6E-409C-BE32-E72D297353CC}">
              <c16:uniqueId val="{00000002-D18D-4384-87B7-EA2CE964E7D8}"/>
            </c:ext>
          </c:extLst>
        </c:ser>
        <c:dLbls>
          <c:showLegendKey val="0"/>
          <c:showVal val="0"/>
          <c:showCatName val="0"/>
          <c:showSerName val="0"/>
          <c:showPercent val="0"/>
          <c:showBubbleSize val="0"/>
        </c:dLbls>
        <c:marker val="1"/>
        <c:smooth val="0"/>
        <c:axId val="1882099369"/>
        <c:axId val="733338002"/>
      </c:lineChart>
      <c:catAx>
        <c:axId val="188209936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733338002"/>
        <c:crosses val="autoZero"/>
        <c:auto val="1"/>
        <c:lblAlgn val="ctr"/>
        <c:lblOffset val="100"/>
        <c:noMultiLvlLbl val="1"/>
      </c:catAx>
      <c:valAx>
        <c:axId val="73333800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882099369"/>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'ATH001'!$B$12:$B$23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'ATH001'!$C$12:$C$23</c:f>
              <c:numCache>
                <c:formatCode>0%</c:formatCode>
                <c:ptCount val="12"/>
                <c:pt idx="5">
                  <c:v>0.31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74B-407B-9F42-5D0888DD3532}"/>
            </c:ext>
          </c:extLst>
        </c:ser>
        <c:dLbls>
          <c:showLegendKey val="0"/>
          <c:showVal val="0"/>
          <c:showCatName val="0"/>
          <c:showSerName val="0"/>
          <c:showPercent val="0"/>
          <c:showBubbleSize val="0"/>
        </c:dLbls>
        <c:gapWidth val="150"/>
        <c:axId val="1563571016"/>
        <c:axId val="1478126337"/>
      </c:barChart>
      <c:lineChart>
        <c:grouping val="standard"/>
        <c:varyColors val="1"/>
        <c:ser>
          <c:idx val="1"/>
          <c:order val="1"/>
          <c:tx>
            <c:v>LIMITE INSATISFACTORIO</c:v>
          </c:tx>
          <c:spPr>
            <a:ln cmpd="sng">
              <a:solidFill>
                <a:srgbClr val="FF0000"/>
              </a:solidFill>
            </a:ln>
          </c:spPr>
          <c:marker>
            <c:symbol val="none"/>
          </c:marker>
          <c:cat>
            <c:strRef>
              <c:f>'ATH001'!$B$12:$B$23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'ATH001'!$D$12:$D$23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874B-407B-9F42-5D0888DD3532}"/>
            </c:ext>
          </c:extLst>
        </c:ser>
        <c:ser>
          <c:idx val="2"/>
          <c:order val="2"/>
          <c:tx>
            <c:v>LIMITE SATISFACTORIO</c:v>
          </c:tx>
          <c:spPr>
            <a:ln cmpd="sng">
              <a:solidFill>
                <a:srgbClr val="00B050"/>
              </a:solidFill>
            </a:ln>
          </c:spPr>
          <c:marker>
            <c:symbol val="none"/>
          </c:marker>
          <c:cat>
            <c:strRef>
              <c:f>'ATH001'!$B$12:$B$23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'ATH001'!$E$12:$E$23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874B-407B-9F42-5D0888DD3532}"/>
            </c:ext>
          </c:extLst>
        </c:ser>
        <c:dLbls>
          <c:showLegendKey val="0"/>
          <c:showVal val="0"/>
          <c:showCatName val="0"/>
          <c:showSerName val="0"/>
          <c:showPercent val="0"/>
          <c:showBubbleSize val="0"/>
        </c:dLbls>
        <c:marker val="1"/>
        <c:smooth val="0"/>
        <c:axId val="1563571016"/>
        <c:axId val="1478126337"/>
      </c:lineChart>
      <c:catAx>
        <c:axId val="156357101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478126337"/>
        <c:crosses val="autoZero"/>
        <c:auto val="1"/>
        <c:lblAlgn val="ctr"/>
        <c:lblOffset val="100"/>
        <c:noMultiLvlLbl val="1"/>
      </c:catAx>
      <c:valAx>
        <c:axId val="1478126337"/>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none"/>
        <c:tickLblPos val="nextTo"/>
        <c:spPr>
          <a:ln/>
        </c:spPr>
        <c:txPr>
          <a:bodyPr/>
          <a:lstStyle/>
          <a:p>
            <a:pPr lvl="0">
              <a:defRPr b="0" i="0">
                <a:solidFill>
                  <a:srgbClr val="000000"/>
                </a:solidFill>
                <a:latin typeface="+mn-lt"/>
              </a:defRPr>
            </a:pPr>
            <a:endParaRPr lang="es-MX"/>
          </a:p>
        </c:txPr>
        <c:crossAx val="1563571016"/>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'GIP010'!$C$11</c:f>
              <c:strCache>
                <c:ptCount val="1"/>
                <c:pt idx="0">
                  <c:v>ESTADO DEL INDICADOR</c:v>
                </c:pt>
              </c:strCache>
            </c:strRef>
          </c:tx>
          <c:spPr>
            <a:solidFill>
              <a:schemeClr val="accent1"/>
            </a:solidFill>
            <a:ln>
              <a:noFill/>
            </a:ln>
            <a:effectLst/>
          </c:spPr>
          <c:invertIfNegative val="0"/>
          <c:cat>
            <c:strRef>
              <c:f>'GIP010'!$B$12:$B$23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'GIP010'!$C$12:$C$23</c:f>
              <c:numCache>
                <c:formatCode>0%</c:formatCode>
                <c:ptCount val="12"/>
                <c:pt idx="0">
                  <c:v>0</c:v>
                </c:pt>
                <c:pt idx="1">
                  <c:v>0.09</c:v>
                </c:pt>
                <c:pt idx="2">
                  <c:v>0.56000000000000005</c:v>
                </c:pt>
                <c:pt idx="3">
                  <c:v>0.56000000000000005</c:v>
                </c:pt>
                <c:pt idx="4">
                  <c:v>0.62</c:v>
                </c:pt>
                <c:pt idx="5">
                  <c:v>0.73</c:v>
                </c:pt>
              </c:numCache>
            </c:numRef>
          </c:val>
          <c:extLst>
            <c:ext xmlns:c16="http://schemas.microsoft.com/office/drawing/2014/chart" uri="{C3380CC4-5D6E-409C-BE32-E72D297353CC}">
              <c16:uniqueId val="{00000000-3687-45FA-822A-D98A2D98103A}"/>
            </c:ext>
          </c:extLst>
        </c:ser>
        <c:dLbls>
          <c:showLegendKey val="0"/>
          <c:showVal val="0"/>
          <c:showCatName val="0"/>
          <c:showSerName val="0"/>
          <c:showPercent val="0"/>
          <c:showBubbleSize val="0"/>
        </c:dLbls>
        <c:gapWidth val="219"/>
        <c:overlap val="-27"/>
        <c:axId val="1065292896"/>
        <c:axId val="1065297472"/>
      </c:barChart>
      <c:lineChart>
        <c:grouping val="standard"/>
        <c:varyColors val="0"/>
        <c:ser>
          <c:idx val="1"/>
          <c:order val="1"/>
          <c:tx>
            <c:strRef>
              <c:f>'GIP010'!$D$11</c:f>
              <c:strCache>
                <c:ptCount val="1"/>
                <c:pt idx="0">
                  <c:v> </c:v>
                </c:pt>
              </c:strCache>
            </c:strRef>
          </c:tx>
          <c:spPr>
            <a:ln w="28575" cap="rnd">
              <a:solidFill>
                <a:srgbClr val="FF0000"/>
              </a:solidFill>
              <a:round/>
            </a:ln>
            <a:effectLst/>
          </c:spPr>
          <c:marker>
            <c:symbol val="none"/>
          </c:marker>
          <c:cat>
            <c:strRef>
              <c:f>'GIP010'!$B$12:$B$23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'GIP010'!$D$12:$D$23</c:f>
              <c:numCache>
                <c:formatCode>0%</c:formatCode>
                <c:ptCount val="12"/>
                <c:pt idx="0">
                  <c:v>0.78200000000000003</c:v>
                </c:pt>
                <c:pt idx="1">
                  <c:v>0.78200000000000003</c:v>
                </c:pt>
                <c:pt idx="2">
                  <c:v>0.78200000000000003</c:v>
                </c:pt>
                <c:pt idx="3">
                  <c:v>0.78200000000000003</c:v>
                </c:pt>
                <c:pt idx="4">
                  <c:v>0.78200000000000003</c:v>
                </c:pt>
                <c:pt idx="5">
                  <c:v>0.78200000000000003</c:v>
                </c:pt>
                <c:pt idx="6">
                  <c:v>0.78200000000000003</c:v>
                </c:pt>
                <c:pt idx="7">
                  <c:v>0.78200000000000003</c:v>
                </c:pt>
                <c:pt idx="8">
                  <c:v>0.78200000000000003</c:v>
                </c:pt>
                <c:pt idx="9">
                  <c:v>0.78200000000000003</c:v>
                </c:pt>
                <c:pt idx="10">
                  <c:v>0.78200000000000003</c:v>
                </c:pt>
                <c:pt idx="11">
                  <c:v>0.78200000000000003</c:v>
                </c:pt>
              </c:numCache>
            </c:numRef>
          </c:val>
          <c:smooth val="0"/>
          <c:extLst>
            <c:ext xmlns:c16="http://schemas.microsoft.com/office/drawing/2014/chart" uri="{C3380CC4-5D6E-409C-BE32-E72D297353CC}">
              <c16:uniqueId val="{00000001-3687-45FA-822A-D98A2D98103A}"/>
            </c:ext>
          </c:extLst>
        </c:ser>
        <c:ser>
          <c:idx val="2"/>
          <c:order val="2"/>
          <c:tx>
            <c:strRef>
              <c:f>'GIP010'!$E$11</c:f>
              <c:strCache>
                <c:ptCount val="1"/>
                <c:pt idx="0">
                  <c:v>LIMITE SATISFACTORIO</c:v>
                </c:pt>
              </c:strCache>
            </c:strRef>
          </c:tx>
          <c:spPr>
            <a:ln w="28575" cap="rnd">
              <a:solidFill>
                <a:srgbClr val="92D050"/>
              </a:solidFill>
              <a:round/>
            </a:ln>
            <a:effectLst/>
          </c:spPr>
          <c:marker>
            <c:symbol val="none"/>
          </c:marker>
          <c:cat>
            <c:strRef>
              <c:f>'GIP010'!$B$12:$B$23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'GIP010'!$E$12:$E$23</c:f>
              <c:numCache>
                <c:formatCode>0%</c:formatCode>
                <c:ptCount val="12"/>
                <c:pt idx="0">
                  <c:v>0.82800000000000007</c:v>
                </c:pt>
                <c:pt idx="1">
                  <c:v>0.82800000000000007</c:v>
                </c:pt>
                <c:pt idx="2">
                  <c:v>0.82800000000000007</c:v>
                </c:pt>
                <c:pt idx="3">
                  <c:v>0.82800000000000007</c:v>
                </c:pt>
                <c:pt idx="4">
                  <c:v>0.82800000000000007</c:v>
                </c:pt>
                <c:pt idx="5">
                  <c:v>0.82800000000000007</c:v>
                </c:pt>
                <c:pt idx="6">
                  <c:v>0.82800000000000007</c:v>
                </c:pt>
                <c:pt idx="7">
                  <c:v>0.82800000000000007</c:v>
                </c:pt>
                <c:pt idx="8">
                  <c:v>0.82800000000000007</c:v>
                </c:pt>
                <c:pt idx="9">
                  <c:v>0.82800000000000007</c:v>
                </c:pt>
                <c:pt idx="10">
                  <c:v>0.82800000000000007</c:v>
                </c:pt>
                <c:pt idx="11">
                  <c:v>0.82800000000000007</c:v>
                </c:pt>
              </c:numCache>
            </c:numRef>
          </c:val>
          <c:smooth val="0"/>
          <c:extLst>
            <c:ext xmlns:c16="http://schemas.microsoft.com/office/drawing/2014/chart" uri="{C3380CC4-5D6E-409C-BE32-E72D297353CC}">
              <c16:uniqueId val="{00000002-3687-45FA-822A-D98A2D98103A}"/>
            </c:ext>
          </c:extLst>
        </c:ser>
        <c:dLbls>
          <c:showLegendKey val="0"/>
          <c:showVal val="0"/>
          <c:showCatName val="0"/>
          <c:showSerName val="0"/>
          <c:showPercent val="0"/>
          <c:showBubbleSize val="0"/>
        </c:dLbls>
        <c:marker val="1"/>
        <c:smooth val="0"/>
        <c:axId val="1065292896"/>
        <c:axId val="1065297472"/>
      </c:lineChart>
      <c:catAx>
        <c:axId val="106529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65297472"/>
        <c:crosses val="autoZero"/>
        <c:auto val="1"/>
        <c:lblAlgn val="ctr"/>
        <c:lblOffset val="100"/>
        <c:noMultiLvlLbl val="0"/>
      </c:catAx>
      <c:valAx>
        <c:axId val="1065297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065292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'ATH006'!$B$12:$B$23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'ATH006'!$C$12:$C$23</c:f>
              <c:numCache>
                <c:formatCode>0%</c:formatCode>
                <c:ptCount val="12"/>
                <c:pt idx="0">
                  <c:v>0</c:v>
                </c:pt>
                <c:pt idx="1">
                  <c:v>0</c:v>
                </c:pt>
                <c:pt idx="2" formatCode="0.00%">
                  <c:v>0.6774</c:v>
                </c:pt>
                <c:pt idx="3">
                  <c:v>0</c:v>
                </c:pt>
                <c:pt idx="4">
                  <c:v>0</c:v>
                </c:pt>
                <c:pt idx="5" formatCode="0.00%">
                  <c:v>0.67900000000000005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290-4F3F-968A-75A6CBE37ED6}"/>
            </c:ext>
          </c:extLst>
        </c:ser>
        <c:dLbls>
          <c:showLegendKey val="0"/>
          <c:showVal val="0"/>
          <c:showCatName val="0"/>
          <c:showSerName val="0"/>
          <c:showPercent val="0"/>
          <c:showBubbleSize val="0"/>
        </c:dLbls>
        <c:gapWidth val="150"/>
        <c:axId val="1741711183"/>
        <c:axId val="1553749321"/>
      </c:barChart>
      <c:lineChart>
        <c:grouping val="standard"/>
        <c:varyColors val="1"/>
        <c:ser>
          <c:idx val="1"/>
          <c:order val="1"/>
          <c:tx>
            <c:v>LIMITE INSATISFACTORIO</c:v>
          </c:tx>
          <c:spPr>
            <a:ln cmpd="sng">
              <a:solidFill>
                <a:srgbClr val="FF0000"/>
              </a:solidFill>
            </a:ln>
          </c:spPr>
          <c:marker>
            <c:symbol val="none"/>
          </c:marker>
          <c:cat>
            <c:strRef>
              <c:f>'ATH006'!$B$12:$B$23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'ATH006'!$D$12:$D$23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2290-4F3F-968A-75A6CBE37ED6}"/>
            </c:ext>
          </c:extLst>
        </c:ser>
        <c:ser>
          <c:idx val="2"/>
          <c:order val="2"/>
          <c:tx>
            <c:v>LIMITE SATISFACTORIO</c:v>
          </c:tx>
          <c:spPr>
            <a:ln cmpd="sng">
              <a:solidFill>
                <a:srgbClr val="00B050"/>
              </a:solidFill>
            </a:ln>
          </c:spPr>
          <c:marker>
            <c:symbol val="none"/>
          </c:marker>
          <c:cat>
            <c:strRef>
              <c:f>'ATH006'!$B$12:$B$23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'ATH006'!$E$12:$E$23</c:f>
              <c:numCache>
                <c:formatCode>0%</c:formatCode>
                <c:ptCount val="12"/>
                <c:pt idx="0">
                  <c:v>0.72</c:v>
                </c:pt>
                <c:pt idx="1">
                  <c:v>0.72</c:v>
                </c:pt>
                <c:pt idx="2">
                  <c:v>0.72</c:v>
                </c:pt>
                <c:pt idx="3">
                  <c:v>0.72</c:v>
                </c:pt>
                <c:pt idx="4">
                  <c:v>0.72</c:v>
                </c:pt>
                <c:pt idx="5">
                  <c:v>0.72</c:v>
                </c:pt>
                <c:pt idx="6">
                  <c:v>0.72</c:v>
                </c:pt>
                <c:pt idx="7">
                  <c:v>0.72</c:v>
                </c:pt>
                <c:pt idx="8">
                  <c:v>0.72</c:v>
                </c:pt>
                <c:pt idx="9">
                  <c:v>0.72</c:v>
                </c:pt>
                <c:pt idx="10">
                  <c:v>0.72</c:v>
                </c:pt>
                <c:pt idx="11">
                  <c:v>0.72</c:v>
                </c:pt>
              </c:numCache>
            </c:numRef>
          </c:val>
          <c:smooth val="0"/>
          <c:extLst>
            <c:ext xmlns:c16="http://schemas.microsoft.com/office/drawing/2014/chart" uri="{C3380CC4-5D6E-409C-BE32-E72D297353CC}">
              <c16:uniqueId val="{00000002-2290-4F3F-968A-75A6CBE37ED6}"/>
            </c:ext>
          </c:extLst>
        </c:ser>
        <c:dLbls>
          <c:showLegendKey val="0"/>
          <c:showVal val="0"/>
          <c:showCatName val="0"/>
          <c:showSerName val="0"/>
          <c:showPercent val="0"/>
          <c:showBubbleSize val="0"/>
        </c:dLbls>
        <c:marker val="1"/>
        <c:smooth val="0"/>
        <c:axId val="1741711183"/>
        <c:axId val="1553749321"/>
      </c:lineChart>
      <c:catAx>
        <c:axId val="174171118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553749321"/>
        <c:crosses val="autoZero"/>
        <c:auto val="1"/>
        <c:lblAlgn val="ctr"/>
        <c:lblOffset val="100"/>
        <c:noMultiLvlLbl val="1"/>
      </c:catAx>
      <c:valAx>
        <c:axId val="155374932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741711183"/>
        <c:crosses val="autoZero"/>
        <c:crossBetween val="between"/>
      </c:valAx>
    </c:plotArea>
    <c:legend>
      <c:legendPos val="b"/>
      <c:layout>
        <c:manualLayout>
          <c:xMode val="edge"/>
          <c:yMode val="edge"/>
          <c:x val="0.39447998359475034"/>
          <c:y val="0.90970695970695981"/>
        </c:manualLayout>
      </c:layout>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'ATH007'!$B$12:$B$23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'ATH007'!$C$12:$C$23</c:f>
              <c:numCache>
                <c:formatCode>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481-4503-8A6B-2EA7D1440712}"/>
            </c:ext>
          </c:extLst>
        </c:ser>
        <c:dLbls>
          <c:showLegendKey val="0"/>
          <c:showVal val="0"/>
          <c:showCatName val="0"/>
          <c:showSerName val="0"/>
          <c:showPercent val="0"/>
          <c:showBubbleSize val="0"/>
        </c:dLbls>
        <c:gapWidth val="150"/>
        <c:axId val="1227566677"/>
        <c:axId val="326136009"/>
      </c:barChart>
      <c:lineChart>
        <c:grouping val="standard"/>
        <c:varyColors val="1"/>
        <c:ser>
          <c:idx val="1"/>
          <c:order val="1"/>
          <c:tx>
            <c:v>LIMITE INSATISFACTORIO</c:v>
          </c:tx>
          <c:spPr>
            <a:ln cmpd="sng">
              <a:solidFill>
                <a:srgbClr val="FF0000"/>
              </a:solidFill>
            </a:ln>
          </c:spPr>
          <c:marker>
            <c:symbol val="none"/>
          </c:marker>
          <c:cat>
            <c:strRef>
              <c:f>'ATH007'!$B$12:$B$23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'ATH007'!$D$12:$D$23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1481-4503-8A6B-2EA7D1440712}"/>
            </c:ext>
          </c:extLst>
        </c:ser>
        <c:ser>
          <c:idx val="2"/>
          <c:order val="2"/>
          <c:tx>
            <c:v>LIMITE SATISFACTORIO</c:v>
          </c:tx>
          <c:spPr>
            <a:ln cmpd="sng">
              <a:solidFill>
                <a:srgbClr val="00B050"/>
              </a:solidFill>
            </a:ln>
          </c:spPr>
          <c:marker>
            <c:symbol val="none"/>
          </c:marker>
          <c:cat>
            <c:strRef>
              <c:f>'ATH007'!$B$12:$B$23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'ATH007'!$E$12:$E$23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1481-4503-8A6B-2EA7D1440712}"/>
            </c:ext>
          </c:extLst>
        </c:ser>
        <c:dLbls>
          <c:showLegendKey val="0"/>
          <c:showVal val="0"/>
          <c:showCatName val="0"/>
          <c:showSerName val="0"/>
          <c:showPercent val="0"/>
          <c:showBubbleSize val="0"/>
        </c:dLbls>
        <c:marker val="1"/>
        <c:smooth val="0"/>
        <c:axId val="1227566677"/>
        <c:axId val="326136009"/>
      </c:lineChart>
      <c:catAx>
        <c:axId val="122756667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326136009"/>
        <c:crosses val="autoZero"/>
        <c:auto val="1"/>
        <c:lblAlgn val="ctr"/>
        <c:lblOffset val="100"/>
        <c:noMultiLvlLbl val="1"/>
      </c:catAx>
      <c:valAx>
        <c:axId val="326136009"/>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none"/>
        <c:tickLblPos val="nextTo"/>
        <c:spPr>
          <a:ln/>
        </c:spPr>
        <c:txPr>
          <a:bodyPr/>
          <a:lstStyle/>
          <a:p>
            <a:pPr lvl="0">
              <a:defRPr b="0" i="0">
                <a:solidFill>
                  <a:srgbClr val="000000"/>
                </a:solidFill>
                <a:latin typeface="+mn-lt"/>
              </a:defRPr>
            </a:pPr>
            <a:endParaRPr lang="es-MX"/>
          </a:p>
        </c:txPr>
        <c:crossAx val="1227566677"/>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'ATH009'!$B$12:$B$23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'ATH009'!$C$12:$C$23</c:f>
              <c:numCache>
                <c:formatCode>0%</c:formatCode>
                <c:ptCount val="12"/>
                <c:pt idx="0" formatCode="General">
                  <c:v>0</c:v>
                </c:pt>
                <c:pt idx="1">
                  <c:v>0</c:v>
                </c:pt>
                <c:pt idx="2">
                  <c:v>0</c:v>
                </c:pt>
                <c:pt idx="3">
                  <c:v>1</c:v>
                </c:pt>
                <c:pt idx="4">
                  <c:v>0</c:v>
                </c:pt>
                <c:pt idx="5">
                  <c:v>0</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BC1-4616-93E0-6ABF4B7F65F9}"/>
            </c:ext>
          </c:extLst>
        </c:ser>
        <c:dLbls>
          <c:showLegendKey val="0"/>
          <c:showVal val="0"/>
          <c:showCatName val="0"/>
          <c:showSerName val="0"/>
          <c:showPercent val="0"/>
          <c:showBubbleSize val="0"/>
        </c:dLbls>
        <c:gapWidth val="150"/>
        <c:axId val="388402578"/>
        <c:axId val="149139052"/>
      </c:barChart>
      <c:lineChart>
        <c:grouping val="standard"/>
        <c:varyColors val="1"/>
        <c:ser>
          <c:idx val="1"/>
          <c:order val="1"/>
          <c:tx>
            <c:v>LIMITE INSATISFACTORIO</c:v>
          </c:tx>
          <c:spPr>
            <a:ln w="19050" cmpd="sng">
              <a:solidFill>
                <a:srgbClr val="FF0000">
                  <a:alpha val="100000"/>
                </a:srgbClr>
              </a:solidFill>
            </a:ln>
          </c:spPr>
          <c:marker>
            <c:symbol val="none"/>
          </c:marker>
          <c:cat>
            <c:strRef>
              <c:f>'ATH009'!$B$12:$B$23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'ATH009'!$D$12:$D$23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ABC1-4616-93E0-6ABF4B7F65F9}"/>
            </c:ext>
          </c:extLst>
        </c:ser>
        <c:ser>
          <c:idx val="2"/>
          <c:order val="2"/>
          <c:tx>
            <c:v>LIMITE SATISFACTORIO</c:v>
          </c:tx>
          <c:spPr>
            <a:ln cmpd="sng">
              <a:solidFill>
                <a:srgbClr val="00B050"/>
              </a:solidFill>
            </a:ln>
          </c:spPr>
          <c:marker>
            <c:symbol val="none"/>
          </c:marker>
          <c:cat>
            <c:strRef>
              <c:f>'ATH009'!$B$12:$B$23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'ATH009'!$E$12:$E$23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ABC1-4616-93E0-6ABF4B7F65F9}"/>
            </c:ext>
          </c:extLst>
        </c:ser>
        <c:dLbls>
          <c:showLegendKey val="0"/>
          <c:showVal val="0"/>
          <c:showCatName val="0"/>
          <c:showSerName val="0"/>
          <c:showPercent val="0"/>
          <c:showBubbleSize val="0"/>
        </c:dLbls>
        <c:marker val="1"/>
        <c:smooth val="0"/>
        <c:axId val="388402578"/>
        <c:axId val="149139052"/>
      </c:lineChart>
      <c:catAx>
        <c:axId val="38840257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49139052"/>
        <c:crosses val="autoZero"/>
        <c:auto val="1"/>
        <c:lblAlgn val="ctr"/>
        <c:lblOffset val="100"/>
        <c:noMultiLvlLbl val="1"/>
      </c:catAx>
      <c:valAx>
        <c:axId val="14913905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s-MX"/>
          </a:p>
        </c:txPr>
        <c:crossAx val="388402578"/>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'CTR004'!$B$12:$B$23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'CTR004'!$C$12:$C$23</c:f>
              <c:numCache>
                <c:formatCode>0%</c:formatCode>
                <c:ptCount val="12"/>
                <c:pt idx="2">
                  <c:v>3.4</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683-4B54-90F8-324886EEB6B5}"/>
            </c:ext>
          </c:extLst>
        </c:ser>
        <c:dLbls>
          <c:showLegendKey val="0"/>
          <c:showVal val="0"/>
          <c:showCatName val="0"/>
          <c:showSerName val="0"/>
          <c:showPercent val="0"/>
          <c:showBubbleSize val="0"/>
        </c:dLbls>
        <c:gapWidth val="150"/>
        <c:axId val="1866368161"/>
        <c:axId val="617694317"/>
      </c:barChart>
      <c:lineChart>
        <c:grouping val="standard"/>
        <c:varyColors val="1"/>
        <c:ser>
          <c:idx val="1"/>
          <c:order val="1"/>
          <c:tx>
            <c:v>LIMITE INSATISFACTORIO</c:v>
          </c:tx>
          <c:spPr>
            <a:ln w="19050" cmpd="sng">
              <a:solidFill>
                <a:srgbClr val="FF0000">
                  <a:alpha val="100000"/>
                </a:srgbClr>
              </a:solidFill>
            </a:ln>
          </c:spPr>
          <c:marker>
            <c:symbol val="none"/>
          </c:marker>
          <c:cat>
            <c:strRef>
              <c:f>'CTR004'!$B$12:$B$23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'CTR004'!$D$12:$D$23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5683-4B54-90F8-324886EEB6B5}"/>
            </c:ext>
          </c:extLst>
        </c:ser>
        <c:ser>
          <c:idx val="2"/>
          <c:order val="2"/>
          <c:tx>
            <c:v>LIMITE SATISFACTORIO</c:v>
          </c:tx>
          <c:spPr>
            <a:ln w="19050" cmpd="sng">
              <a:solidFill>
                <a:srgbClr val="00B050">
                  <a:alpha val="100000"/>
                </a:srgbClr>
              </a:solidFill>
            </a:ln>
          </c:spPr>
          <c:marker>
            <c:symbol val="none"/>
          </c:marker>
          <c:cat>
            <c:strRef>
              <c:f>'CTR004'!$B$12:$B$23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'CTR004'!$E$12:$E$23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5683-4B54-90F8-324886EEB6B5}"/>
            </c:ext>
          </c:extLst>
        </c:ser>
        <c:dLbls>
          <c:showLegendKey val="0"/>
          <c:showVal val="0"/>
          <c:showCatName val="0"/>
          <c:showSerName val="0"/>
          <c:showPercent val="0"/>
          <c:showBubbleSize val="0"/>
        </c:dLbls>
        <c:marker val="1"/>
        <c:smooth val="0"/>
        <c:axId val="1866368161"/>
        <c:axId val="617694317"/>
      </c:lineChart>
      <c:catAx>
        <c:axId val="186636816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617694317"/>
        <c:crosses val="autoZero"/>
        <c:auto val="1"/>
        <c:lblAlgn val="ctr"/>
        <c:lblOffset val="100"/>
        <c:noMultiLvlLbl val="1"/>
      </c:catAx>
      <c:valAx>
        <c:axId val="61769431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866368161"/>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'CTR006'!$B$12:$B$23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'CTR006'!$C$12:$C$23</c:f>
              <c:numCache>
                <c:formatCode>0%</c:formatCode>
                <c:ptCount val="12"/>
                <c:pt idx="2">
                  <c:v>0.99</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4A1-44FA-B635-01BFACF4C2D8}"/>
            </c:ext>
          </c:extLst>
        </c:ser>
        <c:dLbls>
          <c:showLegendKey val="0"/>
          <c:showVal val="0"/>
          <c:showCatName val="0"/>
          <c:showSerName val="0"/>
          <c:showPercent val="0"/>
          <c:showBubbleSize val="0"/>
        </c:dLbls>
        <c:gapWidth val="150"/>
        <c:axId val="1365925373"/>
        <c:axId val="1673293934"/>
      </c:barChart>
      <c:lineChart>
        <c:grouping val="standard"/>
        <c:varyColors val="1"/>
        <c:ser>
          <c:idx val="1"/>
          <c:order val="1"/>
          <c:tx>
            <c:v>LIMITE INSATISFACTORIO</c:v>
          </c:tx>
          <c:spPr>
            <a:ln w="9525" cmpd="sng">
              <a:solidFill>
                <a:srgbClr val="FF0000">
                  <a:alpha val="100000"/>
                </a:srgbClr>
              </a:solidFill>
            </a:ln>
          </c:spPr>
          <c:marker>
            <c:symbol val="none"/>
          </c:marker>
          <c:cat>
            <c:strRef>
              <c:f>'CTR006'!$B$12:$B$23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'CTR006'!$D$12:$D$23</c:f>
              <c:numCache>
                <c:formatCode>0%</c:formatCode>
                <c:ptCount val="12"/>
                <c:pt idx="0">
                  <c:v>0.68</c:v>
                </c:pt>
                <c:pt idx="1">
                  <c:v>0.68</c:v>
                </c:pt>
                <c:pt idx="2">
                  <c:v>0.68</c:v>
                </c:pt>
                <c:pt idx="3">
                  <c:v>0.68</c:v>
                </c:pt>
                <c:pt idx="4">
                  <c:v>0.68</c:v>
                </c:pt>
                <c:pt idx="5">
                  <c:v>0.68</c:v>
                </c:pt>
                <c:pt idx="6">
                  <c:v>0.68</c:v>
                </c:pt>
                <c:pt idx="7">
                  <c:v>0.68</c:v>
                </c:pt>
                <c:pt idx="8">
                  <c:v>0.68</c:v>
                </c:pt>
                <c:pt idx="9">
                  <c:v>0.68</c:v>
                </c:pt>
                <c:pt idx="10">
                  <c:v>0.68</c:v>
                </c:pt>
                <c:pt idx="11">
                  <c:v>0.68</c:v>
                </c:pt>
              </c:numCache>
            </c:numRef>
          </c:val>
          <c:smooth val="0"/>
          <c:extLst>
            <c:ext xmlns:c16="http://schemas.microsoft.com/office/drawing/2014/chart" uri="{C3380CC4-5D6E-409C-BE32-E72D297353CC}">
              <c16:uniqueId val="{00000001-64A1-44FA-B635-01BFACF4C2D8}"/>
            </c:ext>
          </c:extLst>
        </c:ser>
        <c:ser>
          <c:idx val="2"/>
          <c:order val="2"/>
          <c:tx>
            <c:v>LIMITE SATISFACTORIO</c:v>
          </c:tx>
          <c:spPr>
            <a:ln cmpd="sng">
              <a:solidFill>
                <a:srgbClr val="00B050"/>
              </a:solidFill>
            </a:ln>
          </c:spPr>
          <c:marker>
            <c:symbol val="none"/>
          </c:marker>
          <c:cat>
            <c:strRef>
              <c:f>'CTR006'!$B$12:$B$23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'CTR006'!$E$12:$E$23</c:f>
              <c:numCache>
                <c:formatCode>0%</c:formatCode>
                <c:ptCount val="12"/>
                <c:pt idx="0">
                  <c:v>0.72000000000000008</c:v>
                </c:pt>
                <c:pt idx="1">
                  <c:v>0.72000000000000008</c:v>
                </c:pt>
                <c:pt idx="2">
                  <c:v>0.72000000000000008</c:v>
                </c:pt>
                <c:pt idx="3">
                  <c:v>0.72000000000000008</c:v>
                </c:pt>
                <c:pt idx="4">
                  <c:v>0.72000000000000008</c:v>
                </c:pt>
                <c:pt idx="5">
                  <c:v>0.72000000000000008</c:v>
                </c:pt>
                <c:pt idx="6">
                  <c:v>0.72000000000000008</c:v>
                </c:pt>
                <c:pt idx="7">
                  <c:v>0.72000000000000008</c:v>
                </c:pt>
                <c:pt idx="8">
                  <c:v>0.72000000000000008</c:v>
                </c:pt>
                <c:pt idx="9">
                  <c:v>0.72000000000000008</c:v>
                </c:pt>
                <c:pt idx="10">
                  <c:v>0.72000000000000008</c:v>
                </c:pt>
                <c:pt idx="11">
                  <c:v>0.72000000000000008</c:v>
                </c:pt>
              </c:numCache>
            </c:numRef>
          </c:val>
          <c:smooth val="0"/>
          <c:extLst>
            <c:ext xmlns:c16="http://schemas.microsoft.com/office/drawing/2014/chart" uri="{C3380CC4-5D6E-409C-BE32-E72D297353CC}">
              <c16:uniqueId val="{00000002-64A1-44FA-B635-01BFACF4C2D8}"/>
            </c:ext>
          </c:extLst>
        </c:ser>
        <c:dLbls>
          <c:showLegendKey val="0"/>
          <c:showVal val="0"/>
          <c:showCatName val="0"/>
          <c:showSerName val="0"/>
          <c:showPercent val="0"/>
          <c:showBubbleSize val="0"/>
        </c:dLbls>
        <c:marker val="1"/>
        <c:smooth val="0"/>
        <c:axId val="1365925373"/>
        <c:axId val="1673293934"/>
      </c:lineChart>
      <c:catAx>
        <c:axId val="136592537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673293934"/>
        <c:crosses val="autoZero"/>
        <c:auto val="1"/>
        <c:lblAlgn val="ctr"/>
        <c:lblOffset val="100"/>
        <c:noMultiLvlLbl val="1"/>
      </c:catAx>
      <c:valAx>
        <c:axId val="167329393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365925373"/>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5682839173405208"/>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'CTR007'!$B$12:$B$23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'CTR007'!$C$12:$C$23</c:f>
              <c:numCache>
                <c:formatCode>0%</c:formatCode>
                <c:ptCount val="12"/>
                <c:pt idx="2">
                  <c:v>0</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19F-472F-9C2D-DCF46C18205F}"/>
            </c:ext>
          </c:extLst>
        </c:ser>
        <c:dLbls>
          <c:showLegendKey val="0"/>
          <c:showVal val="0"/>
          <c:showCatName val="0"/>
          <c:showSerName val="0"/>
          <c:showPercent val="0"/>
          <c:showBubbleSize val="0"/>
        </c:dLbls>
        <c:gapWidth val="150"/>
        <c:axId val="218650047"/>
        <c:axId val="286786351"/>
      </c:barChart>
      <c:lineChart>
        <c:grouping val="standard"/>
        <c:varyColors val="1"/>
        <c:ser>
          <c:idx val="1"/>
          <c:order val="1"/>
          <c:tx>
            <c:v>LIMITE INSATISFACTORIO</c:v>
          </c:tx>
          <c:spPr>
            <a:ln cmpd="sng">
              <a:solidFill>
                <a:srgbClr val="FF0000"/>
              </a:solidFill>
            </a:ln>
          </c:spPr>
          <c:marker>
            <c:symbol val="none"/>
          </c:marker>
          <c:cat>
            <c:strRef>
              <c:f>'CTR007'!$B$12:$B$23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'CTR007'!$D$12:$D$23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C19F-472F-9C2D-DCF46C18205F}"/>
            </c:ext>
          </c:extLst>
        </c:ser>
        <c:ser>
          <c:idx val="2"/>
          <c:order val="2"/>
          <c:tx>
            <c:v>LIMITE SATISFACTORIO</c:v>
          </c:tx>
          <c:spPr>
            <a:ln cmpd="sng">
              <a:solidFill>
                <a:srgbClr val="93C47D"/>
              </a:solidFill>
            </a:ln>
          </c:spPr>
          <c:marker>
            <c:symbol val="none"/>
          </c:marker>
          <c:cat>
            <c:strRef>
              <c:f>'CTR007'!$B$12:$B$23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'CTR007'!$E$12:$E$23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C19F-472F-9C2D-DCF46C18205F}"/>
            </c:ext>
          </c:extLst>
        </c:ser>
        <c:dLbls>
          <c:showLegendKey val="0"/>
          <c:showVal val="0"/>
          <c:showCatName val="0"/>
          <c:showSerName val="0"/>
          <c:showPercent val="0"/>
          <c:showBubbleSize val="0"/>
        </c:dLbls>
        <c:marker val="1"/>
        <c:smooth val="0"/>
        <c:axId val="218650047"/>
        <c:axId val="286786351"/>
      </c:lineChart>
      <c:catAx>
        <c:axId val="21865004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286786351"/>
        <c:crosses val="autoZero"/>
        <c:auto val="1"/>
        <c:lblAlgn val="ctr"/>
        <c:lblOffset val="100"/>
        <c:noMultiLvlLbl val="1"/>
      </c:catAx>
      <c:valAx>
        <c:axId val="28678635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218650047"/>
        <c:crosses val="autoZero"/>
        <c:crossBetween val="between"/>
      </c:valAx>
    </c:plotArea>
    <c:legend>
      <c:legendPos val="r"/>
      <c:layout>
        <c:manualLayout>
          <c:xMode val="edge"/>
          <c:yMode val="edge"/>
          <c:x val="6.0093263342082252E-2"/>
          <c:y val="0.93140161725067383"/>
          <c:w val="0.92207874015748037"/>
          <c:h val="0.27927279360350227"/>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2717879604672058"/>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'GJR001'!$B$12:$B$23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'GJR001'!$C$12:$C$23</c:f>
              <c:numCache>
                <c:formatCode>0%</c:formatCode>
                <c:ptCount val="12"/>
                <c:pt idx="2">
                  <c:v>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D97-4817-A1B1-DFA5C5D81EE2}"/>
            </c:ext>
          </c:extLst>
        </c:ser>
        <c:dLbls>
          <c:showLegendKey val="0"/>
          <c:showVal val="0"/>
          <c:showCatName val="0"/>
          <c:showSerName val="0"/>
          <c:showPercent val="0"/>
          <c:showBubbleSize val="0"/>
        </c:dLbls>
        <c:gapWidth val="150"/>
        <c:axId val="1406647361"/>
        <c:axId val="422557871"/>
      </c:barChart>
      <c:lineChart>
        <c:grouping val="standard"/>
        <c:varyColors val="1"/>
        <c:ser>
          <c:idx val="1"/>
          <c:order val="1"/>
          <c:tx>
            <c:v>LIMITE INSATISFACTORIO</c:v>
          </c:tx>
          <c:spPr>
            <a:ln cmpd="sng">
              <a:solidFill>
                <a:srgbClr val="FF0000"/>
              </a:solidFill>
            </a:ln>
          </c:spPr>
          <c:marker>
            <c:symbol val="none"/>
          </c:marker>
          <c:cat>
            <c:strRef>
              <c:f>'GJR001'!$B$12:$B$23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'GJR001'!$D$12:$D$23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4D97-4817-A1B1-DFA5C5D81EE2}"/>
            </c:ext>
          </c:extLst>
        </c:ser>
        <c:ser>
          <c:idx val="2"/>
          <c:order val="2"/>
          <c:tx>
            <c:v>LIMITE SATISFACTORIO</c:v>
          </c:tx>
          <c:spPr>
            <a:ln cmpd="sng">
              <a:solidFill>
                <a:srgbClr val="93C47D"/>
              </a:solidFill>
            </a:ln>
          </c:spPr>
          <c:marker>
            <c:symbol val="none"/>
          </c:marker>
          <c:cat>
            <c:strRef>
              <c:f>'GJR001'!$B$12:$B$23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'GJR001'!$E$12:$E$23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4D97-4817-A1B1-DFA5C5D81EE2}"/>
            </c:ext>
          </c:extLst>
        </c:ser>
        <c:dLbls>
          <c:showLegendKey val="0"/>
          <c:showVal val="0"/>
          <c:showCatName val="0"/>
          <c:showSerName val="0"/>
          <c:showPercent val="0"/>
          <c:showBubbleSize val="0"/>
        </c:dLbls>
        <c:marker val="1"/>
        <c:smooth val="0"/>
        <c:axId val="1406647361"/>
        <c:axId val="422557871"/>
      </c:lineChart>
      <c:catAx>
        <c:axId val="140664736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422557871"/>
        <c:crosses val="autoZero"/>
        <c:auto val="1"/>
        <c:lblAlgn val="ctr"/>
        <c:lblOffset val="100"/>
        <c:noMultiLvlLbl val="1"/>
      </c:catAx>
      <c:valAx>
        <c:axId val="42255787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406647361"/>
        <c:crosses val="autoZero"/>
        <c:crossBetween val="between"/>
      </c:valAx>
    </c:plotArea>
    <c:legend>
      <c:legendPos val="r"/>
      <c:layout>
        <c:manualLayout>
          <c:xMode val="edge"/>
          <c:yMode val="edge"/>
          <c:x val="0.11134586968402728"/>
          <c:y val="0.76046266079857894"/>
          <c:w val="0.8310804337118527"/>
          <c:h val="0.14321287785794834"/>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4270702251118597E-2"/>
          <c:y val="0.13185085354896683"/>
          <c:w val="0.91084483407291295"/>
          <c:h val="0.50172315367124976"/>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'GJR002'!$B$12:$B$23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'GJR002'!$C$12:$C$23</c:f>
              <c:numCache>
                <c:formatCode>0%</c:formatCode>
                <c:ptCount val="12"/>
                <c:pt idx="2">
                  <c:v>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3F3-4983-B95B-BBE710968068}"/>
            </c:ext>
          </c:extLst>
        </c:ser>
        <c:dLbls>
          <c:showLegendKey val="0"/>
          <c:showVal val="0"/>
          <c:showCatName val="0"/>
          <c:showSerName val="0"/>
          <c:showPercent val="0"/>
          <c:showBubbleSize val="0"/>
        </c:dLbls>
        <c:gapWidth val="150"/>
        <c:axId val="1142193163"/>
        <c:axId val="1960403775"/>
      </c:barChart>
      <c:lineChart>
        <c:grouping val="standard"/>
        <c:varyColors val="1"/>
        <c:ser>
          <c:idx val="1"/>
          <c:order val="1"/>
          <c:tx>
            <c:v>LIMITE INSATISFACTORIO</c:v>
          </c:tx>
          <c:spPr>
            <a:ln cmpd="sng">
              <a:solidFill>
                <a:srgbClr val="FF0000"/>
              </a:solidFill>
            </a:ln>
          </c:spPr>
          <c:marker>
            <c:symbol val="none"/>
          </c:marker>
          <c:cat>
            <c:strRef>
              <c:f>'GJR002'!$B$12:$B$23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'GJR002'!$D$12:$D$23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D3F3-4983-B95B-BBE710968068}"/>
            </c:ext>
          </c:extLst>
        </c:ser>
        <c:ser>
          <c:idx val="2"/>
          <c:order val="2"/>
          <c:tx>
            <c:v>LIMITE SATISFACTORIO</c:v>
          </c:tx>
          <c:spPr>
            <a:ln cmpd="sng">
              <a:solidFill>
                <a:srgbClr val="93C47D"/>
              </a:solidFill>
            </a:ln>
          </c:spPr>
          <c:marker>
            <c:symbol val="none"/>
          </c:marker>
          <c:cat>
            <c:strRef>
              <c:f>'GJR002'!$B$12:$B$23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'GJR002'!$E$12:$E$23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D3F3-4983-B95B-BBE710968068}"/>
            </c:ext>
          </c:extLst>
        </c:ser>
        <c:dLbls>
          <c:showLegendKey val="0"/>
          <c:showVal val="0"/>
          <c:showCatName val="0"/>
          <c:showSerName val="0"/>
          <c:showPercent val="0"/>
          <c:showBubbleSize val="0"/>
        </c:dLbls>
        <c:marker val="1"/>
        <c:smooth val="0"/>
        <c:axId val="1142193163"/>
        <c:axId val="1960403775"/>
      </c:lineChart>
      <c:catAx>
        <c:axId val="114219316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960403775"/>
        <c:crosses val="autoZero"/>
        <c:auto val="1"/>
        <c:lblAlgn val="ctr"/>
        <c:lblOffset val="100"/>
        <c:noMultiLvlLbl val="1"/>
      </c:catAx>
      <c:valAx>
        <c:axId val="196040377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142193163"/>
        <c:crosses val="autoZero"/>
        <c:crossBetween val="between"/>
      </c:valAx>
    </c:plotArea>
    <c:legend>
      <c:legendPos val="r"/>
      <c:layout>
        <c:manualLayout>
          <c:xMode val="edge"/>
          <c:yMode val="edge"/>
          <c:x val="8.74317941822602E-2"/>
          <c:y val="0.78210251987052859"/>
          <c:w val="0.83990587851809584"/>
          <c:h val="0.11895755080084953"/>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5.7910156249999969E-2"/>
          <c:y val="0.13548032700844212"/>
          <c:w val="0.92139312243852467"/>
          <c:h val="0.57904112513677242"/>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'GTI001'!$C$12:$C$23</c:f>
              <c:numCache>
                <c:formatCode>0%</c:formatCode>
                <c:ptCount val="12"/>
                <c:pt idx="5">
                  <c:v>0.7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4AE-4C35-B9BA-09DF7D89C042}"/>
            </c:ext>
          </c:extLst>
        </c:ser>
        <c:dLbls>
          <c:showLegendKey val="0"/>
          <c:showVal val="0"/>
          <c:showCatName val="0"/>
          <c:showSerName val="0"/>
          <c:showPercent val="0"/>
          <c:showBubbleSize val="0"/>
        </c:dLbls>
        <c:gapWidth val="150"/>
        <c:axId val="408693270"/>
        <c:axId val="33161677"/>
      </c:barChart>
      <c:lineChart>
        <c:grouping val="standard"/>
        <c:varyColors val="1"/>
        <c:ser>
          <c:idx val="1"/>
          <c:order val="1"/>
          <c:tx>
            <c:v>LIMITE INSATISFACTORIO</c:v>
          </c:tx>
          <c:spPr>
            <a:ln cmpd="sng">
              <a:solidFill>
                <a:srgbClr val="FF0000"/>
              </a:solidFill>
            </a:ln>
          </c:spPr>
          <c:marker>
            <c:symbol val="none"/>
          </c:marker>
          <c:cat>
            <c:strRef>
              <c:f>'GTI001'!$B$12:$B$23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'GTI001'!$D$12:$D$23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B4AE-4C35-B9BA-09DF7D89C042}"/>
            </c:ext>
          </c:extLst>
        </c:ser>
        <c:ser>
          <c:idx val="2"/>
          <c:order val="2"/>
          <c:tx>
            <c:v>LIMITE SATISFACTORIO</c:v>
          </c:tx>
          <c:spPr>
            <a:ln cmpd="sng">
              <a:solidFill>
                <a:srgbClr val="6AA84F"/>
              </a:solidFill>
            </a:ln>
          </c:spPr>
          <c:marker>
            <c:symbol val="none"/>
          </c:marker>
          <c:cat>
            <c:strRef>
              <c:f>'GTI001'!$B$12:$B$23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'GTI001'!$E$12:$E$23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B4AE-4C35-B9BA-09DF7D89C042}"/>
            </c:ext>
          </c:extLst>
        </c:ser>
        <c:dLbls>
          <c:showLegendKey val="0"/>
          <c:showVal val="0"/>
          <c:showCatName val="0"/>
          <c:showSerName val="0"/>
          <c:showPercent val="0"/>
          <c:showBubbleSize val="0"/>
        </c:dLbls>
        <c:marker val="1"/>
        <c:smooth val="0"/>
        <c:axId val="408693270"/>
        <c:axId val="33161677"/>
      </c:lineChart>
      <c:catAx>
        <c:axId val="40869327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33161677"/>
        <c:crosses val="autoZero"/>
        <c:auto val="1"/>
        <c:lblAlgn val="ctr"/>
        <c:lblOffset val="100"/>
        <c:noMultiLvlLbl val="1"/>
      </c:catAx>
      <c:valAx>
        <c:axId val="3316167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408693270"/>
        <c:crosses val="autoZero"/>
        <c:crossBetween val="between"/>
      </c:valAx>
    </c:plotArea>
    <c:legend>
      <c:legendPos val="r"/>
      <c:layout>
        <c:manualLayout>
          <c:xMode val="edge"/>
          <c:yMode val="edge"/>
          <c:x val="5.4335154826958103E-2"/>
          <c:y val="0.80088563187027362"/>
          <c:w val="0.90698621688682357"/>
          <c:h val="0.11110556724963835"/>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5.7910156249999969E-2"/>
          <c:y val="0.13548032700844212"/>
          <c:w val="0.92139312243852467"/>
          <c:h val="0.57904112513677242"/>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'GTI001'!$C$12:$C$23</c:f>
              <c:numCache>
                <c:formatCode>0%</c:formatCode>
                <c:ptCount val="12"/>
                <c:pt idx="5">
                  <c:v>0.7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AF2-4C96-8A60-3EF56E45FB07}"/>
            </c:ext>
          </c:extLst>
        </c:ser>
        <c:dLbls>
          <c:showLegendKey val="0"/>
          <c:showVal val="0"/>
          <c:showCatName val="0"/>
          <c:showSerName val="0"/>
          <c:showPercent val="0"/>
          <c:showBubbleSize val="0"/>
        </c:dLbls>
        <c:gapWidth val="150"/>
        <c:axId val="408693270"/>
        <c:axId val="33161677"/>
      </c:barChart>
      <c:lineChart>
        <c:grouping val="standard"/>
        <c:varyColors val="1"/>
        <c:ser>
          <c:idx val="1"/>
          <c:order val="1"/>
          <c:tx>
            <c:v>LIMITE INSATISFACTORIO</c:v>
          </c:tx>
          <c:spPr>
            <a:ln cmpd="sng">
              <a:solidFill>
                <a:srgbClr val="FF0000"/>
              </a:solidFill>
            </a:ln>
          </c:spPr>
          <c:marker>
            <c:symbol val="none"/>
          </c:marker>
          <c:cat>
            <c:strRef>
              <c:f>'GTI001'!$B$12:$B$23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'GTI001'!$D$12:$D$23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5AF2-4C96-8A60-3EF56E45FB07}"/>
            </c:ext>
          </c:extLst>
        </c:ser>
        <c:ser>
          <c:idx val="2"/>
          <c:order val="2"/>
          <c:tx>
            <c:v>LIMITE SATISFACTORIO</c:v>
          </c:tx>
          <c:spPr>
            <a:ln cmpd="sng">
              <a:solidFill>
                <a:srgbClr val="6AA84F"/>
              </a:solidFill>
            </a:ln>
          </c:spPr>
          <c:marker>
            <c:symbol val="none"/>
          </c:marker>
          <c:cat>
            <c:strRef>
              <c:f>'GTI001'!$B$12:$B$23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'GTI001'!$E$12:$E$23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5AF2-4C96-8A60-3EF56E45FB07}"/>
            </c:ext>
          </c:extLst>
        </c:ser>
        <c:dLbls>
          <c:showLegendKey val="0"/>
          <c:showVal val="0"/>
          <c:showCatName val="0"/>
          <c:showSerName val="0"/>
          <c:showPercent val="0"/>
          <c:showBubbleSize val="0"/>
        </c:dLbls>
        <c:marker val="1"/>
        <c:smooth val="0"/>
        <c:axId val="408693270"/>
        <c:axId val="33161677"/>
      </c:lineChart>
      <c:catAx>
        <c:axId val="40869327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33161677"/>
        <c:crosses val="autoZero"/>
        <c:auto val="1"/>
        <c:lblAlgn val="ctr"/>
        <c:lblOffset val="100"/>
        <c:noMultiLvlLbl val="1"/>
      </c:catAx>
      <c:valAx>
        <c:axId val="3316167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408693270"/>
        <c:crosses val="autoZero"/>
        <c:crossBetween val="between"/>
      </c:valAx>
    </c:plotArea>
    <c:legend>
      <c:legendPos val="r"/>
      <c:layout>
        <c:manualLayout>
          <c:xMode val="edge"/>
          <c:yMode val="edge"/>
          <c:x val="5.4335154826958103E-2"/>
          <c:y val="0.80088563187027362"/>
          <c:w val="0.90698621688682357"/>
          <c:h val="0.11110556724963835"/>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5.6811613748458695E-2"/>
          <c:y val="6.2848158131177001E-2"/>
          <c:w val="0.9268505317509248"/>
          <c:h val="0.75507637017071005"/>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'SIG002'!$B$12:$B$23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'SIG002'!$C$12:$C$23</c:f>
              <c:numCache>
                <c:formatCode>0%</c:formatCode>
                <c:ptCount val="12"/>
                <c:pt idx="2">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DF7-4024-B10D-10AC44EF4873}"/>
            </c:ext>
          </c:extLst>
        </c:ser>
        <c:dLbls>
          <c:showLegendKey val="0"/>
          <c:showVal val="0"/>
          <c:showCatName val="0"/>
          <c:showSerName val="0"/>
          <c:showPercent val="0"/>
          <c:showBubbleSize val="0"/>
        </c:dLbls>
        <c:gapWidth val="150"/>
        <c:axId val="1612443253"/>
        <c:axId val="1914702280"/>
      </c:barChart>
      <c:lineChart>
        <c:grouping val="standard"/>
        <c:varyColors val="1"/>
        <c:ser>
          <c:idx val="1"/>
          <c:order val="1"/>
          <c:tx>
            <c:v>LÍMITE INSATISFACTORIO</c:v>
          </c:tx>
          <c:spPr>
            <a:ln cmpd="sng">
              <a:solidFill>
                <a:srgbClr val="FF0000"/>
              </a:solidFill>
            </a:ln>
          </c:spPr>
          <c:marker>
            <c:symbol val="none"/>
          </c:marker>
          <c:cat>
            <c:strRef>
              <c:f>'SIG002'!$B$12:$B$23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'SIG002'!$D$12:$D$23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5DF7-4024-B10D-10AC44EF4873}"/>
            </c:ext>
          </c:extLst>
        </c:ser>
        <c:ser>
          <c:idx val="2"/>
          <c:order val="2"/>
          <c:tx>
            <c:v>LÍMITE SATISFACTORIO</c:v>
          </c:tx>
          <c:spPr>
            <a:ln cmpd="sng">
              <a:solidFill>
                <a:srgbClr val="00B800"/>
              </a:solidFill>
            </a:ln>
          </c:spPr>
          <c:marker>
            <c:symbol val="none"/>
          </c:marker>
          <c:cat>
            <c:strRef>
              <c:f>'SIG002'!$B$12:$B$23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'SIG002'!$E$12:$E$23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5DF7-4024-B10D-10AC44EF4873}"/>
            </c:ext>
          </c:extLst>
        </c:ser>
        <c:dLbls>
          <c:showLegendKey val="0"/>
          <c:showVal val="0"/>
          <c:showCatName val="0"/>
          <c:showSerName val="0"/>
          <c:showPercent val="0"/>
          <c:showBubbleSize val="0"/>
        </c:dLbls>
        <c:marker val="1"/>
        <c:smooth val="0"/>
        <c:axId val="1612443253"/>
        <c:axId val="1914702280"/>
      </c:lineChart>
      <c:catAx>
        <c:axId val="161244325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Arial"/>
              </a:defRPr>
            </a:pPr>
            <a:endParaRPr lang="es-MX"/>
          </a:p>
        </c:txPr>
        <c:crossAx val="1914702280"/>
        <c:crosses val="autoZero"/>
        <c:auto val="1"/>
        <c:lblAlgn val="ctr"/>
        <c:lblOffset val="100"/>
        <c:noMultiLvlLbl val="1"/>
      </c:catAx>
      <c:valAx>
        <c:axId val="191470228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1000" b="0" i="0">
                <a:solidFill>
                  <a:srgbClr val="000000"/>
                </a:solidFill>
                <a:latin typeface="+mn-lt"/>
              </a:defRPr>
            </a:pPr>
            <a:endParaRPr lang="es-MX"/>
          </a:p>
        </c:txPr>
        <c:crossAx val="1612443253"/>
        <c:crosses val="autoZero"/>
        <c:crossBetween val="between"/>
      </c:valAx>
    </c:plotArea>
    <c:legend>
      <c:legendPos val="b"/>
      <c:legendEntry>
        <c:idx val="0"/>
        <c:txPr>
          <a:bodyPr/>
          <a:lstStyle/>
          <a:p>
            <a:pPr lvl="0">
              <a:defRPr sz="1000" b="1" i="0"/>
            </a:pPr>
            <a:endParaRPr lang="es-MX"/>
          </a:p>
        </c:txPr>
      </c:legendEntry>
      <c:legendEntry>
        <c:idx val="1"/>
        <c:txPr>
          <a:bodyPr/>
          <a:lstStyle/>
          <a:p>
            <a:pPr lvl="0">
              <a:defRPr sz="1000" b="1" i="0"/>
            </a:pPr>
            <a:endParaRPr lang="es-MX"/>
          </a:p>
        </c:txPr>
      </c:legendEntry>
      <c:legendEntry>
        <c:idx val="2"/>
        <c:txPr>
          <a:bodyPr/>
          <a:lstStyle/>
          <a:p>
            <a:pPr lvl="0">
              <a:defRPr sz="1000" b="1" i="0"/>
            </a:pPr>
            <a:endParaRPr lang="es-MX"/>
          </a:p>
        </c:txPr>
      </c:legendEntry>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4.8434185452845793E-2"/>
          <c:y val="8.7962962962962965E-2"/>
          <c:w val="0.91503613418185736"/>
          <c:h val="0.61171697287839022"/>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'GTI003'!$C$12:$C$23</c:f>
              <c:numCache>
                <c:formatCode>0%</c:formatCode>
                <c:ptCount val="12"/>
                <c:pt idx="2" formatCode="0.00%">
                  <c:v>0.93</c:v>
                </c:pt>
                <c:pt idx="5">
                  <c:v>0.96489999999999998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F80-4645-8027-8D83ECFDBAD2}"/>
            </c:ext>
          </c:extLst>
        </c:ser>
        <c:dLbls>
          <c:showLegendKey val="0"/>
          <c:showVal val="0"/>
          <c:showCatName val="0"/>
          <c:showSerName val="0"/>
          <c:showPercent val="0"/>
          <c:showBubbleSize val="0"/>
        </c:dLbls>
        <c:gapWidth val="150"/>
        <c:axId val="287265744"/>
        <c:axId val="2064032587"/>
      </c:barChart>
      <c:lineChart>
        <c:grouping val="standard"/>
        <c:varyColors val="1"/>
        <c:ser>
          <c:idx val="1"/>
          <c:order val="1"/>
          <c:tx>
            <c:v>LIMITE INSATISFACTORIO</c:v>
          </c:tx>
          <c:spPr>
            <a:ln w="28575" cmpd="sng">
              <a:solidFill>
                <a:srgbClr val="FF0000">
                  <a:alpha val="100000"/>
                </a:srgbClr>
              </a:solidFill>
            </a:ln>
          </c:spPr>
          <c:marker>
            <c:symbol val="none"/>
          </c:marker>
          <c:cat>
            <c:strRef>
              <c:f>'GTI003'!$B$12:$B$23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'GTI003'!$D$12:$D$23</c:f>
              <c:numCache>
                <c:formatCode>0%</c:formatCode>
                <c:ptCount val="12"/>
                <c:pt idx="0">
                  <c:v>0.82450000000000001</c:v>
                </c:pt>
                <c:pt idx="1">
                  <c:v>0.82450000000000001</c:v>
                </c:pt>
                <c:pt idx="2">
                  <c:v>0.82450000000000001</c:v>
                </c:pt>
                <c:pt idx="3">
                  <c:v>0.82450000000000001</c:v>
                </c:pt>
                <c:pt idx="4">
                  <c:v>0.82450000000000001</c:v>
                </c:pt>
                <c:pt idx="5">
                  <c:v>0.82450000000000001</c:v>
                </c:pt>
                <c:pt idx="6">
                  <c:v>0.82450000000000001</c:v>
                </c:pt>
                <c:pt idx="7">
                  <c:v>0.82450000000000001</c:v>
                </c:pt>
                <c:pt idx="8">
                  <c:v>0.82450000000000001</c:v>
                </c:pt>
                <c:pt idx="9">
                  <c:v>0.82450000000000001</c:v>
                </c:pt>
                <c:pt idx="10">
                  <c:v>0.82450000000000001</c:v>
                </c:pt>
                <c:pt idx="11">
                  <c:v>0.82450000000000001</c:v>
                </c:pt>
              </c:numCache>
            </c:numRef>
          </c:val>
          <c:smooth val="0"/>
          <c:extLst>
            <c:ext xmlns:c16="http://schemas.microsoft.com/office/drawing/2014/chart" uri="{C3380CC4-5D6E-409C-BE32-E72D297353CC}">
              <c16:uniqueId val="{00000001-5F80-4645-8027-8D83ECFDBAD2}"/>
            </c:ext>
          </c:extLst>
        </c:ser>
        <c:ser>
          <c:idx val="2"/>
          <c:order val="2"/>
          <c:tx>
            <c:v>LIMITE SATISFACTORIO</c:v>
          </c:tx>
          <c:spPr>
            <a:ln w="28575" cmpd="sng">
              <a:solidFill>
                <a:srgbClr val="00B050">
                  <a:alpha val="100000"/>
                </a:srgbClr>
              </a:solidFill>
            </a:ln>
          </c:spPr>
          <c:marker>
            <c:symbol val="none"/>
          </c:marker>
          <c:cat>
            <c:strRef>
              <c:f>'GTI003'!$B$12:$B$23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'GTI003'!$E$12:$E$23</c:f>
              <c:numCache>
                <c:formatCode>0%</c:formatCode>
                <c:ptCount val="12"/>
                <c:pt idx="0">
                  <c:v>0.873</c:v>
                </c:pt>
                <c:pt idx="1">
                  <c:v>0.873</c:v>
                </c:pt>
                <c:pt idx="2">
                  <c:v>0.873</c:v>
                </c:pt>
                <c:pt idx="3">
                  <c:v>0.873</c:v>
                </c:pt>
                <c:pt idx="4">
                  <c:v>0.873</c:v>
                </c:pt>
                <c:pt idx="5">
                  <c:v>0.873</c:v>
                </c:pt>
                <c:pt idx="6">
                  <c:v>0.873</c:v>
                </c:pt>
                <c:pt idx="7">
                  <c:v>0.873</c:v>
                </c:pt>
                <c:pt idx="8">
                  <c:v>0.873</c:v>
                </c:pt>
                <c:pt idx="9">
                  <c:v>0.873</c:v>
                </c:pt>
                <c:pt idx="10">
                  <c:v>0.873</c:v>
                </c:pt>
                <c:pt idx="11">
                  <c:v>0.873</c:v>
                </c:pt>
              </c:numCache>
            </c:numRef>
          </c:val>
          <c:smooth val="0"/>
          <c:extLst>
            <c:ext xmlns:c16="http://schemas.microsoft.com/office/drawing/2014/chart" uri="{C3380CC4-5D6E-409C-BE32-E72D297353CC}">
              <c16:uniqueId val="{00000002-5F80-4645-8027-8D83ECFDBAD2}"/>
            </c:ext>
          </c:extLst>
        </c:ser>
        <c:dLbls>
          <c:showLegendKey val="0"/>
          <c:showVal val="0"/>
          <c:showCatName val="0"/>
          <c:showSerName val="0"/>
          <c:showPercent val="0"/>
          <c:showBubbleSize val="0"/>
        </c:dLbls>
        <c:marker val="1"/>
        <c:smooth val="0"/>
        <c:axId val="287265744"/>
        <c:axId val="2064032587"/>
      </c:lineChart>
      <c:catAx>
        <c:axId val="28726574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2064032587"/>
        <c:crosses val="autoZero"/>
        <c:auto val="1"/>
        <c:lblAlgn val="ctr"/>
        <c:lblOffset val="100"/>
        <c:noMultiLvlLbl val="1"/>
      </c:catAx>
      <c:valAx>
        <c:axId val="206403258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287265744"/>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0720563616071416E-2"/>
          <c:y val="0.13608651007572842"/>
          <c:w val="0.90740443638392843"/>
          <c:h val="0.54248491849570013"/>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'GTI004'!$C$12:$C$23</c:f>
              <c:numCache>
                <c:formatCode>0%</c:formatCode>
                <c:ptCount val="12"/>
                <c:pt idx="2">
                  <c:v>0.8</c:v>
                </c:pt>
                <c:pt idx="5">
                  <c:v>0.85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307-44E9-B4B8-F4F5D8F86B3F}"/>
            </c:ext>
          </c:extLst>
        </c:ser>
        <c:dLbls>
          <c:showLegendKey val="0"/>
          <c:showVal val="0"/>
          <c:showCatName val="0"/>
          <c:showSerName val="0"/>
          <c:showPercent val="0"/>
          <c:showBubbleSize val="0"/>
        </c:dLbls>
        <c:gapWidth val="150"/>
        <c:axId val="1822395077"/>
        <c:axId val="794217923"/>
      </c:barChart>
      <c:lineChart>
        <c:grouping val="standard"/>
        <c:varyColors val="1"/>
        <c:ser>
          <c:idx val="1"/>
          <c:order val="1"/>
          <c:tx>
            <c:v>LIMITE INSATISFACTORIO</c:v>
          </c:tx>
          <c:spPr>
            <a:ln cmpd="sng">
              <a:solidFill>
                <a:srgbClr val="FF0000"/>
              </a:solidFill>
            </a:ln>
          </c:spPr>
          <c:marker>
            <c:symbol val="none"/>
          </c:marker>
          <c:cat>
            <c:strRef>
              <c:f>'GTI004'!$B$12:$B$23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'GTI004'!$D$12:$D$23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2307-44E9-B4B8-F4F5D8F86B3F}"/>
            </c:ext>
          </c:extLst>
        </c:ser>
        <c:ser>
          <c:idx val="2"/>
          <c:order val="2"/>
          <c:tx>
            <c:v>LIMITE SATISFACTORIO</c:v>
          </c:tx>
          <c:spPr>
            <a:ln cmpd="sng">
              <a:solidFill>
                <a:srgbClr val="00FF00"/>
              </a:solidFill>
            </a:ln>
          </c:spPr>
          <c:marker>
            <c:symbol val="none"/>
          </c:marker>
          <c:cat>
            <c:strRef>
              <c:f>'GTI004'!$B$12:$B$23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'GTI004'!$E$12:$E$23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2307-44E9-B4B8-F4F5D8F86B3F}"/>
            </c:ext>
          </c:extLst>
        </c:ser>
        <c:dLbls>
          <c:showLegendKey val="0"/>
          <c:showVal val="0"/>
          <c:showCatName val="0"/>
          <c:showSerName val="0"/>
          <c:showPercent val="0"/>
          <c:showBubbleSize val="0"/>
        </c:dLbls>
        <c:marker val="1"/>
        <c:smooth val="0"/>
        <c:axId val="1822395077"/>
        <c:axId val="794217923"/>
      </c:lineChart>
      <c:catAx>
        <c:axId val="182239507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794217923"/>
        <c:crosses val="autoZero"/>
        <c:auto val="1"/>
        <c:lblAlgn val="ctr"/>
        <c:lblOffset val="100"/>
        <c:noMultiLvlLbl val="1"/>
      </c:catAx>
      <c:valAx>
        <c:axId val="79421792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822395077"/>
        <c:crosses val="autoZero"/>
        <c:crossBetween val="between"/>
      </c:valAx>
    </c:plotArea>
    <c:legend>
      <c:legendPos val="r"/>
      <c:layout>
        <c:manualLayout>
          <c:xMode val="edge"/>
          <c:yMode val="edge"/>
          <c:x val="6.8854891052387554E-2"/>
          <c:y val="0.79025514667809382"/>
          <c:w val="0.8510624628110639"/>
          <c:h val="0.1099716106915207"/>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'GTI005'!$C$12:$C$23</c:f>
              <c:numCache>
                <c:formatCode>0%</c:formatCode>
                <c:ptCount val="12"/>
                <c:pt idx="5">
                  <c:v>0.75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193-4E1A-9FC2-044E25F57F2A}"/>
            </c:ext>
          </c:extLst>
        </c:ser>
        <c:dLbls>
          <c:showLegendKey val="0"/>
          <c:showVal val="0"/>
          <c:showCatName val="0"/>
          <c:showSerName val="0"/>
          <c:showPercent val="0"/>
          <c:showBubbleSize val="0"/>
        </c:dLbls>
        <c:gapWidth val="150"/>
        <c:axId val="296668351"/>
        <c:axId val="1934934610"/>
      </c:barChart>
      <c:lineChart>
        <c:grouping val="standard"/>
        <c:varyColors val="1"/>
        <c:ser>
          <c:idx val="1"/>
          <c:order val="1"/>
          <c:tx>
            <c:v>LIMITE INSATISFACTORIO</c:v>
          </c:tx>
          <c:spPr>
            <a:ln w="28575" cmpd="sng">
              <a:solidFill>
                <a:srgbClr val="FF0000">
                  <a:alpha val="100000"/>
                </a:srgbClr>
              </a:solidFill>
            </a:ln>
          </c:spPr>
          <c:marker>
            <c:symbol val="none"/>
          </c:marker>
          <c:cat>
            <c:strRef>
              <c:f>'GTI005'!$B$12:$B$23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'GTI005'!$D$12:$D$23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4193-4E1A-9FC2-044E25F57F2A}"/>
            </c:ext>
          </c:extLst>
        </c:ser>
        <c:ser>
          <c:idx val="2"/>
          <c:order val="2"/>
          <c:tx>
            <c:v>LIMITE SATISFACTORIO</c:v>
          </c:tx>
          <c:spPr>
            <a:ln w="28575" cmpd="sng">
              <a:solidFill>
                <a:srgbClr val="92D050">
                  <a:alpha val="100000"/>
                </a:srgbClr>
              </a:solidFill>
            </a:ln>
          </c:spPr>
          <c:marker>
            <c:symbol val="none"/>
          </c:marker>
          <c:cat>
            <c:strRef>
              <c:f>'GTI005'!$B$12:$B$23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'GTI005'!$E$12:$E$23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4193-4E1A-9FC2-044E25F57F2A}"/>
            </c:ext>
          </c:extLst>
        </c:ser>
        <c:dLbls>
          <c:showLegendKey val="0"/>
          <c:showVal val="0"/>
          <c:showCatName val="0"/>
          <c:showSerName val="0"/>
          <c:showPercent val="0"/>
          <c:showBubbleSize val="0"/>
        </c:dLbls>
        <c:marker val="1"/>
        <c:smooth val="0"/>
        <c:axId val="296668351"/>
        <c:axId val="1934934610"/>
      </c:lineChart>
      <c:catAx>
        <c:axId val="296668351"/>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934934610"/>
        <c:crosses val="autoZero"/>
        <c:auto val="1"/>
        <c:lblAlgn val="ctr"/>
        <c:lblOffset val="100"/>
        <c:noMultiLvlLbl val="1"/>
      </c:catAx>
      <c:valAx>
        <c:axId val="193493461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296668351"/>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8.5623697916666686E-2"/>
          <c:y val="0.13185085354896681"/>
          <c:w val="0.88345963541666683"/>
          <c:h val="0.58108715184186877"/>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'GTI006'!$C$12:$C$23</c:f>
              <c:numCache>
                <c:formatCode>0%</c:formatCode>
                <c:ptCount val="12"/>
                <c:pt idx="5">
                  <c:v>0.9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B43-4841-B49F-21222F8B28A9}"/>
            </c:ext>
          </c:extLst>
        </c:ser>
        <c:dLbls>
          <c:showLegendKey val="0"/>
          <c:showVal val="0"/>
          <c:showCatName val="0"/>
          <c:showSerName val="0"/>
          <c:showPercent val="0"/>
          <c:showBubbleSize val="0"/>
        </c:dLbls>
        <c:gapWidth val="150"/>
        <c:axId val="182837908"/>
        <c:axId val="1852900677"/>
      </c:barChart>
      <c:lineChart>
        <c:grouping val="standard"/>
        <c:varyColors val="1"/>
        <c:ser>
          <c:idx val="1"/>
          <c:order val="1"/>
          <c:tx>
            <c:v>LIMITE INSATISFACTORIO</c:v>
          </c:tx>
          <c:spPr>
            <a:ln cmpd="sng">
              <a:solidFill>
                <a:srgbClr val="FF0000"/>
              </a:solidFill>
            </a:ln>
          </c:spPr>
          <c:marker>
            <c:symbol val="none"/>
          </c:marker>
          <c:cat>
            <c:strRef>
              <c:f>'GTI006'!$B$12:$B$23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'GTI006'!$D$12:$D$23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CB43-4841-B49F-21222F8B28A9}"/>
            </c:ext>
          </c:extLst>
        </c:ser>
        <c:ser>
          <c:idx val="2"/>
          <c:order val="2"/>
          <c:tx>
            <c:v>LIMITE SATISFACTORIO</c:v>
          </c:tx>
          <c:spPr>
            <a:ln cmpd="sng">
              <a:solidFill>
                <a:srgbClr val="93C47D"/>
              </a:solidFill>
            </a:ln>
          </c:spPr>
          <c:marker>
            <c:symbol val="none"/>
          </c:marker>
          <c:cat>
            <c:strRef>
              <c:f>'GTI006'!$B$12:$B$23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'GTI006'!$E$12:$E$23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CB43-4841-B49F-21222F8B28A9}"/>
            </c:ext>
          </c:extLst>
        </c:ser>
        <c:dLbls>
          <c:showLegendKey val="0"/>
          <c:showVal val="0"/>
          <c:showCatName val="0"/>
          <c:showSerName val="0"/>
          <c:showPercent val="0"/>
          <c:showBubbleSize val="0"/>
        </c:dLbls>
        <c:marker val="1"/>
        <c:smooth val="0"/>
        <c:axId val="182837908"/>
        <c:axId val="1852900677"/>
      </c:lineChart>
      <c:catAx>
        <c:axId val="18283790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852900677"/>
        <c:crosses val="autoZero"/>
        <c:auto val="1"/>
        <c:lblAlgn val="ctr"/>
        <c:lblOffset val="100"/>
        <c:noMultiLvlLbl val="1"/>
      </c:catAx>
      <c:valAx>
        <c:axId val="185290067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82837908"/>
        <c:crosses val="autoZero"/>
        <c:crossBetween val="between"/>
      </c:valAx>
    </c:plotArea>
    <c:legend>
      <c:legendPos val="r"/>
      <c:layout>
        <c:manualLayout>
          <c:xMode val="edge"/>
          <c:yMode val="edge"/>
          <c:x val="4.3065587265726804E-2"/>
          <c:y val="0.83889448818897638"/>
          <c:w val="0.93377483932651884"/>
          <c:h val="0.16110551181102362"/>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'GTI007'!$C$12:$C$23</c:f>
              <c:numCache>
                <c:formatCode>0%</c:formatCode>
                <c:ptCount val="12"/>
                <c:pt idx="2">
                  <c:v>0.5</c:v>
                </c:pt>
                <c:pt idx="5">
                  <c:v>0.55000000000000004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2B9-4B16-B455-DA5F1B5C18CB}"/>
            </c:ext>
          </c:extLst>
        </c:ser>
        <c:dLbls>
          <c:showLegendKey val="0"/>
          <c:showVal val="0"/>
          <c:showCatName val="0"/>
          <c:showSerName val="0"/>
          <c:showPercent val="0"/>
          <c:showBubbleSize val="0"/>
        </c:dLbls>
        <c:gapWidth val="150"/>
        <c:axId val="13782422"/>
        <c:axId val="2009916697"/>
      </c:barChart>
      <c:lineChart>
        <c:grouping val="standard"/>
        <c:varyColors val="1"/>
        <c:ser>
          <c:idx val="1"/>
          <c:order val="1"/>
          <c:tx>
            <c:v>LIMITE INSATISFACTORIO</c:v>
          </c:tx>
          <c:spPr>
            <a:ln w="28575" cmpd="sng">
              <a:solidFill>
                <a:srgbClr val="FF0000">
                  <a:alpha val="100000"/>
                </a:srgbClr>
              </a:solidFill>
            </a:ln>
          </c:spPr>
          <c:marker>
            <c:symbol val="none"/>
          </c:marker>
          <c:cat>
            <c:strRef>
              <c:f>'GTI007'!$B$12:$B$23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'GTI007'!$D$12:$D$23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82B9-4B16-B455-DA5F1B5C18CB}"/>
            </c:ext>
          </c:extLst>
        </c:ser>
        <c:ser>
          <c:idx val="2"/>
          <c:order val="2"/>
          <c:tx>
            <c:v>LIMITE SATISFACTORIO</c:v>
          </c:tx>
          <c:spPr>
            <a:ln w="28575" cmpd="sng">
              <a:solidFill>
                <a:srgbClr val="00B050">
                  <a:alpha val="100000"/>
                </a:srgbClr>
              </a:solidFill>
            </a:ln>
          </c:spPr>
          <c:marker>
            <c:symbol val="none"/>
          </c:marker>
          <c:cat>
            <c:strRef>
              <c:f>'GTI007'!$B$12:$B$23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'GTI007'!$E$12:$E$23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82B9-4B16-B455-DA5F1B5C18CB}"/>
            </c:ext>
          </c:extLst>
        </c:ser>
        <c:dLbls>
          <c:showLegendKey val="0"/>
          <c:showVal val="0"/>
          <c:showCatName val="0"/>
          <c:showSerName val="0"/>
          <c:showPercent val="0"/>
          <c:showBubbleSize val="0"/>
        </c:dLbls>
        <c:marker val="1"/>
        <c:smooth val="0"/>
        <c:axId val="13782422"/>
        <c:axId val="2009916697"/>
      </c:lineChart>
      <c:catAx>
        <c:axId val="1378242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2009916697"/>
        <c:crosses val="autoZero"/>
        <c:auto val="1"/>
        <c:lblAlgn val="ctr"/>
        <c:lblOffset val="100"/>
        <c:noMultiLvlLbl val="1"/>
      </c:catAx>
      <c:valAx>
        <c:axId val="200991669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3782422"/>
        <c:crosses val="autoZero"/>
        <c:crossBetween val="between"/>
      </c:valAx>
    </c:plotArea>
    <c:legend>
      <c:legendPos val="b"/>
      <c:layout>
        <c:manualLayout>
          <c:xMode val="edge"/>
          <c:yMode val="edge"/>
          <c:x val="0.37898512068649043"/>
          <c:y val="0.89945652173913049"/>
        </c:manualLayout>
      </c:layout>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2580258452535772E-2"/>
          <c:y val="0.13528618994767719"/>
          <c:w val="0.91752377275682717"/>
          <c:h val="0.65719747018304175"/>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'GTI008'!$B$12:$B$23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'GTI008'!$C$12:$C$23</c:f>
              <c:numCache>
                <c:formatCode>0%</c:formatCode>
                <c:ptCount val="12"/>
                <c:pt idx="2">
                  <c:v>1</c:v>
                </c:pt>
                <c:pt idx="5">
                  <c:v>0.95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9AC-4C2D-817A-9774EBDDE321}"/>
            </c:ext>
          </c:extLst>
        </c:ser>
        <c:dLbls>
          <c:showLegendKey val="0"/>
          <c:showVal val="0"/>
          <c:showCatName val="0"/>
          <c:showSerName val="0"/>
          <c:showPercent val="0"/>
          <c:showBubbleSize val="0"/>
        </c:dLbls>
        <c:gapWidth val="150"/>
        <c:axId val="179371726"/>
        <c:axId val="1508653965"/>
      </c:barChart>
      <c:lineChart>
        <c:grouping val="standard"/>
        <c:varyColors val="1"/>
        <c:ser>
          <c:idx val="1"/>
          <c:order val="1"/>
          <c:tx>
            <c:v>LIMITE INSATISFACTORIO</c:v>
          </c:tx>
          <c:spPr>
            <a:ln cmpd="sng">
              <a:solidFill>
                <a:srgbClr val="FF0000"/>
              </a:solidFill>
            </a:ln>
          </c:spPr>
          <c:marker>
            <c:symbol val="none"/>
          </c:marker>
          <c:cat>
            <c:strRef>
              <c:f>'GTI008'!$B$12:$B$23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'GTI008'!$D$12:$D$23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99AC-4C2D-817A-9774EBDDE321}"/>
            </c:ext>
          </c:extLst>
        </c:ser>
        <c:ser>
          <c:idx val="2"/>
          <c:order val="2"/>
          <c:tx>
            <c:v>LIMITE SATISFACTORIO</c:v>
          </c:tx>
          <c:spPr>
            <a:ln cmpd="sng">
              <a:solidFill>
                <a:srgbClr val="00FF00"/>
              </a:solidFill>
            </a:ln>
          </c:spPr>
          <c:marker>
            <c:symbol val="none"/>
          </c:marker>
          <c:cat>
            <c:strRef>
              <c:f>'GTI008'!$B$12:$B$23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'GTI008'!$E$12:$E$23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99AC-4C2D-817A-9774EBDDE321}"/>
            </c:ext>
          </c:extLst>
        </c:ser>
        <c:dLbls>
          <c:showLegendKey val="0"/>
          <c:showVal val="0"/>
          <c:showCatName val="0"/>
          <c:showSerName val="0"/>
          <c:showPercent val="0"/>
          <c:showBubbleSize val="0"/>
        </c:dLbls>
        <c:marker val="1"/>
        <c:smooth val="0"/>
        <c:axId val="179371726"/>
        <c:axId val="1508653965"/>
      </c:lineChart>
      <c:catAx>
        <c:axId val="17937172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508653965"/>
        <c:crosses val="autoZero"/>
        <c:auto val="1"/>
        <c:lblAlgn val="ctr"/>
        <c:lblOffset val="100"/>
        <c:noMultiLvlLbl val="1"/>
      </c:catAx>
      <c:valAx>
        <c:axId val="150865396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79371726"/>
        <c:crosses val="autoZero"/>
        <c:crossBetween val="between"/>
      </c:valAx>
    </c:plotArea>
    <c:legend>
      <c:legendPos val="b"/>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6.2580258452535772E-2"/>
          <c:y val="0.13528618994767719"/>
          <c:w val="0.91752377275682717"/>
          <c:h val="0.65719747018304175"/>
        </c:manualLayout>
      </c:layout>
      <c:barChart>
        <c:barDir val="col"/>
        <c:grouping val="clustered"/>
        <c:varyColors val="1"/>
        <c:ser>
          <c:idx val="0"/>
          <c:order val="0"/>
          <c:tx>
            <c:v>ESTADO DEL INDICADOR</c:v>
          </c:tx>
          <c:spPr>
            <a:solidFill>
              <a:srgbClr val="8FAADC"/>
            </a:solidFill>
            <a:ln cmpd="sng">
              <a:solidFill>
                <a:schemeClr val="accent5">
                  <a:lumMod val="60000"/>
                  <a:lumOff val="40000"/>
                </a:schemeClr>
              </a:solidFill>
            </a:ln>
          </c:spPr>
          <c:invertIfNegative val="1"/>
          <c:dPt>
            <c:idx val="8"/>
            <c:invertIfNegative val="1"/>
            <c:bubble3D val="0"/>
            <c:extLst>
              <c:ext xmlns:c16="http://schemas.microsoft.com/office/drawing/2014/chart" uri="{C3380CC4-5D6E-409C-BE32-E72D297353CC}">
                <c16:uniqueId val="{00000001-7403-4FB3-AECA-FE781F33CC4F}"/>
              </c:ext>
            </c:extLst>
          </c:dPt>
          <c:cat>
            <c:strRef>
              <c:f>' GTI009'!$B$12:$B$23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 GTI009'!$C$12:$C$23</c:f>
              <c:numCache>
                <c:formatCode>0%</c:formatCode>
                <c:ptCount val="12"/>
                <c:pt idx="0">
                  <c:v>-0.98</c:v>
                </c:pt>
                <c:pt idx="1">
                  <c:v>-0.76</c:v>
                </c:pt>
                <c:pt idx="2">
                  <c:v>-0.76</c:v>
                </c:pt>
                <c:pt idx="3">
                  <c:v>-0.76</c:v>
                </c:pt>
                <c:pt idx="4">
                  <c:v>-0.76</c:v>
                </c:pt>
                <c:pt idx="5">
                  <c:v>-0.77</c:v>
                </c:pt>
                <c:pt idx="6">
                  <c:v>-0.75</c:v>
                </c:pt>
              </c:numCache>
            </c:numRef>
          </c:val>
          <c:extLst>
            <c:ext xmlns:c14="http://schemas.microsoft.com/office/drawing/2007/8/2/chart" uri="{6F2FDCE9-48DA-4B69-8628-5D25D57E5C99}">
              <c14:invertSolidFillFmt>
                <c14:spPr xmlns:c14="http://schemas.microsoft.com/office/drawing/2007/8/2/chart">
                  <a:solidFill>
                    <a:srgbClr val="8FAADC"/>
                  </a:solidFill>
                  <a:ln cmpd="sng">
                    <a:solidFill>
                      <a:schemeClr val="accent5">
                        <a:lumMod val="60000"/>
                        <a:lumOff val="40000"/>
                      </a:schemeClr>
                    </a:solidFill>
                  </a:ln>
                </c14:spPr>
              </c14:invertSolidFillFmt>
            </c:ext>
            <c:ext xmlns:c16="http://schemas.microsoft.com/office/drawing/2014/chart" uri="{C3380CC4-5D6E-409C-BE32-E72D297353CC}">
              <c16:uniqueId val="{00000000-F7CE-453C-82FD-E33EB1C622B6}"/>
            </c:ext>
          </c:extLst>
        </c:ser>
        <c:dLbls>
          <c:showLegendKey val="0"/>
          <c:showVal val="0"/>
          <c:showCatName val="0"/>
          <c:showSerName val="0"/>
          <c:showPercent val="0"/>
          <c:showBubbleSize val="0"/>
        </c:dLbls>
        <c:gapWidth val="150"/>
        <c:axId val="1429755708"/>
        <c:axId val="1027570007"/>
      </c:barChart>
      <c:lineChart>
        <c:grouping val="standard"/>
        <c:varyColors val="1"/>
        <c:ser>
          <c:idx val="1"/>
          <c:order val="1"/>
          <c:tx>
            <c:v>LIMITE INSATISFACTORIO</c:v>
          </c:tx>
          <c:spPr>
            <a:ln cmpd="sng">
              <a:solidFill>
                <a:srgbClr val="FF0000"/>
              </a:solidFill>
            </a:ln>
          </c:spPr>
          <c:marker>
            <c:symbol val="none"/>
          </c:marker>
          <c:cat>
            <c:strRef>
              <c:f>' GTI009'!$B$12:$B$23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 GTI009'!$D$12:$D$23</c:f>
              <c:numCache>
                <c:formatCode>0%</c:formatCode>
                <c:ptCount val="12"/>
                <c:pt idx="0">
                  <c:v>-2.8499999999999998E-2</c:v>
                </c:pt>
                <c:pt idx="1">
                  <c:v>-2.8499999999999998E-2</c:v>
                </c:pt>
                <c:pt idx="2">
                  <c:v>-2.8499999999999998E-2</c:v>
                </c:pt>
                <c:pt idx="3">
                  <c:v>-2.8499999999999998E-2</c:v>
                </c:pt>
                <c:pt idx="4">
                  <c:v>-2.8499999999999998E-2</c:v>
                </c:pt>
                <c:pt idx="5">
                  <c:v>-2.8499999999999998E-2</c:v>
                </c:pt>
                <c:pt idx="6">
                  <c:v>-2.8499999999999998E-2</c:v>
                </c:pt>
                <c:pt idx="7">
                  <c:v>-2.8499999999999998E-2</c:v>
                </c:pt>
                <c:pt idx="8">
                  <c:v>-2.8499999999999998E-2</c:v>
                </c:pt>
                <c:pt idx="9">
                  <c:v>-2.8499999999999998E-2</c:v>
                </c:pt>
                <c:pt idx="10">
                  <c:v>-2.8499999999999998E-2</c:v>
                </c:pt>
                <c:pt idx="11">
                  <c:v>-2.8499999999999998E-2</c:v>
                </c:pt>
              </c:numCache>
            </c:numRef>
          </c:val>
          <c:smooth val="0"/>
          <c:extLst>
            <c:ext xmlns:c16="http://schemas.microsoft.com/office/drawing/2014/chart" uri="{C3380CC4-5D6E-409C-BE32-E72D297353CC}">
              <c16:uniqueId val="{00000001-F7CE-453C-82FD-E33EB1C622B6}"/>
            </c:ext>
          </c:extLst>
        </c:ser>
        <c:ser>
          <c:idx val="2"/>
          <c:order val="2"/>
          <c:tx>
            <c:v>LIMITE SATISFACTORIO</c:v>
          </c:tx>
          <c:spPr>
            <a:ln cmpd="sng">
              <a:solidFill>
                <a:srgbClr val="00FF00"/>
              </a:solidFill>
            </a:ln>
          </c:spPr>
          <c:marker>
            <c:symbol val="none"/>
          </c:marker>
          <c:cat>
            <c:strRef>
              <c:f>' GTI009'!$B$12:$B$23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 GTI009'!$E$12:$E$23</c:f>
              <c:numCache>
                <c:formatCode>0%</c:formatCode>
                <c:ptCount val="12"/>
                <c:pt idx="0">
                  <c:v>-2.5499999999999998E-2</c:v>
                </c:pt>
                <c:pt idx="1">
                  <c:v>-2.5499999999999998E-2</c:v>
                </c:pt>
                <c:pt idx="2">
                  <c:v>-2.5499999999999998E-2</c:v>
                </c:pt>
                <c:pt idx="3">
                  <c:v>-2.5499999999999998E-2</c:v>
                </c:pt>
                <c:pt idx="4">
                  <c:v>-2.5499999999999998E-2</c:v>
                </c:pt>
                <c:pt idx="5">
                  <c:v>-2.5499999999999998E-2</c:v>
                </c:pt>
                <c:pt idx="6">
                  <c:v>-2.5499999999999998E-2</c:v>
                </c:pt>
                <c:pt idx="7">
                  <c:v>-2.5499999999999998E-2</c:v>
                </c:pt>
                <c:pt idx="8">
                  <c:v>-2.5499999999999998E-2</c:v>
                </c:pt>
                <c:pt idx="9">
                  <c:v>-2.5499999999999998E-2</c:v>
                </c:pt>
                <c:pt idx="10">
                  <c:v>-2.5499999999999998E-2</c:v>
                </c:pt>
                <c:pt idx="11">
                  <c:v>-2.5499999999999998E-2</c:v>
                </c:pt>
              </c:numCache>
            </c:numRef>
          </c:val>
          <c:smooth val="0"/>
          <c:extLst>
            <c:ext xmlns:c16="http://schemas.microsoft.com/office/drawing/2014/chart" uri="{C3380CC4-5D6E-409C-BE32-E72D297353CC}">
              <c16:uniqueId val="{00000002-F7CE-453C-82FD-E33EB1C622B6}"/>
            </c:ext>
          </c:extLst>
        </c:ser>
        <c:dLbls>
          <c:showLegendKey val="0"/>
          <c:showVal val="0"/>
          <c:showCatName val="0"/>
          <c:showSerName val="0"/>
          <c:showPercent val="0"/>
          <c:showBubbleSize val="0"/>
        </c:dLbls>
        <c:marker val="1"/>
        <c:smooth val="0"/>
        <c:axId val="1429755708"/>
        <c:axId val="1027570007"/>
      </c:lineChart>
      <c:catAx>
        <c:axId val="142975570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1027570007"/>
        <c:crosses val="autoZero"/>
        <c:auto val="1"/>
        <c:lblAlgn val="ctr"/>
        <c:lblOffset val="100"/>
        <c:noMultiLvlLbl val="1"/>
      </c:catAx>
      <c:valAx>
        <c:axId val="102757000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1429755708"/>
        <c:crosses val="autoZero"/>
        <c:crossBetween val="between"/>
      </c:valAx>
    </c:plotArea>
    <c:legend>
      <c:legendPos val="b"/>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tx>
            <c:strRef>
              <c:f>'DIS003'!$C$11</c:f>
              <c:strCache>
                <c:ptCount val="1"/>
                <c:pt idx="0">
                  <c:v>ESTADO DEL INDICADOR</c:v>
                </c:pt>
              </c:strCache>
            </c:strRef>
          </c:tx>
          <c:spPr>
            <a:solidFill>
              <a:srgbClr val="5B9BD5"/>
            </a:solidFill>
            <a:ln cmpd="sng">
              <a:solidFill>
                <a:srgbClr val="000000"/>
              </a:solidFill>
            </a:ln>
          </c:spPr>
          <c:invertIfNegative val="1"/>
          <c:cat>
            <c:strRef>
              <c:f>'DIS003'!$B$12:$B$23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'DIS003'!$C$12:$C$23</c:f>
              <c:numCache>
                <c:formatCode>0%</c:formatCode>
                <c:ptCount val="12"/>
                <c:pt idx="2">
                  <c:v>1.46</c:v>
                </c:pt>
                <c:pt idx="5">
                  <c:v>1.1299999999999999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386-4E7D-916D-C8D5EBCBB4F0}"/>
            </c:ext>
          </c:extLst>
        </c:ser>
        <c:dLbls>
          <c:showLegendKey val="0"/>
          <c:showVal val="0"/>
          <c:showCatName val="0"/>
          <c:showSerName val="0"/>
          <c:showPercent val="0"/>
          <c:showBubbleSize val="0"/>
        </c:dLbls>
        <c:gapWidth val="150"/>
        <c:axId val="1752235085"/>
        <c:axId val="754408614"/>
      </c:barChart>
      <c:lineChart>
        <c:grouping val="standard"/>
        <c:varyColors val="1"/>
        <c:ser>
          <c:idx val="1"/>
          <c:order val="1"/>
          <c:tx>
            <c:strRef>
              <c:f>'DIS003'!$D$11</c:f>
              <c:strCache>
                <c:ptCount val="1"/>
                <c:pt idx="0">
                  <c:v>LIMITE INSATISFACTORIO</c:v>
                </c:pt>
              </c:strCache>
            </c:strRef>
          </c:tx>
          <c:spPr>
            <a:ln cmpd="sng">
              <a:solidFill>
                <a:srgbClr val="FF0000">
                  <a:alpha val="100000"/>
                </a:srgbClr>
              </a:solidFill>
            </a:ln>
          </c:spPr>
          <c:marker>
            <c:symbol val="none"/>
          </c:marker>
          <c:dPt>
            <c:idx val="8"/>
            <c:bubble3D val="0"/>
            <c:extLst>
              <c:ext xmlns:c16="http://schemas.microsoft.com/office/drawing/2014/chart" uri="{C3380CC4-5D6E-409C-BE32-E72D297353CC}">
                <c16:uniqueId val="{00000001-F386-4E7D-916D-C8D5EBCBB4F0}"/>
              </c:ext>
            </c:extLst>
          </c:dPt>
          <c:cat>
            <c:strRef>
              <c:f>'DIS003'!$B$12:$B$23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'DIS003'!$D$12:$D$23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2-F386-4E7D-916D-C8D5EBCBB4F0}"/>
            </c:ext>
          </c:extLst>
        </c:ser>
        <c:ser>
          <c:idx val="2"/>
          <c:order val="2"/>
          <c:tx>
            <c:strRef>
              <c:f>'DIS003'!$E$11</c:f>
              <c:strCache>
                <c:ptCount val="1"/>
                <c:pt idx="0">
                  <c:v>LIMITE SATISFACTORIO</c:v>
                </c:pt>
              </c:strCache>
            </c:strRef>
          </c:tx>
          <c:spPr>
            <a:ln cmpd="sng">
              <a:solidFill>
                <a:srgbClr val="00B800">
                  <a:alpha val="100000"/>
                </a:srgbClr>
              </a:solidFill>
            </a:ln>
          </c:spPr>
          <c:marker>
            <c:symbol val="none"/>
          </c:marker>
          <c:dPt>
            <c:idx val="8"/>
            <c:bubble3D val="0"/>
            <c:extLst>
              <c:ext xmlns:c16="http://schemas.microsoft.com/office/drawing/2014/chart" uri="{C3380CC4-5D6E-409C-BE32-E72D297353CC}">
                <c16:uniqueId val="{00000003-F386-4E7D-916D-C8D5EBCBB4F0}"/>
              </c:ext>
            </c:extLst>
          </c:dPt>
          <c:cat>
            <c:strRef>
              <c:f>'DIS003'!$B$12:$B$23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'DIS003'!$E$12:$E$23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4-F386-4E7D-916D-C8D5EBCBB4F0}"/>
            </c:ext>
          </c:extLst>
        </c:ser>
        <c:dLbls>
          <c:showLegendKey val="0"/>
          <c:showVal val="0"/>
          <c:showCatName val="0"/>
          <c:showSerName val="0"/>
          <c:showPercent val="0"/>
          <c:showBubbleSize val="0"/>
        </c:dLbls>
        <c:marker val="1"/>
        <c:smooth val="0"/>
        <c:axId val="1752235085"/>
        <c:axId val="754408614"/>
      </c:lineChart>
      <c:catAx>
        <c:axId val="175223508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s-MX"/>
          </a:p>
        </c:txPr>
        <c:crossAx val="754408614"/>
        <c:crosses val="autoZero"/>
        <c:auto val="1"/>
        <c:lblAlgn val="ctr"/>
        <c:lblOffset val="100"/>
        <c:noMultiLvlLbl val="1"/>
      </c:catAx>
      <c:valAx>
        <c:axId val="754408614"/>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MX"/>
          </a:p>
        </c:txPr>
        <c:crossAx val="1752235085"/>
        <c:crosses val="autoZero"/>
        <c:crossBetween val="between"/>
      </c:valAx>
    </c:plotArea>
    <c:legend>
      <c:legendPos val="b"/>
      <c:overlay val="0"/>
      <c:txPr>
        <a:bodyPr/>
        <a:lstStyle/>
        <a:p>
          <a:pPr lvl="0">
            <a:defRPr b="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904036458333337E-2"/>
          <c:y val="0.14497716894977167"/>
          <c:w val="0.89662630208333327"/>
          <c:h val="0.52111872146118732"/>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'EIN001'!$B$12:$B$23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'EIN001'!$C$12:$C$23</c:f>
              <c:numCache>
                <c:formatCode>0%</c:formatCode>
                <c:ptCount val="12"/>
                <c:pt idx="2">
                  <c:v>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303-42C5-BE21-AC09719F405F}"/>
            </c:ext>
          </c:extLst>
        </c:ser>
        <c:dLbls>
          <c:showLegendKey val="0"/>
          <c:showVal val="0"/>
          <c:showCatName val="0"/>
          <c:showSerName val="0"/>
          <c:showPercent val="0"/>
          <c:showBubbleSize val="0"/>
        </c:dLbls>
        <c:gapWidth val="150"/>
        <c:axId val="953467203"/>
        <c:axId val="238987158"/>
      </c:barChart>
      <c:lineChart>
        <c:grouping val="standard"/>
        <c:varyColors val="1"/>
        <c:ser>
          <c:idx val="1"/>
          <c:order val="1"/>
          <c:tx>
            <c:v>LIMITE INSATISFACTORIO</c:v>
          </c:tx>
          <c:spPr>
            <a:ln cmpd="sng">
              <a:solidFill>
                <a:srgbClr val="FF0000"/>
              </a:solidFill>
            </a:ln>
          </c:spPr>
          <c:marker>
            <c:symbol val="none"/>
          </c:marker>
          <c:cat>
            <c:strRef>
              <c:f>'EIN001'!$B$12:$B$23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'EIN001'!$D$12:$D$23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E303-42C5-BE21-AC09719F405F}"/>
            </c:ext>
          </c:extLst>
        </c:ser>
        <c:ser>
          <c:idx val="2"/>
          <c:order val="2"/>
          <c:tx>
            <c:v>LIMITE SATISFACTORIO</c:v>
          </c:tx>
          <c:spPr>
            <a:ln cmpd="sng">
              <a:solidFill>
                <a:srgbClr val="93C47D"/>
              </a:solidFill>
            </a:ln>
          </c:spPr>
          <c:marker>
            <c:symbol val="none"/>
          </c:marker>
          <c:cat>
            <c:strRef>
              <c:f>'EIN001'!$B$12:$B$23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'EIN001'!$E$12:$E$23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E303-42C5-BE21-AC09719F405F}"/>
            </c:ext>
          </c:extLst>
        </c:ser>
        <c:dLbls>
          <c:showLegendKey val="0"/>
          <c:showVal val="0"/>
          <c:showCatName val="0"/>
          <c:showSerName val="0"/>
          <c:showPercent val="0"/>
          <c:showBubbleSize val="0"/>
        </c:dLbls>
        <c:marker val="1"/>
        <c:smooth val="0"/>
        <c:axId val="953467203"/>
        <c:axId val="238987158"/>
      </c:lineChart>
      <c:catAx>
        <c:axId val="95346720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238987158"/>
        <c:crosses val="autoZero"/>
        <c:auto val="1"/>
        <c:lblAlgn val="ctr"/>
        <c:lblOffset val="100"/>
        <c:noMultiLvlLbl val="1"/>
      </c:catAx>
      <c:valAx>
        <c:axId val="23898715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953467203"/>
        <c:crosses val="autoZero"/>
        <c:crossBetween val="between"/>
      </c:valAx>
    </c:plotArea>
    <c:legend>
      <c:legendPos val="b"/>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5.3879769453597057E-2"/>
          <c:y val="4.9801915288261112E-2"/>
          <c:w val="0.92252141048740588"/>
          <c:h val="0.74160327944007964"/>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'EIN003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'EIN003 '!$C$12:$C$23</c:f>
              <c:numCache>
                <c:formatCode>0%</c:formatCode>
                <c:ptCount val="12"/>
                <c:pt idx="2">
                  <c:v>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D4FA-41D8-9589-A835B90DAB93}"/>
            </c:ext>
          </c:extLst>
        </c:ser>
        <c:dLbls>
          <c:showLegendKey val="0"/>
          <c:showVal val="0"/>
          <c:showCatName val="0"/>
          <c:showSerName val="0"/>
          <c:showPercent val="0"/>
          <c:showBubbleSize val="0"/>
        </c:dLbls>
        <c:gapWidth val="150"/>
        <c:axId val="942179845"/>
        <c:axId val="865216659"/>
      </c:barChart>
      <c:lineChart>
        <c:grouping val="standard"/>
        <c:varyColors val="1"/>
        <c:ser>
          <c:idx val="1"/>
          <c:order val="1"/>
          <c:tx>
            <c:v>LIMITE INSATISFACTORIO</c:v>
          </c:tx>
          <c:spPr>
            <a:ln w="9525" cmpd="sng">
              <a:solidFill>
                <a:srgbClr val="FF0000">
                  <a:alpha val="100000"/>
                </a:srgbClr>
              </a:solidFill>
            </a:ln>
          </c:spPr>
          <c:marker>
            <c:symbol val="none"/>
          </c:marker>
          <c:cat>
            <c:strRef>
              <c:f>'EIN003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'EIN003 '!$D$12:$D$23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D4FA-41D8-9589-A835B90DAB93}"/>
            </c:ext>
          </c:extLst>
        </c:ser>
        <c:ser>
          <c:idx val="2"/>
          <c:order val="2"/>
          <c:tx>
            <c:v>LIMITE SATISFACTORIO</c:v>
          </c:tx>
          <c:spPr>
            <a:ln cmpd="sng">
              <a:solidFill>
                <a:srgbClr val="00B050"/>
              </a:solidFill>
            </a:ln>
          </c:spPr>
          <c:marker>
            <c:symbol val="none"/>
          </c:marker>
          <c:cat>
            <c:strRef>
              <c:f>'EIN003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'EIN003 '!$E$12:$E$23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D4FA-41D8-9589-A835B90DAB93}"/>
            </c:ext>
          </c:extLst>
        </c:ser>
        <c:dLbls>
          <c:showLegendKey val="0"/>
          <c:showVal val="0"/>
          <c:showCatName val="0"/>
          <c:showSerName val="0"/>
          <c:showPercent val="0"/>
          <c:showBubbleSize val="0"/>
        </c:dLbls>
        <c:marker val="1"/>
        <c:smooth val="0"/>
        <c:axId val="942179845"/>
        <c:axId val="865216659"/>
      </c:lineChart>
      <c:catAx>
        <c:axId val="94217984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865216659"/>
        <c:crosses val="autoZero"/>
        <c:auto val="1"/>
        <c:lblAlgn val="ctr"/>
        <c:lblOffset val="100"/>
        <c:noMultiLvlLbl val="1"/>
      </c:catAx>
      <c:valAx>
        <c:axId val="86521665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942179845"/>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9.4325731407467875E-2"/>
          <c:y val="9.6618357487922704E-2"/>
          <c:w val="0.90152682242153359"/>
          <c:h val="0.62184335653695466"/>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'SIG005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'SIG005 '!$C$12:$C$23</c:f>
              <c:numCache>
                <c:formatCode>0%</c:formatCode>
                <c:ptCount val="12"/>
                <c:pt idx="2" formatCode="0.00">
                  <c:v>4.13</c:v>
                </c:pt>
                <c:pt idx="5" formatCode="General">
                  <c:v>4.6900000000000004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984-4A1F-A123-91A53AE5DCD4}"/>
            </c:ext>
          </c:extLst>
        </c:ser>
        <c:dLbls>
          <c:showLegendKey val="0"/>
          <c:showVal val="0"/>
          <c:showCatName val="0"/>
          <c:showSerName val="0"/>
          <c:showPercent val="0"/>
          <c:showBubbleSize val="0"/>
        </c:dLbls>
        <c:gapWidth val="150"/>
        <c:axId val="303476682"/>
        <c:axId val="671925017"/>
      </c:barChart>
      <c:lineChart>
        <c:grouping val="standard"/>
        <c:varyColors val="1"/>
        <c:ser>
          <c:idx val="1"/>
          <c:order val="1"/>
          <c:tx>
            <c:v>LÍMITE INSATISFACTORIO</c:v>
          </c:tx>
          <c:spPr>
            <a:ln cmpd="sng">
              <a:solidFill>
                <a:srgbClr val="FF0000"/>
              </a:solidFill>
            </a:ln>
          </c:spPr>
          <c:marker>
            <c:symbol val="none"/>
          </c:marker>
          <c:cat>
            <c:strRef>
              <c:f>'SIG005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'SIG005 '!$D$12:$D$23</c:f>
              <c:numCache>
                <c:formatCode>0%</c:formatCode>
                <c:ptCount val="12"/>
                <c:pt idx="0">
                  <c:v>3.4</c:v>
                </c:pt>
                <c:pt idx="1">
                  <c:v>3.4</c:v>
                </c:pt>
                <c:pt idx="2">
                  <c:v>3.4</c:v>
                </c:pt>
                <c:pt idx="3">
                  <c:v>3.4</c:v>
                </c:pt>
                <c:pt idx="4">
                  <c:v>3.4</c:v>
                </c:pt>
                <c:pt idx="5">
                  <c:v>3.4</c:v>
                </c:pt>
                <c:pt idx="6">
                  <c:v>3.4</c:v>
                </c:pt>
                <c:pt idx="7">
                  <c:v>3.4</c:v>
                </c:pt>
                <c:pt idx="8">
                  <c:v>3.4</c:v>
                </c:pt>
                <c:pt idx="9">
                  <c:v>3.4</c:v>
                </c:pt>
                <c:pt idx="10">
                  <c:v>3.4</c:v>
                </c:pt>
                <c:pt idx="11">
                  <c:v>3.4</c:v>
                </c:pt>
              </c:numCache>
            </c:numRef>
          </c:val>
          <c:smooth val="0"/>
          <c:extLst>
            <c:ext xmlns:c16="http://schemas.microsoft.com/office/drawing/2014/chart" uri="{C3380CC4-5D6E-409C-BE32-E72D297353CC}">
              <c16:uniqueId val="{00000001-7984-4A1F-A123-91A53AE5DCD4}"/>
            </c:ext>
          </c:extLst>
        </c:ser>
        <c:ser>
          <c:idx val="2"/>
          <c:order val="2"/>
          <c:tx>
            <c:v>LÍMITE SATISFACTORIO</c:v>
          </c:tx>
          <c:spPr>
            <a:ln cmpd="sng">
              <a:solidFill>
                <a:srgbClr val="00B800"/>
              </a:solidFill>
            </a:ln>
          </c:spPr>
          <c:marker>
            <c:symbol val="none"/>
          </c:marker>
          <c:cat>
            <c:strRef>
              <c:f>'SIG005 '!$B$12:$B$23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'SIG005 '!$E$12:$E$23</c:f>
              <c:numCache>
                <c:formatCode>0%</c:formatCode>
                <c:ptCount val="12"/>
                <c:pt idx="0">
                  <c:v>4</c:v>
                </c:pt>
                <c:pt idx="1">
                  <c:v>4</c:v>
                </c:pt>
                <c:pt idx="2">
                  <c:v>4</c:v>
                </c:pt>
                <c:pt idx="3">
                  <c:v>4</c:v>
                </c:pt>
                <c:pt idx="4">
                  <c:v>4</c:v>
                </c:pt>
                <c:pt idx="5">
                  <c:v>4</c:v>
                </c:pt>
                <c:pt idx="6">
                  <c:v>4</c:v>
                </c:pt>
                <c:pt idx="7">
                  <c:v>4</c:v>
                </c:pt>
                <c:pt idx="8">
                  <c:v>4</c:v>
                </c:pt>
                <c:pt idx="9">
                  <c:v>4</c:v>
                </c:pt>
                <c:pt idx="10">
                  <c:v>4</c:v>
                </c:pt>
                <c:pt idx="11">
                  <c:v>4</c:v>
                </c:pt>
              </c:numCache>
            </c:numRef>
          </c:val>
          <c:smooth val="0"/>
          <c:extLst>
            <c:ext xmlns:c16="http://schemas.microsoft.com/office/drawing/2014/chart" uri="{C3380CC4-5D6E-409C-BE32-E72D297353CC}">
              <c16:uniqueId val="{00000002-7984-4A1F-A123-91A53AE5DCD4}"/>
            </c:ext>
          </c:extLst>
        </c:ser>
        <c:dLbls>
          <c:showLegendKey val="0"/>
          <c:showVal val="0"/>
          <c:showCatName val="0"/>
          <c:showSerName val="0"/>
          <c:showPercent val="0"/>
          <c:showBubbleSize val="0"/>
        </c:dLbls>
        <c:marker val="1"/>
        <c:smooth val="0"/>
        <c:axId val="303476682"/>
        <c:axId val="671925017"/>
      </c:lineChart>
      <c:catAx>
        <c:axId val="303476682"/>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671925017"/>
        <c:crosses val="autoZero"/>
        <c:auto val="1"/>
        <c:lblAlgn val="ctr"/>
        <c:lblOffset val="100"/>
        <c:noMultiLvlLbl val="1"/>
      </c:catAx>
      <c:valAx>
        <c:axId val="67192501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303476682"/>
        <c:crosses val="autoZero"/>
        <c:crossBetween val="between"/>
      </c:valAx>
    </c:plotArea>
    <c:legend>
      <c:legendPos val="b"/>
      <c:layout>
        <c:manualLayout>
          <c:xMode val="edge"/>
          <c:yMode val="edge"/>
          <c:x val="0.24621957653523405"/>
          <c:y val="0.8767178542395333"/>
        </c:manualLayout>
      </c:layout>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800" b="1" i="0">
                <a:solidFill>
                  <a:schemeClr val="dk1"/>
                </a:solidFill>
                <a:latin typeface="+mn-lt"/>
              </a:defRPr>
            </a:pPr>
            <a:r>
              <a:rPr lang="es-CO" sz="1800" b="1" i="0">
                <a:solidFill>
                  <a:schemeClr val="dk1"/>
                </a:solidFill>
                <a:latin typeface="+mn-lt"/>
              </a:rPr>
              <a:t>Porcentaje de cumplimiento de la Política del Sistema Integrado de Gestión</a:t>
            </a:r>
          </a:p>
        </c:rich>
      </c:tx>
      <c:layout>
        <c:manualLayout>
          <c:xMode val="edge"/>
          <c:yMode val="edge"/>
          <c:x val="0.12242246759003321"/>
          <c:y val="3.0303030303030311E-2"/>
        </c:manualLayout>
      </c:layout>
      <c:overlay val="0"/>
    </c:title>
    <c:autoTitleDeleted val="0"/>
    <c:plotArea>
      <c:layout/>
      <c:barChart>
        <c:barDir val="col"/>
        <c:grouping val="clustered"/>
        <c:varyColors val="1"/>
        <c:ser>
          <c:idx val="0"/>
          <c:order val="0"/>
          <c:invertIfNegative val="1"/>
          <c:cat>
            <c:strRef>
              <c:f>'MYV O'!$B$2</c:f>
              <c:strCache>
                <c:ptCount val="1"/>
                <c:pt idx="0">
                  <c:v>OBJETIVOS</c:v>
                </c:pt>
              </c:strCache>
            </c:strRef>
          </c:cat>
          <c:val>
            <c:numRef>
              <c:f>'MYV O'!$E$11</c:f>
              <c:numCache>
                <c:formatCode>0.0%</c:formatCode>
                <c:ptCount val="1"/>
                <c:pt idx="0">
                  <c:v>1.2425515236329179</c:v>
                </c:pt>
              </c:numCache>
            </c:numRef>
          </c:val>
          <c:extLst>
            <c:ext xmlns:c16="http://schemas.microsoft.com/office/drawing/2014/chart" uri="{C3380CC4-5D6E-409C-BE32-E72D297353CC}">
              <c16:uniqueId val="{00000000-7CFD-4F18-91DC-AD3B7CC5F113}"/>
            </c:ext>
          </c:extLst>
        </c:ser>
        <c:dLbls>
          <c:showLegendKey val="0"/>
          <c:showVal val="0"/>
          <c:showCatName val="0"/>
          <c:showSerName val="0"/>
          <c:showPercent val="0"/>
          <c:showBubbleSize val="0"/>
        </c:dLbls>
        <c:gapWidth val="150"/>
        <c:axId val="12808137"/>
        <c:axId val="1435121814"/>
      </c:barChart>
      <c:catAx>
        <c:axId val="12808137"/>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a:lstStyle/>
          <a:p>
            <a:pPr lvl="0">
              <a:defRPr sz="900" b="0" i="0">
                <a:solidFill>
                  <a:schemeClr val="dk1"/>
                </a:solidFill>
                <a:latin typeface="+mn-lt"/>
              </a:defRPr>
            </a:pPr>
            <a:endParaRPr lang="es-MX"/>
          </a:p>
        </c:txPr>
        <c:crossAx val="1435121814"/>
        <c:crosses val="autoZero"/>
        <c:auto val="1"/>
        <c:lblAlgn val="ctr"/>
        <c:lblOffset val="100"/>
        <c:noMultiLvlLbl val="1"/>
      </c:catAx>
      <c:valAx>
        <c:axId val="1435121814"/>
        <c:scaling>
          <c:orientation val="minMax"/>
        </c:scaling>
        <c:delete val="0"/>
        <c:axPos val="l"/>
        <c:numFmt formatCode="0.0%" sourceLinked="1"/>
        <c:majorTickMark val="cross"/>
        <c:minorTickMark val="cross"/>
        <c:tickLblPos val="nextTo"/>
        <c:spPr>
          <a:ln>
            <a:noFill/>
          </a:ln>
        </c:spPr>
        <c:crossAx val="12808137"/>
        <c:crosses val="autoZero"/>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barChart>
        <c:barDir val="col"/>
        <c:grouping val="clustered"/>
        <c:varyColors val="1"/>
        <c:ser>
          <c:idx val="0"/>
          <c:order val="0"/>
          <c:invertIfNegative val="1"/>
          <c:cat>
            <c:strRef>
              <c:f>COMUNIDADA!$B$3:$B$5</c:f>
              <c:strCache>
                <c:ptCount val="3"/>
                <c:pt idx="0">
                  <c:v>1. Formular y adoptar oportunamente políticas y regulaciones para el sector ambiental, de acuerdo con las directrices del Gobierno Nacional</c:v>
                </c:pt>
                <c:pt idx="1">
                  <c:v>2. Atender eficaz y eficientemente los requerimientos de las partes interesadas, para el desarrollo y fortalecimiento del sector ambiental</c:v>
                </c:pt>
                <c:pt idx="2">
                  <c:v>3. Permitir y facilitar el control social sobre la gestión del Ministerio</c:v>
                </c:pt>
              </c:strCache>
            </c:strRef>
          </c:cat>
          <c:val>
            <c:numRef>
              <c:f>COMUNIDADA!$C$3:$C$5</c:f>
              <c:numCache>
                <c:formatCode>0.0%</c:formatCode>
                <c:ptCount val="3"/>
                <c:pt idx="0">
                  <c:v>0.52664150326797388</c:v>
                </c:pt>
                <c:pt idx="1">
                  <c:v>0.48454812726260094</c:v>
                </c:pt>
                <c:pt idx="2">
                  <c:v>0.30411877394636011</c:v>
                </c:pt>
              </c:numCache>
            </c:numRef>
          </c:val>
          <c:extLst>
            <c:ext xmlns:c16="http://schemas.microsoft.com/office/drawing/2014/chart" uri="{C3380CC4-5D6E-409C-BE32-E72D297353CC}">
              <c16:uniqueId val="{00000000-79C1-4CC8-9B09-40CB8365D924}"/>
            </c:ext>
          </c:extLst>
        </c:ser>
        <c:dLbls>
          <c:showLegendKey val="0"/>
          <c:showVal val="0"/>
          <c:showCatName val="0"/>
          <c:showSerName val="0"/>
          <c:showPercent val="0"/>
          <c:showBubbleSize val="0"/>
        </c:dLbls>
        <c:gapWidth val="150"/>
        <c:axId val="298726573"/>
        <c:axId val="1273870668"/>
      </c:barChart>
      <c:catAx>
        <c:axId val="298726573"/>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rot="-1200000"/>
          <a:lstStyle/>
          <a:p>
            <a:pPr lvl="0">
              <a:defRPr b="1" i="0">
                <a:solidFill>
                  <a:srgbClr val="000000"/>
                </a:solidFill>
                <a:latin typeface="+mn-lt"/>
              </a:defRPr>
            </a:pPr>
            <a:endParaRPr lang="es-MX"/>
          </a:p>
        </c:txPr>
        <c:crossAx val="1273870668"/>
        <c:crosses val="autoZero"/>
        <c:auto val="1"/>
        <c:lblAlgn val="ctr"/>
        <c:lblOffset val="100"/>
        <c:noMultiLvlLbl val="1"/>
      </c:catAx>
      <c:valAx>
        <c:axId val="1273870668"/>
        <c:scaling>
          <c:orientation val="minMax"/>
        </c:scaling>
        <c:delete val="0"/>
        <c:axPos val="l"/>
        <c:numFmt formatCode="0.0%" sourceLinked="1"/>
        <c:majorTickMark val="cross"/>
        <c:minorTickMark val="cross"/>
        <c:tickLblPos val="nextTo"/>
        <c:spPr>
          <a:ln>
            <a:noFill/>
          </a:ln>
        </c:spPr>
        <c:crossAx val="298726573"/>
        <c:crosses val="autoZero"/>
        <c:crossBetween val="between"/>
      </c:valAx>
    </c:plotArea>
    <c:plotVisOnly val="1"/>
    <c:dispBlanksAs val="zero"/>
    <c:showDLblsOverMax val="1"/>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Indicadores</a:t>
            </a:r>
          </a:p>
        </c:rich>
      </c:tx>
      <c:overlay val="0"/>
    </c:title>
    <c:autoTitleDeleted val="0"/>
    <c:plotArea>
      <c:layout/>
      <c:barChart>
        <c:barDir val="col"/>
        <c:grouping val="clustered"/>
        <c:varyColors val="1"/>
        <c:ser>
          <c:idx val="0"/>
          <c:order val="0"/>
          <c:tx>
            <c:v>4. Implementar los procesos que garanticen el logro de la misión institucional, fortaleciendo los mecanismos de autocontrol y de evaluación para su mejora continua</c:v>
          </c:tx>
          <c:spPr>
            <a:solidFill>
              <a:srgbClr val="5B9BD5"/>
            </a:solidFill>
            <a:ln cmpd="sng">
              <a:solidFill>
                <a:srgbClr val="000000"/>
              </a:solidFill>
            </a:ln>
          </c:spPr>
          <c:invertIfNegative val="1"/>
          <c:dLbls>
            <c:spPr>
              <a:noFill/>
              <a:ln>
                <a:noFill/>
              </a:ln>
              <a:effectLst/>
            </c:spPr>
            <c:txPr>
              <a:bodyPr/>
              <a:lstStyle/>
              <a:p>
                <a:pPr lvl="0">
                  <a:defRPr b="1" i="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PROCESO!$C$3</c:f>
              <c:numCache>
                <c:formatCode>0.0%</c:formatCode>
                <c:ptCount val="1"/>
                <c:pt idx="0">
                  <c:v>0.47405671296296298</c:v>
                </c:pt>
              </c:numCache>
            </c:numRef>
          </c:cat>
          <c:val>
            <c:numRef>
              <c:f>PROCESO!$C$4</c:f>
              <c:numCache>
                <c:formatCode>0.0%</c:formatCode>
                <c:ptCount val="1"/>
                <c:pt idx="0">
                  <c:v>0.44810137457044669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3ED-4F2A-B6EB-DB24511DECF3}"/>
            </c:ext>
          </c:extLst>
        </c:ser>
        <c:ser>
          <c:idx val="1"/>
          <c:order val="1"/>
          <c:invertIfNegative val="1"/>
          <c:cat>
            <c:numRef>
              <c:f>PROCESO!$C$3</c:f>
              <c:numCache>
                <c:formatCode>0.0%</c:formatCode>
                <c:ptCount val="1"/>
                <c:pt idx="0">
                  <c:v>0.47405671296296298</c:v>
                </c:pt>
              </c:numCache>
            </c:numRef>
          </c:cat>
          <c:val>
            <c:numRef>
              <c:f>PROCESO!$C$5</c:f>
              <c:numCache>
                <c:formatCode>0.0%</c:formatCode>
                <c:ptCount val="1"/>
                <c:pt idx="0">
                  <c:v>5.5501851851851844</c:v>
                </c:pt>
              </c:numCache>
            </c:numRef>
          </c:val>
          <c:extLst>
            <c:ext xmlns:c16="http://schemas.microsoft.com/office/drawing/2014/chart" uri="{C3380CC4-5D6E-409C-BE32-E72D297353CC}">
              <c16:uniqueId val="{00000001-63ED-4F2A-B6EB-DB24511DECF3}"/>
            </c:ext>
          </c:extLst>
        </c:ser>
        <c:dLbls>
          <c:showLegendKey val="0"/>
          <c:showVal val="0"/>
          <c:showCatName val="0"/>
          <c:showSerName val="0"/>
          <c:showPercent val="0"/>
          <c:showBubbleSize val="0"/>
        </c:dLbls>
        <c:gapWidth val="150"/>
        <c:axId val="1688119005"/>
        <c:axId val="1868531538"/>
      </c:barChart>
      <c:catAx>
        <c:axId val="168811900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rot="-60000"/>
          <a:lstStyle/>
          <a:p>
            <a:pPr lvl="0">
              <a:defRPr b="1" i="0">
                <a:solidFill>
                  <a:srgbClr val="000000"/>
                </a:solidFill>
                <a:latin typeface="+mn-lt"/>
              </a:defRPr>
            </a:pPr>
            <a:endParaRPr lang="es-MX"/>
          </a:p>
        </c:txPr>
        <c:crossAx val="1868531538"/>
        <c:crosses val="autoZero"/>
        <c:auto val="1"/>
        <c:lblAlgn val="ctr"/>
        <c:lblOffset val="100"/>
        <c:noMultiLvlLbl val="1"/>
      </c:catAx>
      <c:valAx>
        <c:axId val="1868531538"/>
        <c:scaling>
          <c:orientation val="minMax"/>
          <c:min val="0"/>
        </c:scaling>
        <c:delete val="0"/>
        <c:axPos val="l"/>
        <c:majorGridlines>
          <c:spPr>
            <a:ln>
              <a:solidFill>
                <a:srgbClr val="B7B7B7"/>
              </a:solidFill>
            </a:ln>
          </c:spPr>
        </c:majorGridlines>
        <c:title>
          <c:tx>
            <c:rich>
              <a:bodyPr/>
              <a:lstStyle/>
              <a:p>
                <a:pPr lvl="0">
                  <a:defRPr b="1" i="0">
                    <a:solidFill>
                      <a:srgbClr val="000000"/>
                    </a:solidFill>
                    <a:latin typeface="+mn-lt"/>
                  </a:defRPr>
                </a:pPr>
                <a:r>
                  <a:rPr lang="es-CO" b="1" i="0">
                    <a:solidFill>
                      <a:srgbClr val="000000"/>
                    </a:solidFill>
                    <a:latin typeface="+mn-lt"/>
                  </a:rPr>
                  <a:t>Porcentaje</a:t>
                </a:r>
              </a:p>
            </c:rich>
          </c:tx>
          <c:overlay val="0"/>
        </c:title>
        <c:numFmt formatCode="0.0%" sourceLinked="1"/>
        <c:majorTickMark val="none"/>
        <c:minorTickMark val="none"/>
        <c:tickLblPos val="nextTo"/>
        <c:spPr>
          <a:ln/>
        </c:spPr>
        <c:txPr>
          <a:bodyPr/>
          <a:lstStyle/>
          <a:p>
            <a:pPr lvl="0">
              <a:defRPr b="0" i="0">
                <a:solidFill>
                  <a:srgbClr val="000000"/>
                </a:solidFill>
                <a:latin typeface="+mn-lt"/>
              </a:defRPr>
            </a:pPr>
            <a:endParaRPr lang="es-MX"/>
          </a:p>
        </c:txPr>
        <c:crossAx val="1688119005"/>
        <c:crosses val="autoZero"/>
        <c:crossBetween val="between"/>
      </c:valAx>
    </c:plotArea>
    <c:plotVisOnly val="1"/>
    <c:dispBlanksAs val="zero"/>
    <c:showDLblsOverMax val="1"/>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Indicador</a:t>
            </a:r>
          </a:p>
        </c:rich>
      </c:tx>
      <c:overlay val="0"/>
    </c:title>
    <c:autoTitleDeleted val="0"/>
    <c:plotArea>
      <c:layout/>
      <c:barChart>
        <c:barDir val="col"/>
        <c:grouping val="clustered"/>
        <c:varyColors val="1"/>
        <c:ser>
          <c:idx val="0"/>
          <c:order val="0"/>
          <c:spPr>
            <a:solidFill>
              <a:srgbClr val="5B9BD5"/>
            </a:solidFill>
            <a:ln cmpd="sng">
              <a:solidFill>
                <a:srgbClr val="000000"/>
              </a:solidFill>
            </a:ln>
          </c:spPr>
          <c:invertIfNegative val="1"/>
          <c:cat>
            <c:strRef>
              <c:f>APRENDIZAJE.!$C$3</c:f>
              <c:strCache>
                <c:ptCount val="1"/>
                <c:pt idx="0">
                  <c:v>4. Promover programas para la provisión, capacitación, evaluación y desarrollo del talento humano con el objeto de garantizar el cumplimiento misional</c:v>
                </c:pt>
              </c:strCache>
            </c:strRef>
          </c:cat>
          <c:val>
            <c:numRef>
              <c:f>APRENDIZAJE.!$D$3</c:f>
              <c:numCache>
                <c:formatCode>0.0%</c:formatCode>
                <c:ptCount val="1"/>
                <c:pt idx="0">
                  <c:v>0.48971527777777779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0D6-47C0-959C-AC4DCFBEED24}"/>
            </c:ext>
          </c:extLst>
        </c:ser>
        <c:dLbls>
          <c:showLegendKey val="0"/>
          <c:showVal val="0"/>
          <c:showCatName val="0"/>
          <c:showSerName val="0"/>
          <c:showPercent val="0"/>
          <c:showBubbleSize val="0"/>
        </c:dLbls>
        <c:gapWidth val="150"/>
        <c:axId val="2050610908"/>
        <c:axId val="426945509"/>
      </c:barChart>
      <c:catAx>
        <c:axId val="205061090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a:lstStyle/>
          <a:p>
            <a:pPr lvl="0">
              <a:defRPr b="0" i="0">
                <a:solidFill>
                  <a:srgbClr val="000000"/>
                </a:solidFill>
                <a:latin typeface="+mn-lt"/>
              </a:defRPr>
            </a:pPr>
            <a:endParaRPr lang="es-MX"/>
          </a:p>
        </c:txPr>
        <c:crossAx val="426945509"/>
        <c:crosses val="autoZero"/>
        <c:auto val="1"/>
        <c:lblAlgn val="ctr"/>
        <c:lblOffset val="100"/>
        <c:noMultiLvlLbl val="1"/>
      </c:catAx>
      <c:valAx>
        <c:axId val="426945509"/>
        <c:scaling>
          <c:orientation val="minMax"/>
        </c:scaling>
        <c:delete val="0"/>
        <c:axPos val="l"/>
        <c:title>
          <c:tx>
            <c:rich>
              <a:bodyPr/>
              <a:lstStyle/>
              <a:p>
                <a:pPr lvl="0">
                  <a:defRPr b="0">
                    <a:solidFill>
                      <a:srgbClr val="000000"/>
                    </a:solidFill>
                    <a:latin typeface="+mn-lt"/>
                  </a:defRPr>
                </a:pPr>
                <a:endParaRPr lang="es-CO"/>
              </a:p>
            </c:rich>
          </c:tx>
          <c:overlay val="0"/>
        </c:title>
        <c:numFmt formatCode="0.0%" sourceLinked="1"/>
        <c:majorTickMark val="cross"/>
        <c:minorTickMark val="cross"/>
        <c:tickLblPos val="nextTo"/>
        <c:spPr>
          <a:ln/>
        </c:spPr>
        <c:txPr>
          <a:bodyPr/>
          <a:lstStyle/>
          <a:p>
            <a:pPr lvl="0">
              <a:defRPr b="0" i="0">
                <a:solidFill>
                  <a:srgbClr val="000000"/>
                </a:solidFill>
                <a:latin typeface="+mn-lt"/>
              </a:defRPr>
            </a:pPr>
            <a:endParaRPr lang="es-MX"/>
          </a:p>
        </c:txPr>
        <c:crossAx val="2050610908"/>
        <c:crosses val="autoZero"/>
        <c:crossBetween val="between"/>
      </c:valAx>
    </c:plotArea>
    <c:plotVisOnly val="1"/>
    <c:dispBlanksAs val="zero"/>
    <c:showDLblsOverMax val="1"/>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b="1" i="0">
                <a:solidFill>
                  <a:srgbClr val="757575"/>
                </a:solidFill>
                <a:latin typeface="+mn-lt"/>
              </a:defRPr>
            </a:pPr>
            <a:r>
              <a:rPr lang="es-CO" b="1" i="0">
                <a:solidFill>
                  <a:srgbClr val="757575"/>
                </a:solidFill>
                <a:latin typeface="+mn-lt"/>
              </a:rPr>
              <a:t>indicador</a:t>
            </a:r>
          </a:p>
        </c:rich>
      </c:tx>
      <c:overlay val="0"/>
    </c:title>
    <c:autoTitleDeleted val="0"/>
    <c:plotArea>
      <c:layout/>
      <c:barChart>
        <c:barDir val="col"/>
        <c:grouping val="clustered"/>
        <c:varyColors val="1"/>
        <c:ser>
          <c:idx val="0"/>
          <c:order val="0"/>
          <c:invertIfNegative val="1"/>
          <c:cat>
            <c:strRef>
              <c:f>'RECURSOS,'!$C$3</c:f>
              <c:strCache>
                <c:ptCount val="1"/>
                <c:pt idx="0">
                  <c:v>8. Obtener y ejecutar eficientemente los recursos requeridos para el cumplimiento de los fines institucionales</c:v>
                </c:pt>
              </c:strCache>
            </c:strRef>
          </c:cat>
          <c:val>
            <c:numRef>
              <c:f>'RECURSOS,'!$D$3</c:f>
              <c:numCache>
                <c:formatCode>0.0%</c:formatCode>
                <c:ptCount val="1"/>
                <c:pt idx="0">
                  <c:v>0.5433156023693001</c:v>
                </c:pt>
              </c:numCache>
            </c:numRef>
          </c:val>
          <c:extLst>
            <c:ext xmlns:c16="http://schemas.microsoft.com/office/drawing/2014/chart" uri="{C3380CC4-5D6E-409C-BE32-E72D297353CC}">
              <c16:uniqueId val="{00000000-F664-4B0A-B213-C9E3E8D60D53}"/>
            </c:ext>
          </c:extLst>
        </c:ser>
        <c:dLbls>
          <c:showLegendKey val="0"/>
          <c:showVal val="0"/>
          <c:showCatName val="0"/>
          <c:showSerName val="0"/>
          <c:showPercent val="0"/>
          <c:showBubbleSize val="0"/>
        </c:dLbls>
        <c:gapWidth val="150"/>
        <c:axId val="945250379"/>
        <c:axId val="446204898"/>
      </c:barChart>
      <c:catAx>
        <c:axId val="945250379"/>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0"/>
        <c:majorTickMark val="none"/>
        <c:minorTickMark val="none"/>
        <c:tickLblPos val="nextTo"/>
        <c:txPr>
          <a:bodyPr/>
          <a:lstStyle/>
          <a:p>
            <a:pPr lvl="0">
              <a:defRPr b="0" i="0">
                <a:solidFill>
                  <a:srgbClr val="000000"/>
                </a:solidFill>
                <a:latin typeface="+mn-lt"/>
              </a:defRPr>
            </a:pPr>
            <a:endParaRPr lang="es-MX"/>
          </a:p>
        </c:txPr>
        <c:crossAx val="446204898"/>
        <c:crosses val="autoZero"/>
        <c:auto val="1"/>
        <c:lblAlgn val="ctr"/>
        <c:lblOffset val="100"/>
        <c:noMultiLvlLbl val="1"/>
      </c:catAx>
      <c:valAx>
        <c:axId val="446204898"/>
        <c:scaling>
          <c:orientation val="minMax"/>
        </c:scaling>
        <c:delete val="0"/>
        <c:axPos val="l"/>
        <c:numFmt formatCode="0.0%" sourceLinked="1"/>
        <c:majorTickMark val="cross"/>
        <c:minorTickMark val="cross"/>
        <c:tickLblPos val="nextTo"/>
        <c:spPr>
          <a:ln>
            <a:noFill/>
          </a:ln>
        </c:spPr>
        <c:crossAx val="945250379"/>
        <c:crosses val="autoZero"/>
        <c:crossBetween val="between"/>
      </c:valAx>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layoutTarget val="inner"/>
          <c:xMode val="edge"/>
          <c:yMode val="edge"/>
          <c:x val="0.11407846019247593"/>
          <c:y val="8.0267558528428096E-2"/>
          <c:w val="0.88058820647419067"/>
          <c:h val="0.53144181392041712"/>
        </c:manualLayout>
      </c:layout>
      <c:barChart>
        <c:barDir val="col"/>
        <c:grouping val="clustered"/>
        <c:varyColors val="1"/>
        <c:ser>
          <c:idx val="0"/>
          <c:order val="0"/>
          <c:tx>
            <c:v>ESTADO DE INDICADOR </c:v>
          </c:tx>
          <c:spPr>
            <a:solidFill>
              <a:srgbClr val="5B9BD5"/>
            </a:solidFill>
            <a:ln cmpd="sng">
              <a:solidFill>
                <a:srgbClr val="000000"/>
              </a:solidFill>
            </a:ln>
          </c:spPr>
          <c:invertIfNegative val="1"/>
          <c:cat>
            <c:strRef>
              <c:f>'SIG007'!$B$12:$B$23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'SIG007'!$C$12:$C$23</c:f>
              <c:numCache>
                <c:formatCode>0%</c:formatCode>
                <c:ptCount val="12"/>
                <c:pt idx="2">
                  <c:v>0.69</c:v>
                </c:pt>
                <c:pt idx="5">
                  <c:v>0.82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1B7-47B4-9A7B-7F3BA1FD2957}"/>
            </c:ext>
          </c:extLst>
        </c:ser>
        <c:dLbls>
          <c:showLegendKey val="0"/>
          <c:showVal val="0"/>
          <c:showCatName val="0"/>
          <c:showSerName val="0"/>
          <c:showPercent val="0"/>
          <c:showBubbleSize val="0"/>
        </c:dLbls>
        <c:gapWidth val="150"/>
        <c:axId val="111475528"/>
        <c:axId val="2118955594"/>
      </c:barChart>
      <c:lineChart>
        <c:grouping val="standard"/>
        <c:varyColors val="1"/>
        <c:ser>
          <c:idx val="1"/>
          <c:order val="1"/>
          <c:tx>
            <c:v>LÍMITE INSATISFACTORIO</c:v>
          </c:tx>
          <c:spPr>
            <a:ln w="28575" cmpd="sng">
              <a:solidFill>
                <a:srgbClr val="FF0000">
                  <a:alpha val="100000"/>
                </a:srgbClr>
              </a:solidFill>
            </a:ln>
          </c:spPr>
          <c:marker>
            <c:symbol val="none"/>
          </c:marker>
          <c:cat>
            <c:strRef>
              <c:f>'SIG007'!$B$12:$B$23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'SIG007'!$D$12:$D$23</c:f>
              <c:numCache>
                <c:formatCode>0%</c:formatCode>
                <c:ptCount val="12"/>
                <c:pt idx="0">
                  <c:v>0.76500000000000001</c:v>
                </c:pt>
                <c:pt idx="1">
                  <c:v>0.76500000000000001</c:v>
                </c:pt>
                <c:pt idx="2">
                  <c:v>0.76500000000000001</c:v>
                </c:pt>
                <c:pt idx="3">
                  <c:v>0.76500000000000001</c:v>
                </c:pt>
                <c:pt idx="4">
                  <c:v>0.76500000000000001</c:v>
                </c:pt>
                <c:pt idx="5">
                  <c:v>0.76500000000000001</c:v>
                </c:pt>
                <c:pt idx="6">
                  <c:v>0.76500000000000001</c:v>
                </c:pt>
                <c:pt idx="7">
                  <c:v>0.76500000000000001</c:v>
                </c:pt>
                <c:pt idx="8">
                  <c:v>0.76500000000000001</c:v>
                </c:pt>
                <c:pt idx="9">
                  <c:v>0.76500000000000001</c:v>
                </c:pt>
                <c:pt idx="10">
                  <c:v>0.76500000000000001</c:v>
                </c:pt>
                <c:pt idx="11">
                  <c:v>0.76500000000000001</c:v>
                </c:pt>
              </c:numCache>
            </c:numRef>
          </c:val>
          <c:smooth val="0"/>
          <c:extLst>
            <c:ext xmlns:c16="http://schemas.microsoft.com/office/drawing/2014/chart" uri="{C3380CC4-5D6E-409C-BE32-E72D297353CC}">
              <c16:uniqueId val="{00000001-71B7-47B4-9A7B-7F3BA1FD2957}"/>
            </c:ext>
          </c:extLst>
        </c:ser>
        <c:ser>
          <c:idx val="2"/>
          <c:order val="2"/>
          <c:tx>
            <c:v>LÍMITE SATISFACTORIO</c:v>
          </c:tx>
          <c:spPr>
            <a:ln w="28575" cmpd="sng">
              <a:solidFill>
                <a:srgbClr val="00B800">
                  <a:alpha val="100000"/>
                </a:srgbClr>
              </a:solidFill>
            </a:ln>
          </c:spPr>
          <c:marker>
            <c:symbol val="none"/>
          </c:marker>
          <c:cat>
            <c:strRef>
              <c:f>'SIG007'!$B$12:$B$23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'SIG007'!$E$12:$E$23</c:f>
              <c:numCache>
                <c:formatCode>0%</c:formatCode>
                <c:ptCount val="12"/>
                <c:pt idx="0">
                  <c:v>0.81</c:v>
                </c:pt>
                <c:pt idx="1">
                  <c:v>0.81</c:v>
                </c:pt>
                <c:pt idx="2">
                  <c:v>0.81</c:v>
                </c:pt>
                <c:pt idx="3">
                  <c:v>0.81</c:v>
                </c:pt>
                <c:pt idx="4">
                  <c:v>0.81</c:v>
                </c:pt>
                <c:pt idx="5">
                  <c:v>0.81</c:v>
                </c:pt>
                <c:pt idx="6">
                  <c:v>0.81</c:v>
                </c:pt>
                <c:pt idx="7">
                  <c:v>0.81</c:v>
                </c:pt>
                <c:pt idx="8">
                  <c:v>0.81</c:v>
                </c:pt>
                <c:pt idx="9">
                  <c:v>0.81</c:v>
                </c:pt>
                <c:pt idx="10">
                  <c:v>0.81</c:v>
                </c:pt>
                <c:pt idx="11">
                  <c:v>0.81</c:v>
                </c:pt>
              </c:numCache>
            </c:numRef>
          </c:val>
          <c:smooth val="0"/>
          <c:extLst>
            <c:ext xmlns:c16="http://schemas.microsoft.com/office/drawing/2014/chart" uri="{C3380CC4-5D6E-409C-BE32-E72D297353CC}">
              <c16:uniqueId val="{00000002-71B7-47B4-9A7B-7F3BA1FD2957}"/>
            </c:ext>
          </c:extLst>
        </c:ser>
        <c:dLbls>
          <c:showLegendKey val="0"/>
          <c:showVal val="0"/>
          <c:showCatName val="0"/>
          <c:showSerName val="0"/>
          <c:showPercent val="0"/>
          <c:showBubbleSize val="0"/>
        </c:dLbls>
        <c:marker val="1"/>
        <c:smooth val="0"/>
        <c:axId val="111475528"/>
        <c:axId val="2118955594"/>
      </c:lineChart>
      <c:catAx>
        <c:axId val="11147552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2118955594"/>
        <c:crosses val="autoZero"/>
        <c:auto val="1"/>
        <c:lblAlgn val="ctr"/>
        <c:lblOffset val="100"/>
        <c:noMultiLvlLbl val="1"/>
      </c:catAx>
      <c:valAx>
        <c:axId val="211895559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11475528"/>
        <c:crosses val="autoZero"/>
        <c:crossBetween val="between"/>
      </c:valAx>
    </c:plotArea>
    <c:legend>
      <c:legendPos val="b"/>
      <c:layout>
        <c:manualLayout>
          <c:xMode val="edge"/>
          <c:yMode val="edge"/>
          <c:x val="0.19293191335867127"/>
          <c:y val="0.92508896797153017"/>
        </c:manualLayout>
      </c:layout>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9.4325731407467875E-2"/>
          <c:y val="9.6618357487922704E-2"/>
          <c:w val="0.90152682242153359"/>
          <c:h val="0.62184335653695466"/>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'SIG008'!$B$12:$B$23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'SIG008'!$C$12:$C$23</c:f>
              <c:numCache>
                <c:formatCode>0%</c:formatCode>
                <c:ptCount val="12"/>
                <c:pt idx="2">
                  <c:v>1</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02C-4D7F-AAB0-5E468DC6F15C}"/>
            </c:ext>
          </c:extLst>
        </c:ser>
        <c:dLbls>
          <c:showLegendKey val="0"/>
          <c:showVal val="0"/>
          <c:showCatName val="0"/>
          <c:showSerName val="0"/>
          <c:showPercent val="0"/>
          <c:showBubbleSize val="0"/>
        </c:dLbls>
        <c:gapWidth val="150"/>
        <c:axId val="1351202828"/>
        <c:axId val="1891297227"/>
      </c:barChart>
      <c:lineChart>
        <c:grouping val="standard"/>
        <c:varyColors val="1"/>
        <c:ser>
          <c:idx val="1"/>
          <c:order val="1"/>
          <c:tx>
            <c:v>LÍMITE INSATISFACTORIO</c:v>
          </c:tx>
          <c:spPr>
            <a:ln cmpd="sng">
              <a:solidFill>
                <a:srgbClr val="FF0000"/>
              </a:solidFill>
            </a:ln>
          </c:spPr>
          <c:marker>
            <c:symbol val="none"/>
          </c:marker>
          <c:cat>
            <c:strRef>
              <c:f>'SIG008'!$B$12:$B$23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'SIG008'!$D$12:$D$23</c:f>
              <c:numCache>
                <c:formatCode>0%</c:formatCode>
                <c:ptCount val="12"/>
                <c:pt idx="0">
                  <c:v>0.85</c:v>
                </c:pt>
                <c:pt idx="1">
                  <c:v>0.85</c:v>
                </c:pt>
                <c:pt idx="2">
                  <c:v>0.85</c:v>
                </c:pt>
                <c:pt idx="3">
                  <c:v>0.85</c:v>
                </c:pt>
                <c:pt idx="4">
                  <c:v>0.85</c:v>
                </c:pt>
                <c:pt idx="5">
                  <c:v>0.85</c:v>
                </c:pt>
                <c:pt idx="6">
                  <c:v>0.85</c:v>
                </c:pt>
                <c:pt idx="7">
                  <c:v>0.85</c:v>
                </c:pt>
                <c:pt idx="8">
                  <c:v>0.85</c:v>
                </c:pt>
                <c:pt idx="9">
                  <c:v>0.85</c:v>
                </c:pt>
                <c:pt idx="10">
                  <c:v>0.85</c:v>
                </c:pt>
                <c:pt idx="11">
                  <c:v>0.85</c:v>
                </c:pt>
              </c:numCache>
            </c:numRef>
          </c:val>
          <c:smooth val="0"/>
          <c:extLst>
            <c:ext xmlns:c16="http://schemas.microsoft.com/office/drawing/2014/chart" uri="{C3380CC4-5D6E-409C-BE32-E72D297353CC}">
              <c16:uniqueId val="{00000001-302C-4D7F-AAB0-5E468DC6F15C}"/>
            </c:ext>
          </c:extLst>
        </c:ser>
        <c:ser>
          <c:idx val="2"/>
          <c:order val="2"/>
          <c:tx>
            <c:v>LÍMITE SATISFACTORIO</c:v>
          </c:tx>
          <c:spPr>
            <a:ln cmpd="sng">
              <a:solidFill>
                <a:srgbClr val="00B800"/>
              </a:solidFill>
            </a:ln>
          </c:spPr>
          <c:marker>
            <c:symbol val="none"/>
          </c:marker>
          <c:cat>
            <c:strRef>
              <c:f>'SIG008'!$B$12:$B$23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'SIG008'!$E$12:$E$23</c:f>
              <c:numCache>
                <c:formatCode>0%</c:formatCode>
                <c:ptCount val="12"/>
                <c:pt idx="0">
                  <c:v>0.9</c:v>
                </c:pt>
                <c:pt idx="1">
                  <c:v>0.9</c:v>
                </c:pt>
                <c:pt idx="2">
                  <c:v>0.9</c:v>
                </c:pt>
                <c:pt idx="3">
                  <c:v>0.9</c:v>
                </c:pt>
                <c:pt idx="4">
                  <c:v>0.9</c:v>
                </c:pt>
                <c:pt idx="5">
                  <c:v>0.9</c:v>
                </c:pt>
                <c:pt idx="6">
                  <c:v>0.9</c:v>
                </c:pt>
                <c:pt idx="7">
                  <c:v>0.9</c:v>
                </c:pt>
                <c:pt idx="8">
                  <c:v>0.9</c:v>
                </c:pt>
                <c:pt idx="9">
                  <c:v>0.9</c:v>
                </c:pt>
                <c:pt idx="10">
                  <c:v>0.9</c:v>
                </c:pt>
                <c:pt idx="11">
                  <c:v>0.9</c:v>
                </c:pt>
              </c:numCache>
            </c:numRef>
          </c:val>
          <c:smooth val="0"/>
          <c:extLst>
            <c:ext xmlns:c16="http://schemas.microsoft.com/office/drawing/2014/chart" uri="{C3380CC4-5D6E-409C-BE32-E72D297353CC}">
              <c16:uniqueId val="{00000002-302C-4D7F-AAB0-5E468DC6F15C}"/>
            </c:ext>
          </c:extLst>
        </c:ser>
        <c:dLbls>
          <c:showLegendKey val="0"/>
          <c:showVal val="0"/>
          <c:showCatName val="0"/>
          <c:showSerName val="0"/>
          <c:showPercent val="0"/>
          <c:showBubbleSize val="0"/>
        </c:dLbls>
        <c:marker val="1"/>
        <c:smooth val="0"/>
        <c:axId val="1351202828"/>
        <c:axId val="1891297227"/>
      </c:lineChart>
      <c:catAx>
        <c:axId val="1351202828"/>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s-MX"/>
          </a:p>
        </c:txPr>
        <c:crossAx val="1891297227"/>
        <c:crosses val="autoZero"/>
        <c:auto val="1"/>
        <c:lblAlgn val="ctr"/>
        <c:lblOffset val="100"/>
        <c:noMultiLvlLbl val="1"/>
      </c:catAx>
      <c:valAx>
        <c:axId val="189129722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s-MX"/>
          </a:p>
        </c:txPr>
        <c:crossAx val="1351202828"/>
        <c:crosses val="autoZero"/>
        <c:crossBetween val="between"/>
      </c:valAx>
    </c:plotArea>
    <c:legend>
      <c:legendPos val="b"/>
      <c:overlay val="0"/>
      <c:txPr>
        <a:bodyPr/>
        <a:lstStyle/>
        <a:p>
          <a:pPr lvl="0">
            <a:defRPr sz="900"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autoTitleDeleted val="1"/>
    <c:plotArea>
      <c:layout>
        <c:manualLayout>
          <c:xMode val="edge"/>
          <c:yMode val="edge"/>
          <c:x val="7.548697916666669E-2"/>
          <c:y val="0.13185085354896681"/>
          <c:w val="0.89359635416666683"/>
          <c:h val="0.52178796046720566"/>
        </c:manualLayout>
      </c:layout>
      <c:barChart>
        <c:barDir val="col"/>
        <c:grouping val="clustered"/>
        <c:varyColors val="1"/>
        <c:ser>
          <c:idx val="0"/>
          <c:order val="0"/>
          <c:tx>
            <c:v>ESTADO DEL INDICADOR</c:v>
          </c:tx>
          <c:spPr>
            <a:solidFill>
              <a:srgbClr val="5B9BD5"/>
            </a:solidFill>
            <a:ln cmpd="sng">
              <a:solidFill>
                <a:srgbClr val="000000"/>
              </a:solidFill>
            </a:ln>
          </c:spPr>
          <c:invertIfNegative val="1"/>
          <c:cat>
            <c:strRef>
              <c:f>'GET007'!$B$12:$B$23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'GET007'!$C$12:$C$23</c:f>
              <c:numCache>
                <c:formatCode>0%</c:formatCode>
                <c:ptCount val="12"/>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788-4062-9449-0CF8F0E677C0}"/>
            </c:ext>
          </c:extLst>
        </c:ser>
        <c:dLbls>
          <c:showLegendKey val="0"/>
          <c:showVal val="0"/>
          <c:showCatName val="0"/>
          <c:showSerName val="0"/>
          <c:showPercent val="0"/>
          <c:showBubbleSize val="0"/>
        </c:dLbls>
        <c:gapWidth val="150"/>
        <c:axId val="2057969704"/>
        <c:axId val="271335667"/>
      </c:barChart>
      <c:lineChart>
        <c:grouping val="standard"/>
        <c:varyColors val="1"/>
        <c:ser>
          <c:idx val="1"/>
          <c:order val="1"/>
          <c:tx>
            <c:v>LIMITE INSATISFACTORIO</c:v>
          </c:tx>
          <c:spPr>
            <a:ln cmpd="sng">
              <a:solidFill>
                <a:srgbClr val="FF0000"/>
              </a:solidFill>
            </a:ln>
          </c:spPr>
          <c:marker>
            <c:symbol val="none"/>
          </c:marker>
          <c:cat>
            <c:strRef>
              <c:f>'GET007'!$B$12:$B$23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'GET007'!$D$12:$D$23</c:f>
              <c:numCache>
                <c:formatCode>0%</c:formatCode>
                <c:ptCount val="12"/>
                <c:pt idx="0">
                  <c:v>0.59499999999999997</c:v>
                </c:pt>
                <c:pt idx="1">
                  <c:v>0.59499999999999997</c:v>
                </c:pt>
                <c:pt idx="2">
                  <c:v>0.59499999999999997</c:v>
                </c:pt>
                <c:pt idx="3">
                  <c:v>0.59499999999999997</c:v>
                </c:pt>
                <c:pt idx="4">
                  <c:v>0.59499999999999997</c:v>
                </c:pt>
                <c:pt idx="5">
                  <c:v>0.59499999999999997</c:v>
                </c:pt>
                <c:pt idx="6">
                  <c:v>0.59499999999999997</c:v>
                </c:pt>
                <c:pt idx="7">
                  <c:v>0.59499999999999997</c:v>
                </c:pt>
                <c:pt idx="8">
                  <c:v>0.59499999999999997</c:v>
                </c:pt>
                <c:pt idx="9">
                  <c:v>0.59499999999999997</c:v>
                </c:pt>
                <c:pt idx="10">
                  <c:v>0.59499999999999997</c:v>
                </c:pt>
                <c:pt idx="11">
                  <c:v>0.59499999999999997</c:v>
                </c:pt>
              </c:numCache>
            </c:numRef>
          </c:val>
          <c:smooth val="0"/>
          <c:extLst>
            <c:ext xmlns:c16="http://schemas.microsoft.com/office/drawing/2014/chart" uri="{C3380CC4-5D6E-409C-BE32-E72D297353CC}">
              <c16:uniqueId val="{00000001-2788-4062-9449-0CF8F0E677C0}"/>
            </c:ext>
          </c:extLst>
        </c:ser>
        <c:ser>
          <c:idx val="2"/>
          <c:order val="2"/>
          <c:tx>
            <c:v>LIMITE SATISFACTORIO</c:v>
          </c:tx>
          <c:spPr>
            <a:ln cmpd="sng">
              <a:solidFill>
                <a:srgbClr val="6AA84F"/>
              </a:solidFill>
            </a:ln>
          </c:spPr>
          <c:marker>
            <c:symbol val="none"/>
          </c:marker>
          <c:cat>
            <c:strRef>
              <c:f>'GET007'!$B$12:$B$23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'GET007'!$E$12:$E$23</c:f>
              <c:numCache>
                <c:formatCode>0%</c:formatCode>
                <c:ptCount val="12"/>
                <c:pt idx="0">
                  <c:v>0.63</c:v>
                </c:pt>
                <c:pt idx="1">
                  <c:v>0.63</c:v>
                </c:pt>
                <c:pt idx="2">
                  <c:v>0.63</c:v>
                </c:pt>
                <c:pt idx="3">
                  <c:v>0.63</c:v>
                </c:pt>
                <c:pt idx="4">
                  <c:v>0.63</c:v>
                </c:pt>
                <c:pt idx="5">
                  <c:v>0.63</c:v>
                </c:pt>
                <c:pt idx="6">
                  <c:v>0.63</c:v>
                </c:pt>
                <c:pt idx="7">
                  <c:v>0.63</c:v>
                </c:pt>
                <c:pt idx="8">
                  <c:v>0.63</c:v>
                </c:pt>
                <c:pt idx="9">
                  <c:v>0.63</c:v>
                </c:pt>
                <c:pt idx="10">
                  <c:v>0.63</c:v>
                </c:pt>
                <c:pt idx="11">
                  <c:v>0.63</c:v>
                </c:pt>
              </c:numCache>
            </c:numRef>
          </c:val>
          <c:smooth val="0"/>
          <c:extLst>
            <c:ext xmlns:c16="http://schemas.microsoft.com/office/drawing/2014/chart" uri="{C3380CC4-5D6E-409C-BE32-E72D297353CC}">
              <c16:uniqueId val="{00000002-2788-4062-9449-0CF8F0E677C0}"/>
            </c:ext>
          </c:extLst>
        </c:ser>
        <c:dLbls>
          <c:showLegendKey val="0"/>
          <c:showVal val="0"/>
          <c:showCatName val="0"/>
          <c:showSerName val="0"/>
          <c:showPercent val="0"/>
          <c:showBubbleSize val="0"/>
        </c:dLbls>
        <c:marker val="1"/>
        <c:smooth val="0"/>
        <c:axId val="2057969704"/>
        <c:axId val="271335667"/>
      </c:lineChart>
      <c:catAx>
        <c:axId val="205796970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b="0" i="0">
                <a:solidFill>
                  <a:srgbClr val="000000"/>
                </a:solidFill>
                <a:latin typeface="+mn-lt"/>
              </a:defRPr>
            </a:pPr>
            <a:endParaRPr lang="es-MX"/>
          </a:p>
        </c:txPr>
        <c:crossAx val="271335667"/>
        <c:crosses val="autoZero"/>
        <c:auto val="1"/>
        <c:lblAlgn val="ctr"/>
        <c:lblOffset val="100"/>
        <c:noMultiLvlLbl val="1"/>
      </c:catAx>
      <c:valAx>
        <c:axId val="27133566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MX"/>
          </a:p>
        </c:txPr>
        <c:crossAx val="2057969704"/>
        <c:crosses val="autoZero"/>
        <c:crossBetween val="between"/>
      </c:valAx>
    </c:plotArea>
    <c:legend>
      <c:legendPos val="r"/>
      <c:layout>
        <c:manualLayout>
          <c:xMode val="edge"/>
          <c:yMode val="edge"/>
          <c:x val="0.14953776041666675"/>
          <c:y val="0.95566037735849063"/>
        </c:manualLayout>
      </c:layout>
      <c:overlay val="0"/>
      <c:txPr>
        <a:bodyPr/>
        <a:lstStyle/>
        <a:p>
          <a:pPr lvl="0">
            <a:defRPr b="0" i="0">
              <a:solidFill>
                <a:srgbClr val="1A1A1A"/>
              </a:solidFill>
              <a:latin typeface="+mn-lt"/>
            </a:defRPr>
          </a:pPr>
          <a:endParaRPr lang="es-MX"/>
        </a:p>
      </c:txPr>
    </c:legend>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chart" Target="../charts/chart16.xml"/><Relationship Id="rId4"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image" Target="../media/image12.png"/></Relationships>
</file>

<file path=xl/drawings/_rels/drawing35.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image" Target="../media/image1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34.xml"/></Relationships>
</file>

<file path=xl/drawings/_rels/drawing3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35.xml"/></Relationships>
</file>

<file path=xl/drawings/_rels/drawing3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36.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39.xml"/></Relationships>
</file>

<file path=xl/drawings/_rels/drawing4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4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6.xml"/></Relationships>
</file>

<file path=xl/drawings/_rels/drawing4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7.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8.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image" Target="../media/image4.png"/></Relationships>
</file>

<file path=xl/drawings/_rels/drawing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chart" Target="../charts/chart50.xml"/></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1.xml"/></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4.xml"/></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5.xml"/></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6.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6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58.xml"/></Relationships>
</file>

<file path=xl/drawings/_rels/drawing6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59.xml"/></Relationships>
</file>

<file path=xl/drawings/_rels/drawing6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3.png"/><Relationship Id="rId1" Type="http://schemas.openxmlformats.org/officeDocument/2006/relationships/chart" Target="../charts/chart60.xml"/></Relationships>
</file>

<file path=xl/drawings/_rels/drawing6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3.png"/><Relationship Id="rId1" Type="http://schemas.openxmlformats.org/officeDocument/2006/relationships/chart" Target="../charts/chart61.xml"/></Relationships>
</file>

<file path=xl/drawings/_rels/drawing6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3.png"/><Relationship Id="rId1" Type="http://schemas.openxmlformats.org/officeDocument/2006/relationships/chart" Target="../charts/chart62.xml"/></Relationships>
</file>

<file path=xl/drawings/_rels/drawing6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3.png"/><Relationship Id="rId1" Type="http://schemas.openxmlformats.org/officeDocument/2006/relationships/chart" Target="../charts/chart63.xml"/></Relationships>
</file>

<file path=xl/drawings/_rels/drawing6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3.png"/><Relationship Id="rId1" Type="http://schemas.openxmlformats.org/officeDocument/2006/relationships/chart" Target="../charts/chart64.xml"/></Relationships>
</file>

<file path=xl/drawings/_rels/drawing6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chart" Target="../charts/chart7.xml"/><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oneCellAnchor>
    <xdr:from>
      <xdr:col>5</xdr:col>
      <xdr:colOff>1933575</xdr:colOff>
      <xdr:row>70</xdr:row>
      <xdr:rowOff>180975</xdr:rowOff>
    </xdr:from>
    <xdr:ext cx="2362200" cy="676275"/>
    <xdr:pic>
      <xdr:nvPicPr>
        <xdr:cNvPr id="2" name="image2.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1504950</xdr:colOff>
      <xdr:row>69</xdr:row>
      <xdr:rowOff>180975</xdr:rowOff>
    </xdr:from>
    <xdr:ext cx="1495425" cy="342900"/>
    <xdr:pic>
      <xdr:nvPicPr>
        <xdr:cNvPr id="3" name="image3.png" title="Imagen">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1504950</xdr:colOff>
      <xdr:row>53</xdr:row>
      <xdr:rowOff>171450</xdr:rowOff>
    </xdr:from>
    <xdr:ext cx="2209800" cy="504825"/>
    <xdr:pic>
      <xdr:nvPicPr>
        <xdr:cNvPr id="4" name="image1.png" title="Imagen">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438150</xdr:colOff>
      <xdr:row>0</xdr:row>
      <xdr:rowOff>0</xdr:rowOff>
    </xdr:from>
    <xdr:ext cx="1533525" cy="457200"/>
    <xdr:pic>
      <xdr:nvPicPr>
        <xdr:cNvPr id="5" name="image4.png" title="Imagen">
          <a:extLst>
            <a:ext uri="{FF2B5EF4-FFF2-40B4-BE49-F238E27FC236}">
              <a16:creationId xmlns:a16="http://schemas.microsoft.com/office/drawing/2014/main" id="{40B21994-89E8-4F50-97FF-32185C67A964}"/>
            </a:ext>
          </a:extLst>
        </xdr:cNvPr>
        <xdr:cNvPicPr preferRelativeResize="0"/>
      </xdr:nvPicPr>
      <xdr:blipFill>
        <a:blip xmlns:r="http://schemas.openxmlformats.org/officeDocument/2006/relationships" r:embed="rId4" cstate="print"/>
        <a:stretch>
          <a:fillRect/>
        </a:stretch>
      </xdr:blipFill>
      <xdr:spPr>
        <a:xfrm>
          <a:off x="26060400" y="0"/>
          <a:ext cx="1533525" cy="457200"/>
        </a:xfrm>
        <a:prstGeom prst="rect">
          <a:avLst/>
        </a:prstGeom>
        <a:noFill/>
      </xdr:spPr>
    </xdr:pic>
    <xdr:clientData fLocksWithSheet="0"/>
  </xdr:oneCellAnchor>
  <xdr:twoCellAnchor editAs="oneCell">
    <xdr:from>
      <xdr:col>6</xdr:col>
      <xdr:colOff>638175</xdr:colOff>
      <xdr:row>19</xdr:row>
      <xdr:rowOff>1057275</xdr:rowOff>
    </xdr:from>
    <xdr:to>
      <xdr:col>6</xdr:col>
      <xdr:colOff>2095245</xdr:colOff>
      <xdr:row>19</xdr:row>
      <xdr:rowOff>1533525</xdr:rowOff>
    </xdr:to>
    <xdr:pic>
      <xdr:nvPicPr>
        <xdr:cNvPr id="6" name="Imagen 5">
          <a:extLst>
            <a:ext uri="{FF2B5EF4-FFF2-40B4-BE49-F238E27FC236}">
              <a16:creationId xmlns:a16="http://schemas.microsoft.com/office/drawing/2014/main" id="{7746DA49-55F1-A7F5-4E4C-3476200C5448}"/>
            </a:ext>
          </a:extLst>
        </xdr:cNvPr>
        <xdr:cNvPicPr>
          <a:picLocks noChangeAspect="1"/>
        </xdr:cNvPicPr>
      </xdr:nvPicPr>
      <xdr:blipFill>
        <a:blip xmlns:r="http://schemas.openxmlformats.org/officeDocument/2006/relationships" r:embed="rId5"/>
        <a:stretch>
          <a:fillRect/>
        </a:stretch>
      </xdr:blipFill>
      <xdr:spPr>
        <a:xfrm>
          <a:off x="11144250" y="18364200"/>
          <a:ext cx="1457070" cy="476250"/>
        </a:xfrm>
        <a:prstGeom prst="rect">
          <a:avLst/>
        </a:prstGeom>
      </xdr:spPr>
    </xdr:pic>
    <xdr:clientData/>
  </xdr:twoCellAnchor>
  <xdr:twoCellAnchor editAs="oneCell">
    <xdr:from>
      <xdr:col>6</xdr:col>
      <xdr:colOff>2295525</xdr:colOff>
      <xdr:row>19</xdr:row>
      <xdr:rowOff>1028700</xdr:rowOff>
    </xdr:from>
    <xdr:to>
      <xdr:col>6</xdr:col>
      <xdr:colOff>4228124</xdr:colOff>
      <xdr:row>19</xdr:row>
      <xdr:rowOff>1650546</xdr:rowOff>
    </xdr:to>
    <xdr:pic>
      <xdr:nvPicPr>
        <xdr:cNvPr id="7" name="Imagen 6">
          <a:extLst>
            <a:ext uri="{FF2B5EF4-FFF2-40B4-BE49-F238E27FC236}">
              <a16:creationId xmlns:a16="http://schemas.microsoft.com/office/drawing/2014/main" id="{E39C3380-2E9F-72C9-158F-A0A5A79B9A66}"/>
            </a:ext>
          </a:extLst>
        </xdr:cNvPr>
        <xdr:cNvPicPr>
          <a:picLocks noChangeAspect="1"/>
        </xdr:cNvPicPr>
      </xdr:nvPicPr>
      <xdr:blipFill>
        <a:blip xmlns:r="http://schemas.openxmlformats.org/officeDocument/2006/relationships" r:embed="rId6"/>
        <a:stretch>
          <a:fillRect/>
        </a:stretch>
      </xdr:blipFill>
      <xdr:spPr>
        <a:xfrm>
          <a:off x="12801600" y="18335625"/>
          <a:ext cx="1932599" cy="6218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xdr:col>
      <xdr:colOff>28575</xdr:colOff>
      <xdr:row>9</xdr:row>
      <xdr:rowOff>152400</xdr:rowOff>
    </xdr:from>
    <xdr:ext cx="7534275" cy="2628900"/>
    <xdr:graphicFrame macro="">
      <xdr:nvGraphicFramePr>
        <xdr:cNvPr id="8" name="Chart 8" title="Gráfico">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180975</xdr:colOff>
      <xdr:row>0</xdr:row>
      <xdr:rowOff>28575</xdr:rowOff>
    </xdr:from>
    <xdr:ext cx="1533525" cy="457200"/>
    <xdr:pic>
      <xdr:nvPicPr>
        <xdr:cNvPr id="2" name="image4.png" title="Imagen">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3</xdr:col>
      <xdr:colOff>438150</xdr:colOff>
      <xdr:row>9</xdr:row>
      <xdr:rowOff>161925</xdr:rowOff>
    </xdr:from>
    <xdr:ext cx="6210300" cy="2466975"/>
    <xdr:graphicFrame macro="">
      <xdr:nvGraphicFramePr>
        <xdr:cNvPr id="10" name="Chart 10" title="Gráfico">
          <a:extLst>
            <a:ext uri="{FF2B5EF4-FFF2-40B4-BE49-F238E27FC236}">
              <a16:creationId xmlns:a16="http://schemas.microsoft.com/office/drawing/2014/main" id="{00000000-0008-0000-0B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dr:oneCellAnchor>
    <xdr:from>
      <xdr:col>3</xdr:col>
      <xdr:colOff>781049</xdr:colOff>
      <xdr:row>9</xdr:row>
      <xdr:rowOff>152400</xdr:rowOff>
    </xdr:from>
    <xdr:ext cx="6619876" cy="2714625"/>
    <xdr:graphicFrame macro="">
      <xdr:nvGraphicFramePr>
        <xdr:cNvPr id="11" name="Chart 11" title="Gráfico">
          <a:extLst>
            <a:ext uri="{FF2B5EF4-FFF2-40B4-BE49-F238E27FC236}">
              <a16:creationId xmlns:a16="http://schemas.microsoft.com/office/drawing/2014/main" id="{00000000-0008-0000-0C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3.xml><?xml version="1.0" encoding="utf-8"?>
<xdr:wsDr xmlns:xdr="http://schemas.openxmlformats.org/drawingml/2006/spreadsheetDrawing" xmlns:a="http://schemas.openxmlformats.org/drawingml/2006/main">
  <xdr:oneCellAnchor>
    <xdr:from>
      <xdr:col>3</xdr:col>
      <xdr:colOff>552450</xdr:colOff>
      <xdr:row>10</xdr:row>
      <xdr:rowOff>0</xdr:rowOff>
    </xdr:from>
    <xdr:ext cx="6296025" cy="2743200"/>
    <xdr:graphicFrame macro="">
      <xdr:nvGraphicFramePr>
        <xdr:cNvPr id="9" name="Chart 9" title="Gráfico">
          <a:extLst>
            <a:ext uri="{FF2B5EF4-FFF2-40B4-BE49-F238E27FC236}">
              <a16:creationId xmlns:a16="http://schemas.microsoft.com/office/drawing/2014/main" id="{00000000-0008-0000-0A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4.xml><?xml version="1.0" encoding="utf-8"?>
<xdr:wsDr xmlns:xdr="http://schemas.openxmlformats.org/drawingml/2006/spreadsheetDrawing" xmlns:a="http://schemas.openxmlformats.org/drawingml/2006/main">
  <xdr:oneCellAnchor>
    <xdr:from>
      <xdr:col>3</xdr:col>
      <xdr:colOff>219075</xdr:colOff>
      <xdr:row>10</xdr:row>
      <xdr:rowOff>66675</xdr:rowOff>
    </xdr:from>
    <xdr:ext cx="7858125" cy="2362200"/>
    <xdr:graphicFrame macro="">
      <xdr:nvGraphicFramePr>
        <xdr:cNvPr id="12" name="Chart 12" title="Gráfico">
          <a:extLst>
            <a:ext uri="{FF2B5EF4-FFF2-40B4-BE49-F238E27FC236}">
              <a16:creationId xmlns:a16="http://schemas.microsoft.com/office/drawing/2014/main" id="{00000000-0008-0000-0D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209550</xdr:colOff>
      <xdr:row>0</xdr:row>
      <xdr:rowOff>123825</xdr:rowOff>
    </xdr:from>
    <xdr:ext cx="1533525" cy="457200"/>
    <xdr:pic>
      <xdr:nvPicPr>
        <xdr:cNvPr id="2" name="image4.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3</xdr:col>
      <xdr:colOff>981075</xdr:colOff>
      <xdr:row>9</xdr:row>
      <xdr:rowOff>19050</xdr:rowOff>
    </xdr:from>
    <xdr:ext cx="6724650" cy="2838450"/>
    <xdr:graphicFrame macro="">
      <xdr:nvGraphicFramePr>
        <xdr:cNvPr id="13" name="Chart 13">
          <a:extLst>
            <a:ext uri="{FF2B5EF4-FFF2-40B4-BE49-F238E27FC236}">
              <a16:creationId xmlns:a16="http://schemas.microsoft.com/office/drawing/2014/main" id="{00000000-0008-0000-0E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180975</xdr:colOff>
      <xdr:row>0</xdr:row>
      <xdr:rowOff>19050</xdr:rowOff>
    </xdr:from>
    <xdr:ext cx="1533525" cy="457200"/>
    <xdr:pic>
      <xdr:nvPicPr>
        <xdr:cNvPr id="2" name="image4.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3</xdr:col>
      <xdr:colOff>857250</xdr:colOff>
      <xdr:row>9</xdr:row>
      <xdr:rowOff>76200</xdr:rowOff>
    </xdr:from>
    <xdr:ext cx="6115050" cy="2686050"/>
    <xdr:graphicFrame macro="">
      <xdr:nvGraphicFramePr>
        <xdr:cNvPr id="14" name="Chart 14" title="Gráfico">
          <a:extLst>
            <a:ext uri="{FF2B5EF4-FFF2-40B4-BE49-F238E27FC236}">
              <a16:creationId xmlns:a16="http://schemas.microsoft.com/office/drawing/2014/main" id="{00000000-0008-0000-0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7.xml><?xml version="1.0" encoding="utf-8"?>
<xdr:wsDr xmlns:xdr="http://schemas.openxmlformats.org/drawingml/2006/spreadsheetDrawing" xmlns:a="http://schemas.openxmlformats.org/drawingml/2006/main">
  <xdr:oneCellAnchor>
    <xdr:from>
      <xdr:col>3</xdr:col>
      <xdr:colOff>742950</xdr:colOff>
      <xdr:row>8</xdr:row>
      <xdr:rowOff>295275</xdr:rowOff>
    </xdr:from>
    <xdr:ext cx="7153275" cy="2724150"/>
    <xdr:graphicFrame macro="">
      <xdr:nvGraphicFramePr>
        <xdr:cNvPr id="15" name="Chart 15" title="Gráfico">
          <a:extLst>
            <a:ext uri="{FF2B5EF4-FFF2-40B4-BE49-F238E27FC236}">
              <a16:creationId xmlns:a16="http://schemas.microsoft.com/office/drawing/2014/main" id="{00000000-0008-0000-10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18.xml><?xml version="1.0" encoding="utf-8"?>
<xdr:wsDr xmlns:xdr="http://schemas.openxmlformats.org/drawingml/2006/spreadsheetDrawing" xmlns:a="http://schemas.openxmlformats.org/drawingml/2006/main">
  <xdr:oneCellAnchor>
    <xdr:from>
      <xdr:col>3</xdr:col>
      <xdr:colOff>495300</xdr:colOff>
      <xdr:row>9</xdr:row>
      <xdr:rowOff>38100</xdr:rowOff>
    </xdr:from>
    <xdr:ext cx="7534275" cy="2762250"/>
    <xdr:graphicFrame macro="">
      <xdr:nvGraphicFramePr>
        <xdr:cNvPr id="16" name="Chart 16" title="Gráfico">
          <a:extLst>
            <a:ext uri="{FF2B5EF4-FFF2-40B4-BE49-F238E27FC236}">
              <a16:creationId xmlns:a16="http://schemas.microsoft.com/office/drawing/2014/main" id="{00000000-0008-0000-11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476250</xdr:colOff>
      <xdr:row>6</xdr:row>
      <xdr:rowOff>142875</xdr:rowOff>
    </xdr:from>
    <xdr:ext cx="1457325" cy="352425"/>
    <xdr:pic>
      <xdr:nvPicPr>
        <xdr:cNvPr id="2" name="image2.png">
          <a:extLst>
            <a:ext uri="{FF2B5EF4-FFF2-40B4-BE49-F238E27FC236}">
              <a16:creationId xmlns:a16="http://schemas.microsoft.com/office/drawing/2014/main" id="{00000000-0008-0000-1100-000002000000}"/>
            </a:ext>
            <a:ext uri="{147F2762-F138-4A5C-976F-8EAC2B608ADB}">
              <a16:predDERef xmlns:a16="http://schemas.microsoft.com/office/drawing/2014/main" pred="{00000000-0008-0000-1100-000010000000}"/>
            </a:ext>
          </a:extLst>
        </xdr:cNvPr>
        <xdr:cNvPicPr preferRelativeResize="0"/>
      </xdr:nvPicPr>
      <xdr:blipFill>
        <a:blip xmlns:r="http://schemas.openxmlformats.org/officeDocument/2006/relationships" r:embed="rId2" cstate="print"/>
        <a:stretch>
          <a:fillRect/>
        </a:stretch>
      </xdr:blipFill>
      <xdr:spPr>
        <a:xfrm>
          <a:off x="3228975" y="1752600"/>
          <a:ext cx="1457325" cy="352425"/>
        </a:xfrm>
        <a:prstGeom prst="rect">
          <a:avLst/>
        </a:prstGeom>
        <a:noFill/>
      </xdr:spPr>
    </xdr:pic>
    <xdr:clientData fLocksWithSheet="0"/>
  </xdr:oneCellAnchor>
  <xdr:oneCellAnchor>
    <xdr:from>
      <xdr:col>8</xdr:col>
      <xdr:colOff>161925</xdr:colOff>
      <xdr:row>0</xdr:row>
      <xdr:rowOff>76200</xdr:rowOff>
    </xdr:from>
    <xdr:ext cx="1533525" cy="457200"/>
    <xdr:pic>
      <xdr:nvPicPr>
        <xdr:cNvPr id="3" name="image4.png" title="Imagen">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oneCell">
    <xdr:from>
      <xdr:col>3</xdr:col>
      <xdr:colOff>685800</xdr:colOff>
      <xdr:row>6</xdr:row>
      <xdr:rowOff>542925</xdr:rowOff>
    </xdr:from>
    <xdr:to>
      <xdr:col>4</xdr:col>
      <xdr:colOff>1238250</xdr:colOff>
      <xdr:row>6</xdr:row>
      <xdr:rowOff>1162050</xdr:rowOff>
    </xdr:to>
    <xdr:pic>
      <xdr:nvPicPr>
        <xdr:cNvPr id="4" name="Imagen 3">
          <a:extLst>
            <a:ext uri="{FF2B5EF4-FFF2-40B4-BE49-F238E27FC236}">
              <a16:creationId xmlns:a16="http://schemas.microsoft.com/office/drawing/2014/main" id="{54C746CA-4851-478E-97F1-E3A6CE834CE3}"/>
            </a:ext>
            <a:ext uri="{147F2762-F138-4A5C-976F-8EAC2B608ADB}">
              <a16:predDERef xmlns:a16="http://schemas.microsoft.com/office/drawing/2014/main" pred="{00000000-0008-0000-1100-000003000000}"/>
            </a:ext>
          </a:extLst>
        </xdr:cNvPr>
        <xdr:cNvPicPr>
          <a:picLocks noChangeAspect="1"/>
        </xdr:cNvPicPr>
      </xdr:nvPicPr>
      <xdr:blipFill>
        <a:blip xmlns:r="http://schemas.openxmlformats.org/officeDocument/2006/relationships" r:embed="rId4"/>
        <a:stretch>
          <a:fillRect/>
        </a:stretch>
      </xdr:blipFill>
      <xdr:spPr>
        <a:xfrm>
          <a:off x="3438525" y="2152650"/>
          <a:ext cx="1933575"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3</xdr:col>
      <xdr:colOff>628650</xdr:colOff>
      <xdr:row>11</xdr:row>
      <xdr:rowOff>28575</xdr:rowOff>
    </xdr:from>
    <xdr:ext cx="6724650" cy="2600325"/>
    <xdr:graphicFrame macro="">
      <xdr:nvGraphicFramePr>
        <xdr:cNvPr id="17" name="Chart 17" title="Gráfico">
          <a:extLst>
            <a:ext uri="{FF2B5EF4-FFF2-40B4-BE49-F238E27FC236}">
              <a16:creationId xmlns:a16="http://schemas.microsoft.com/office/drawing/2014/main" id="{00000000-0008-0000-12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161925</xdr:colOff>
      <xdr:row>0</xdr:row>
      <xdr:rowOff>76200</xdr:rowOff>
    </xdr:from>
    <xdr:ext cx="1533525" cy="457200"/>
    <xdr:pic>
      <xdr:nvPicPr>
        <xdr:cNvPr id="2" name="image4.png" title="Imagen">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22</xdr:col>
      <xdr:colOff>85725</xdr:colOff>
      <xdr:row>0</xdr:row>
      <xdr:rowOff>85725</xdr:rowOff>
    </xdr:from>
    <xdr:ext cx="1600200" cy="476250"/>
    <xdr:pic>
      <xdr:nvPicPr>
        <xdr:cNvPr id="2" name="image4.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3</xdr:col>
      <xdr:colOff>704850</xdr:colOff>
      <xdr:row>10</xdr:row>
      <xdr:rowOff>47625</xdr:rowOff>
    </xdr:from>
    <xdr:ext cx="6953250" cy="2647950"/>
    <xdr:graphicFrame macro="">
      <xdr:nvGraphicFramePr>
        <xdr:cNvPr id="18" name="Chart 18" title="Gráfico">
          <a:extLst>
            <a:ext uri="{FF2B5EF4-FFF2-40B4-BE49-F238E27FC236}">
              <a16:creationId xmlns:a16="http://schemas.microsoft.com/office/drawing/2014/main" id="{00000000-0008-0000-13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161925</xdr:colOff>
      <xdr:row>0</xdr:row>
      <xdr:rowOff>76200</xdr:rowOff>
    </xdr:from>
    <xdr:ext cx="1533525" cy="457200"/>
    <xdr:pic>
      <xdr:nvPicPr>
        <xdr:cNvPr id="2" name="image4.png" title="Imagen">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3</xdr:col>
      <xdr:colOff>704850</xdr:colOff>
      <xdr:row>10</xdr:row>
      <xdr:rowOff>47625</xdr:rowOff>
    </xdr:from>
    <xdr:ext cx="6953250" cy="2647950"/>
    <xdr:graphicFrame macro="">
      <xdr:nvGraphicFramePr>
        <xdr:cNvPr id="2" name="Chart 18" title="Gráfico">
          <a:extLst>
            <a:ext uri="{FF2B5EF4-FFF2-40B4-BE49-F238E27FC236}">
              <a16:creationId xmlns:a16="http://schemas.microsoft.com/office/drawing/2014/main" id="{85D919CA-1E23-41AE-B3DB-1F4D3FEA9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161925</xdr:colOff>
      <xdr:row>0</xdr:row>
      <xdr:rowOff>76200</xdr:rowOff>
    </xdr:from>
    <xdr:ext cx="1533525" cy="457200"/>
    <xdr:pic>
      <xdr:nvPicPr>
        <xdr:cNvPr id="3" name="image4.png" title="Imagen">
          <a:extLst>
            <a:ext uri="{FF2B5EF4-FFF2-40B4-BE49-F238E27FC236}">
              <a16:creationId xmlns:a16="http://schemas.microsoft.com/office/drawing/2014/main" id="{B75D7F97-84DF-4E93-AC34-05ACC97A4F85}"/>
            </a:ext>
          </a:extLst>
        </xdr:cNvPr>
        <xdr:cNvPicPr preferRelativeResize="0"/>
      </xdr:nvPicPr>
      <xdr:blipFill>
        <a:blip xmlns:r="http://schemas.openxmlformats.org/officeDocument/2006/relationships" r:embed="rId2" cstate="print"/>
        <a:stretch>
          <a:fillRect/>
        </a:stretch>
      </xdr:blipFill>
      <xdr:spPr>
        <a:xfrm>
          <a:off x="9163050" y="76200"/>
          <a:ext cx="1533525" cy="457200"/>
        </a:xfrm>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3</xdr:col>
      <xdr:colOff>542925</xdr:colOff>
      <xdr:row>10</xdr:row>
      <xdr:rowOff>19049</xdr:rowOff>
    </xdr:from>
    <xdr:ext cx="6677025" cy="2771775"/>
    <xdr:graphicFrame macro="">
      <xdr:nvGraphicFramePr>
        <xdr:cNvPr id="19" name="Chart 19" title="Gráfico">
          <a:extLst>
            <a:ext uri="{FF2B5EF4-FFF2-40B4-BE49-F238E27FC236}">
              <a16:creationId xmlns:a16="http://schemas.microsoft.com/office/drawing/2014/main" id="{00000000-0008-0000-14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161925</xdr:colOff>
      <xdr:row>0</xdr:row>
      <xdr:rowOff>76200</xdr:rowOff>
    </xdr:from>
    <xdr:ext cx="1533525" cy="457200"/>
    <xdr:pic>
      <xdr:nvPicPr>
        <xdr:cNvPr id="2" name="image4.png" title="Imagen">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3</xdr:col>
      <xdr:colOff>238125</xdr:colOff>
      <xdr:row>9</xdr:row>
      <xdr:rowOff>152400</xdr:rowOff>
    </xdr:from>
    <xdr:ext cx="7458075" cy="2952750"/>
    <xdr:graphicFrame macro="">
      <xdr:nvGraphicFramePr>
        <xdr:cNvPr id="20" name="Chart 20" title="Gráfico">
          <a:extLst>
            <a:ext uri="{FF2B5EF4-FFF2-40B4-BE49-F238E27FC236}">
              <a16:creationId xmlns:a16="http://schemas.microsoft.com/office/drawing/2014/main" id="{00000000-0008-0000-15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200025</xdr:colOff>
      <xdr:row>0</xdr:row>
      <xdr:rowOff>0</xdr:rowOff>
    </xdr:from>
    <xdr:ext cx="1533525" cy="457200"/>
    <xdr:pic>
      <xdr:nvPicPr>
        <xdr:cNvPr id="2" name="image4.png" title="Imagen">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8</xdr:col>
      <xdr:colOff>161925</xdr:colOff>
      <xdr:row>0</xdr:row>
      <xdr:rowOff>76200</xdr:rowOff>
    </xdr:from>
    <xdr:ext cx="1533525" cy="457200"/>
    <xdr:pic>
      <xdr:nvPicPr>
        <xdr:cNvPr id="2" name="image4.png" title="Imagen">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3</xdr:col>
      <xdr:colOff>447675</xdr:colOff>
      <xdr:row>9</xdr:row>
      <xdr:rowOff>257175</xdr:rowOff>
    </xdr:from>
    <xdr:to>
      <xdr:col>8</xdr:col>
      <xdr:colOff>1257300</xdr:colOff>
      <xdr:row>25</xdr:row>
      <xdr:rowOff>114300</xdr:rowOff>
    </xdr:to>
    <xdr:graphicFrame macro="">
      <xdr:nvGraphicFramePr>
        <xdr:cNvPr id="10" name="Gráfico 9">
          <a:extLst>
            <a:ext uri="{FF2B5EF4-FFF2-40B4-BE49-F238E27FC236}">
              <a16:creationId xmlns:a16="http://schemas.microsoft.com/office/drawing/2014/main" id="{D36FC8F0-DAF8-4AF7-BEFD-0C3518A69D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oneCellAnchor>
    <xdr:from>
      <xdr:col>3</xdr:col>
      <xdr:colOff>323850</xdr:colOff>
      <xdr:row>9</xdr:row>
      <xdr:rowOff>66675</xdr:rowOff>
    </xdr:from>
    <xdr:ext cx="7124700" cy="2781300"/>
    <xdr:graphicFrame macro="">
      <xdr:nvGraphicFramePr>
        <xdr:cNvPr id="22" name="Chart 22" title="Gráfico">
          <a:extLst>
            <a:ext uri="{FF2B5EF4-FFF2-40B4-BE49-F238E27FC236}">
              <a16:creationId xmlns:a16="http://schemas.microsoft.com/office/drawing/2014/main" id="{00000000-0008-0000-17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161925</xdr:colOff>
      <xdr:row>0</xdr:row>
      <xdr:rowOff>76200</xdr:rowOff>
    </xdr:from>
    <xdr:ext cx="1533525" cy="457200"/>
    <xdr:pic>
      <xdr:nvPicPr>
        <xdr:cNvPr id="2" name="image4.png" title="Imagen">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3</xdr:col>
      <xdr:colOff>209550</xdr:colOff>
      <xdr:row>9</xdr:row>
      <xdr:rowOff>209550</xdr:rowOff>
    </xdr:from>
    <xdr:ext cx="7543800" cy="2733675"/>
    <xdr:graphicFrame macro="">
      <xdr:nvGraphicFramePr>
        <xdr:cNvPr id="23" name="Chart 23" title="Gráfico">
          <a:extLst>
            <a:ext uri="{FF2B5EF4-FFF2-40B4-BE49-F238E27FC236}">
              <a16:creationId xmlns:a16="http://schemas.microsoft.com/office/drawing/2014/main" id="{00000000-0008-0000-18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152400</xdr:colOff>
      <xdr:row>0</xdr:row>
      <xdr:rowOff>19050</xdr:rowOff>
    </xdr:from>
    <xdr:ext cx="1533525" cy="457200"/>
    <xdr:pic>
      <xdr:nvPicPr>
        <xdr:cNvPr id="2" name="image4.png" title="Imagen">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3</xdr:col>
      <xdr:colOff>390525</xdr:colOff>
      <xdr:row>9</xdr:row>
      <xdr:rowOff>142875</xdr:rowOff>
    </xdr:from>
    <xdr:ext cx="7534275" cy="3305175"/>
    <xdr:graphicFrame macro="">
      <xdr:nvGraphicFramePr>
        <xdr:cNvPr id="24" name="Chart 24" title="Gráfico">
          <a:extLst>
            <a:ext uri="{FF2B5EF4-FFF2-40B4-BE49-F238E27FC236}">
              <a16:creationId xmlns:a16="http://schemas.microsoft.com/office/drawing/2014/main" id="{00000000-0008-0000-19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190500</xdr:colOff>
      <xdr:row>0</xdr:row>
      <xdr:rowOff>0</xdr:rowOff>
    </xdr:from>
    <xdr:to>
      <xdr:col>8</xdr:col>
      <xdr:colOff>1726825</xdr:colOff>
      <xdr:row>1</xdr:row>
      <xdr:rowOff>266740</xdr:rowOff>
    </xdr:to>
    <xdr:pic>
      <xdr:nvPicPr>
        <xdr:cNvPr id="3" name="Imagen 2">
          <a:extLst>
            <a:ext uri="{FF2B5EF4-FFF2-40B4-BE49-F238E27FC236}">
              <a16:creationId xmlns:a16="http://schemas.microsoft.com/office/drawing/2014/main" id="{2921A1E1-1D48-4BF7-B7C9-F56AD629186E}"/>
            </a:ext>
          </a:extLst>
        </xdr:cNvPr>
        <xdr:cNvPicPr>
          <a:picLocks noChangeAspect="1"/>
        </xdr:cNvPicPr>
      </xdr:nvPicPr>
      <xdr:blipFill>
        <a:blip xmlns:r="http://schemas.openxmlformats.org/officeDocument/2006/relationships" r:embed="rId2"/>
        <a:stretch>
          <a:fillRect/>
        </a:stretch>
      </xdr:blipFill>
      <xdr:spPr>
        <a:xfrm>
          <a:off x="9191625" y="0"/>
          <a:ext cx="1536325" cy="45724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3</xdr:col>
      <xdr:colOff>361950</xdr:colOff>
      <xdr:row>9</xdr:row>
      <xdr:rowOff>152400</xdr:rowOff>
    </xdr:from>
    <xdr:ext cx="7534275" cy="2628900"/>
    <xdr:graphicFrame macro="">
      <xdr:nvGraphicFramePr>
        <xdr:cNvPr id="25" name="Chart 25">
          <a:extLst>
            <a:ext uri="{FF2B5EF4-FFF2-40B4-BE49-F238E27FC236}">
              <a16:creationId xmlns:a16="http://schemas.microsoft.com/office/drawing/2014/main" id="{00000000-0008-0000-1A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editAs="oneCell">
    <xdr:from>
      <xdr:col>8</xdr:col>
      <xdr:colOff>200025</xdr:colOff>
      <xdr:row>0</xdr:row>
      <xdr:rowOff>47625</xdr:rowOff>
    </xdr:from>
    <xdr:to>
      <xdr:col>8</xdr:col>
      <xdr:colOff>1736350</xdr:colOff>
      <xdr:row>1</xdr:row>
      <xdr:rowOff>247690</xdr:rowOff>
    </xdr:to>
    <xdr:pic>
      <xdr:nvPicPr>
        <xdr:cNvPr id="2" name="Imagen 1">
          <a:extLst>
            <a:ext uri="{FF2B5EF4-FFF2-40B4-BE49-F238E27FC236}">
              <a16:creationId xmlns:a16="http://schemas.microsoft.com/office/drawing/2014/main" id="{A4C5D692-2D60-4C27-A33E-F7420A11DC88}"/>
            </a:ext>
          </a:extLst>
        </xdr:cNvPr>
        <xdr:cNvPicPr>
          <a:picLocks noChangeAspect="1"/>
        </xdr:cNvPicPr>
      </xdr:nvPicPr>
      <xdr:blipFill>
        <a:blip xmlns:r="http://schemas.openxmlformats.org/officeDocument/2006/relationships" r:embed="rId2"/>
        <a:stretch>
          <a:fillRect/>
        </a:stretch>
      </xdr:blipFill>
      <xdr:spPr>
        <a:xfrm>
          <a:off x="9201150" y="47625"/>
          <a:ext cx="1536325" cy="45724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3</xdr:col>
      <xdr:colOff>361950</xdr:colOff>
      <xdr:row>9</xdr:row>
      <xdr:rowOff>152400</xdr:rowOff>
    </xdr:from>
    <xdr:ext cx="7534275" cy="2628900"/>
    <xdr:graphicFrame macro="">
      <xdr:nvGraphicFramePr>
        <xdr:cNvPr id="26" name="Chart 26">
          <a:extLst>
            <a:ext uri="{FF2B5EF4-FFF2-40B4-BE49-F238E27FC236}">
              <a16:creationId xmlns:a16="http://schemas.microsoft.com/office/drawing/2014/main" id="{00000000-0008-0000-1B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352425</xdr:colOff>
      <xdr:row>9</xdr:row>
      <xdr:rowOff>85725</xdr:rowOff>
    </xdr:from>
    <xdr:ext cx="7534275" cy="2628900"/>
    <xdr:graphicFrame macro="">
      <xdr:nvGraphicFramePr>
        <xdr:cNvPr id="2" name="Chart 1" title="Gráfic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190500</xdr:colOff>
      <xdr:row>0</xdr:row>
      <xdr:rowOff>0</xdr:rowOff>
    </xdr:from>
    <xdr:ext cx="1533525" cy="457200"/>
    <xdr:pic>
      <xdr:nvPicPr>
        <xdr:cNvPr id="3" name="image4.png" title="Imagen">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1</xdr:col>
      <xdr:colOff>38101</xdr:colOff>
      <xdr:row>33</xdr:row>
      <xdr:rowOff>19050</xdr:rowOff>
    </xdr:from>
    <xdr:to>
      <xdr:col>4</xdr:col>
      <xdr:colOff>1752601</xdr:colOff>
      <xdr:row>36</xdr:row>
      <xdr:rowOff>168373</xdr:rowOff>
    </xdr:to>
    <xdr:pic>
      <xdr:nvPicPr>
        <xdr:cNvPr id="4" name="Imagen 3">
          <a:extLst>
            <a:ext uri="{FF2B5EF4-FFF2-40B4-BE49-F238E27FC236}">
              <a16:creationId xmlns:a16="http://schemas.microsoft.com/office/drawing/2014/main" id="{A3FB4901-EECA-2125-BAB5-F83F773CABFA}"/>
            </a:ext>
          </a:extLst>
        </xdr:cNvPr>
        <xdr:cNvPicPr>
          <a:picLocks noChangeAspect="1"/>
        </xdr:cNvPicPr>
      </xdr:nvPicPr>
      <xdr:blipFill>
        <a:blip xmlns:r="http://schemas.openxmlformats.org/officeDocument/2006/relationships" r:embed="rId3"/>
        <a:stretch>
          <a:fillRect/>
        </a:stretch>
      </xdr:blipFill>
      <xdr:spPr>
        <a:xfrm>
          <a:off x="438151" y="7410450"/>
          <a:ext cx="5448300" cy="72082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3</xdr:col>
      <xdr:colOff>171450</xdr:colOff>
      <xdr:row>9</xdr:row>
      <xdr:rowOff>95249</xdr:rowOff>
    </xdr:from>
    <xdr:ext cx="7610475" cy="3019425"/>
    <xdr:graphicFrame macro="">
      <xdr:nvGraphicFramePr>
        <xdr:cNvPr id="27" name="Chart 27" title="Gráfico">
          <a:extLst>
            <a:ext uri="{FF2B5EF4-FFF2-40B4-BE49-F238E27FC236}">
              <a16:creationId xmlns:a16="http://schemas.microsoft.com/office/drawing/2014/main" id="{00000000-0008-0000-1C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1.xml><?xml version="1.0" encoding="utf-8"?>
<xdr:wsDr xmlns:xdr="http://schemas.openxmlformats.org/drawingml/2006/spreadsheetDrawing" xmlns:a="http://schemas.openxmlformats.org/drawingml/2006/main">
  <xdr:oneCellAnchor>
    <xdr:from>
      <xdr:col>3</xdr:col>
      <xdr:colOff>161925</xdr:colOff>
      <xdr:row>10</xdr:row>
      <xdr:rowOff>9525</xdr:rowOff>
    </xdr:from>
    <xdr:ext cx="7639049" cy="2867025"/>
    <xdr:graphicFrame macro="">
      <xdr:nvGraphicFramePr>
        <xdr:cNvPr id="28" name="Chart 28" title="Gráfico">
          <a:extLst>
            <a:ext uri="{FF2B5EF4-FFF2-40B4-BE49-F238E27FC236}">
              <a16:creationId xmlns:a16="http://schemas.microsoft.com/office/drawing/2014/main" id="{00000000-0008-0000-1D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2.xml><?xml version="1.0" encoding="utf-8"?>
<xdr:wsDr xmlns:xdr="http://schemas.openxmlformats.org/drawingml/2006/spreadsheetDrawing" xmlns:a="http://schemas.openxmlformats.org/drawingml/2006/main">
  <xdr:oneCellAnchor>
    <xdr:from>
      <xdr:col>3</xdr:col>
      <xdr:colOff>219075</xdr:colOff>
      <xdr:row>9</xdr:row>
      <xdr:rowOff>57150</xdr:rowOff>
    </xdr:from>
    <xdr:ext cx="7715250" cy="2905125"/>
    <xdr:graphicFrame macro="">
      <xdr:nvGraphicFramePr>
        <xdr:cNvPr id="29" name="Chart 29" title="Gráfico">
          <a:extLst>
            <a:ext uri="{FF2B5EF4-FFF2-40B4-BE49-F238E27FC236}">
              <a16:creationId xmlns:a16="http://schemas.microsoft.com/office/drawing/2014/main" id="{00000000-0008-0000-1E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3.xml><?xml version="1.0" encoding="utf-8"?>
<xdr:wsDr xmlns:xdr="http://schemas.openxmlformats.org/drawingml/2006/spreadsheetDrawing" xmlns:a="http://schemas.openxmlformats.org/drawingml/2006/main">
  <xdr:oneCellAnchor>
    <xdr:from>
      <xdr:col>3</xdr:col>
      <xdr:colOff>371475</xdr:colOff>
      <xdr:row>9</xdr:row>
      <xdr:rowOff>47625</xdr:rowOff>
    </xdr:from>
    <xdr:ext cx="6934200" cy="2867025"/>
    <xdr:graphicFrame macro="">
      <xdr:nvGraphicFramePr>
        <xdr:cNvPr id="30" name="Chart 30" title="Gráfico">
          <a:extLst>
            <a:ext uri="{FF2B5EF4-FFF2-40B4-BE49-F238E27FC236}">
              <a16:creationId xmlns:a16="http://schemas.microsoft.com/office/drawing/2014/main" id="{00000000-0008-0000-1F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161925</xdr:colOff>
      <xdr:row>0</xdr:row>
      <xdr:rowOff>0</xdr:rowOff>
    </xdr:from>
    <xdr:ext cx="1533525" cy="457200"/>
    <xdr:pic>
      <xdr:nvPicPr>
        <xdr:cNvPr id="2" name="image7.png" title="Imagen">
          <a:extLst>
            <a:ext uri="{FF2B5EF4-FFF2-40B4-BE49-F238E27FC236}">
              <a16:creationId xmlns:a16="http://schemas.microsoft.com/office/drawing/2014/main" id="{00000000-0008-0000-1F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8</xdr:col>
      <xdr:colOff>142875</xdr:colOff>
      <xdr:row>0</xdr:row>
      <xdr:rowOff>38100</xdr:rowOff>
    </xdr:from>
    <xdr:ext cx="1533525" cy="409575"/>
    <xdr:pic>
      <xdr:nvPicPr>
        <xdr:cNvPr id="2" name="image8.png" title="Imagen">
          <a:extLst>
            <a:ext uri="{FF2B5EF4-FFF2-40B4-BE49-F238E27FC236}">
              <a16:creationId xmlns:a16="http://schemas.microsoft.com/office/drawing/2014/main" id="{00000000-0008-0000-2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3</xdr:col>
      <xdr:colOff>452436</xdr:colOff>
      <xdr:row>9</xdr:row>
      <xdr:rowOff>42861</xdr:rowOff>
    </xdr:from>
    <xdr:to>
      <xdr:col>8</xdr:col>
      <xdr:colOff>761999</xdr:colOff>
      <xdr:row>25</xdr:row>
      <xdr:rowOff>123825</xdr:rowOff>
    </xdr:to>
    <xdr:graphicFrame macro="">
      <xdr:nvGraphicFramePr>
        <xdr:cNvPr id="3" name="Gráfico 2">
          <a:extLst>
            <a:ext uri="{FF2B5EF4-FFF2-40B4-BE49-F238E27FC236}">
              <a16:creationId xmlns:a16="http://schemas.microsoft.com/office/drawing/2014/main" id="{662B6CE6-FA4E-4385-BDCD-5AEF52B5EC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oneCellAnchor>
    <xdr:from>
      <xdr:col>8</xdr:col>
      <xdr:colOff>257175</xdr:colOff>
      <xdr:row>0</xdr:row>
      <xdr:rowOff>0</xdr:rowOff>
    </xdr:from>
    <xdr:ext cx="1533525" cy="457200"/>
    <xdr:pic>
      <xdr:nvPicPr>
        <xdr:cNvPr id="2" name="image9.png" title="Imagen">
          <a:extLst>
            <a:ext uri="{FF2B5EF4-FFF2-40B4-BE49-F238E27FC236}">
              <a16:creationId xmlns:a16="http://schemas.microsoft.com/office/drawing/2014/main" id="{00000000-0008-0000-2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3</xdr:col>
      <xdr:colOff>557211</xdr:colOff>
      <xdr:row>9</xdr:row>
      <xdr:rowOff>52387</xdr:rowOff>
    </xdr:from>
    <xdr:to>
      <xdr:col>8</xdr:col>
      <xdr:colOff>523874</xdr:colOff>
      <xdr:row>24</xdr:row>
      <xdr:rowOff>142875</xdr:rowOff>
    </xdr:to>
    <xdr:graphicFrame macro="">
      <xdr:nvGraphicFramePr>
        <xdr:cNvPr id="3" name="Gráfico 2">
          <a:extLst>
            <a:ext uri="{FF2B5EF4-FFF2-40B4-BE49-F238E27FC236}">
              <a16:creationId xmlns:a16="http://schemas.microsoft.com/office/drawing/2014/main" id="{B019C075-FBA0-4E25-8C3E-9D58AF716A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oneCellAnchor>
    <xdr:from>
      <xdr:col>3</xdr:col>
      <xdr:colOff>276225</xdr:colOff>
      <xdr:row>9</xdr:row>
      <xdr:rowOff>66675</xdr:rowOff>
    </xdr:from>
    <xdr:ext cx="7629525" cy="2847975"/>
    <xdr:graphicFrame macro="">
      <xdr:nvGraphicFramePr>
        <xdr:cNvPr id="33" name="Chart 33" title="Gráfico">
          <a:extLst>
            <a:ext uri="{FF2B5EF4-FFF2-40B4-BE49-F238E27FC236}">
              <a16:creationId xmlns:a16="http://schemas.microsoft.com/office/drawing/2014/main" id="{00000000-0008-0000-22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190500</xdr:colOff>
      <xdr:row>0</xdr:row>
      <xdr:rowOff>0</xdr:rowOff>
    </xdr:from>
    <xdr:ext cx="1533525" cy="457200"/>
    <xdr:pic>
      <xdr:nvPicPr>
        <xdr:cNvPr id="2" name="image10.png" title="Imagen">
          <a:extLst>
            <a:ext uri="{FF2B5EF4-FFF2-40B4-BE49-F238E27FC236}">
              <a16:creationId xmlns:a16="http://schemas.microsoft.com/office/drawing/2014/main" id="{00000000-0008-0000-2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3</xdr:col>
      <xdr:colOff>228600</xdr:colOff>
      <xdr:row>9</xdr:row>
      <xdr:rowOff>47625</xdr:rowOff>
    </xdr:from>
    <xdr:ext cx="7629525" cy="2847975"/>
    <xdr:graphicFrame macro="">
      <xdr:nvGraphicFramePr>
        <xdr:cNvPr id="2" name="Chart 33" title="Gráfico">
          <a:extLst>
            <a:ext uri="{FF2B5EF4-FFF2-40B4-BE49-F238E27FC236}">
              <a16:creationId xmlns:a16="http://schemas.microsoft.com/office/drawing/2014/main" id="{9859BF54-0822-41E3-B9DD-95A2626E6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190500</xdr:colOff>
      <xdr:row>0</xdr:row>
      <xdr:rowOff>0</xdr:rowOff>
    </xdr:from>
    <xdr:ext cx="1533525" cy="457200"/>
    <xdr:pic>
      <xdr:nvPicPr>
        <xdr:cNvPr id="3" name="image10.png" title="Imagen">
          <a:extLst>
            <a:ext uri="{FF2B5EF4-FFF2-40B4-BE49-F238E27FC236}">
              <a16:creationId xmlns:a16="http://schemas.microsoft.com/office/drawing/2014/main" id="{39675347-47DD-43D0-9FE8-672863F76474}"/>
            </a:ext>
          </a:extLst>
        </xdr:cNvPr>
        <xdr:cNvPicPr preferRelativeResize="0"/>
      </xdr:nvPicPr>
      <xdr:blipFill>
        <a:blip xmlns:r="http://schemas.openxmlformats.org/officeDocument/2006/relationships" r:embed="rId2" cstate="print"/>
        <a:stretch>
          <a:fillRect/>
        </a:stretch>
      </xdr:blipFill>
      <xdr:spPr>
        <a:xfrm>
          <a:off x="9191625" y="0"/>
          <a:ext cx="1533525" cy="457200"/>
        </a:xfrm>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oneCellAnchor>
    <xdr:from>
      <xdr:col>3</xdr:col>
      <xdr:colOff>276225</xdr:colOff>
      <xdr:row>9</xdr:row>
      <xdr:rowOff>66675</xdr:rowOff>
    </xdr:from>
    <xdr:ext cx="7629525" cy="2847975"/>
    <xdr:graphicFrame macro="">
      <xdr:nvGraphicFramePr>
        <xdr:cNvPr id="2" name="Chart 33" title="Gráfico">
          <a:extLst>
            <a:ext uri="{FF2B5EF4-FFF2-40B4-BE49-F238E27FC236}">
              <a16:creationId xmlns:a16="http://schemas.microsoft.com/office/drawing/2014/main" id="{51260631-901F-4C53-9BC3-3BA734E8CC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190500</xdr:colOff>
      <xdr:row>0</xdr:row>
      <xdr:rowOff>0</xdr:rowOff>
    </xdr:from>
    <xdr:ext cx="1533525" cy="457200"/>
    <xdr:pic>
      <xdr:nvPicPr>
        <xdr:cNvPr id="3" name="image10.png" title="Imagen">
          <a:extLst>
            <a:ext uri="{FF2B5EF4-FFF2-40B4-BE49-F238E27FC236}">
              <a16:creationId xmlns:a16="http://schemas.microsoft.com/office/drawing/2014/main" id="{ED24DC18-2B6B-4496-B92D-A7DAFD3B5832}"/>
            </a:ext>
          </a:extLst>
        </xdr:cNvPr>
        <xdr:cNvPicPr preferRelativeResize="0"/>
      </xdr:nvPicPr>
      <xdr:blipFill>
        <a:blip xmlns:r="http://schemas.openxmlformats.org/officeDocument/2006/relationships" r:embed="rId2" cstate="print"/>
        <a:stretch>
          <a:fillRect/>
        </a:stretch>
      </xdr:blipFill>
      <xdr:spPr>
        <a:xfrm>
          <a:off x="9191625" y="0"/>
          <a:ext cx="1533525" cy="457200"/>
        </a:xfrm>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dr:oneCellAnchor>
    <xdr:from>
      <xdr:col>3</xdr:col>
      <xdr:colOff>114300</xdr:colOff>
      <xdr:row>9</xdr:row>
      <xdr:rowOff>133350</xdr:rowOff>
    </xdr:from>
    <xdr:ext cx="7534275" cy="2628900"/>
    <xdr:graphicFrame macro="">
      <xdr:nvGraphicFramePr>
        <xdr:cNvPr id="34" name="Chart 34" title="Gráfico">
          <a:extLst>
            <a:ext uri="{FF2B5EF4-FFF2-40B4-BE49-F238E27FC236}">
              <a16:creationId xmlns:a16="http://schemas.microsoft.com/office/drawing/2014/main" id="{00000000-0008-0000-23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257175</xdr:colOff>
      <xdr:row>10</xdr:row>
      <xdr:rowOff>47625</xdr:rowOff>
    </xdr:from>
    <xdr:ext cx="7534275" cy="2628900"/>
    <xdr:graphicFrame macro="">
      <xdr:nvGraphicFramePr>
        <xdr:cNvPr id="2" name="Chart 2">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190500</xdr:colOff>
      <xdr:row>0</xdr:row>
      <xdr:rowOff>0</xdr:rowOff>
    </xdr:from>
    <xdr:ext cx="1533525" cy="457200"/>
    <xdr:pic>
      <xdr:nvPicPr>
        <xdr:cNvPr id="3" name="image4.png" title="Imagen">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0.xml><?xml version="1.0" encoding="utf-8"?>
<xdr:wsDr xmlns:xdr="http://schemas.openxmlformats.org/drawingml/2006/spreadsheetDrawing" xmlns:a="http://schemas.openxmlformats.org/drawingml/2006/main">
  <xdr:oneCellAnchor>
    <xdr:from>
      <xdr:col>3</xdr:col>
      <xdr:colOff>114300</xdr:colOff>
      <xdr:row>9</xdr:row>
      <xdr:rowOff>133350</xdr:rowOff>
    </xdr:from>
    <xdr:ext cx="7534275" cy="2628900"/>
    <xdr:graphicFrame macro="">
      <xdr:nvGraphicFramePr>
        <xdr:cNvPr id="35" name="Chart 35" title="Gráfico">
          <a:extLst>
            <a:ext uri="{FF2B5EF4-FFF2-40B4-BE49-F238E27FC236}">
              <a16:creationId xmlns:a16="http://schemas.microsoft.com/office/drawing/2014/main" id="{00000000-0008-0000-24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1.xml><?xml version="1.0" encoding="utf-8"?>
<xdr:wsDr xmlns:xdr="http://schemas.openxmlformats.org/drawingml/2006/spreadsheetDrawing" xmlns:a="http://schemas.openxmlformats.org/drawingml/2006/main">
  <xdr:oneCellAnchor>
    <xdr:from>
      <xdr:col>3</xdr:col>
      <xdr:colOff>180975</xdr:colOff>
      <xdr:row>9</xdr:row>
      <xdr:rowOff>85725</xdr:rowOff>
    </xdr:from>
    <xdr:ext cx="7534275" cy="2628900"/>
    <xdr:graphicFrame macro="">
      <xdr:nvGraphicFramePr>
        <xdr:cNvPr id="36" name="Chart 36" title="Gráfico">
          <a:extLst>
            <a:ext uri="{FF2B5EF4-FFF2-40B4-BE49-F238E27FC236}">
              <a16:creationId xmlns:a16="http://schemas.microsoft.com/office/drawing/2014/main" id="{00000000-0008-0000-25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171450</xdr:colOff>
      <xdr:row>0</xdr:row>
      <xdr:rowOff>19050</xdr:rowOff>
    </xdr:from>
    <xdr:ext cx="1533525" cy="457200"/>
    <xdr:pic>
      <xdr:nvPicPr>
        <xdr:cNvPr id="2" name="image7.png" title="Imagen">
          <a:extLst>
            <a:ext uri="{FF2B5EF4-FFF2-40B4-BE49-F238E27FC236}">
              <a16:creationId xmlns:a16="http://schemas.microsoft.com/office/drawing/2014/main" id="{00000000-0008-0000-2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2.xml><?xml version="1.0" encoding="utf-8"?>
<xdr:wsDr xmlns:xdr="http://schemas.openxmlformats.org/drawingml/2006/spreadsheetDrawing" xmlns:a="http://schemas.openxmlformats.org/drawingml/2006/main">
  <xdr:oneCellAnchor>
    <xdr:from>
      <xdr:col>3</xdr:col>
      <xdr:colOff>114300</xdr:colOff>
      <xdr:row>10</xdr:row>
      <xdr:rowOff>0</xdr:rowOff>
    </xdr:from>
    <xdr:ext cx="7439025" cy="2600325"/>
    <xdr:graphicFrame macro="">
      <xdr:nvGraphicFramePr>
        <xdr:cNvPr id="37" name="Chart 37" title="Gráfico">
          <a:extLst>
            <a:ext uri="{FF2B5EF4-FFF2-40B4-BE49-F238E27FC236}">
              <a16:creationId xmlns:a16="http://schemas.microsoft.com/office/drawing/2014/main" id="{00000000-0008-0000-26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133350</xdr:colOff>
      <xdr:row>0</xdr:row>
      <xdr:rowOff>47625</xdr:rowOff>
    </xdr:from>
    <xdr:ext cx="1533525" cy="457200"/>
    <xdr:pic>
      <xdr:nvPicPr>
        <xdr:cNvPr id="2" name="image7.png" title="Imagen">
          <a:extLst>
            <a:ext uri="{FF2B5EF4-FFF2-40B4-BE49-F238E27FC236}">
              <a16:creationId xmlns:a16="http://schemas.microsoft.com/office/drawing/2014/main" id="{00000000-0008-0000-2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3.xml><?xml version="1.0" encoding="utf-8"?>
<xdr:wsDr xmlns:xdr="http://schemas.openxmlformats.org/drawingml/2006/spreadsheetDrawing" xmlns:a="http://schemas.openxmlformats.org/drawingml/2006/main">
  <xdr:oneCellAnchor>
    <xdr:from>
      <xdr:col>3</xdr:col>
      <xdr:colOff>228600</xdr:colOff>
      <xdr:row>10</xdr:row>
      <xdr:rowOff>0</xdr:rowOff>
    </xdr:from>
    <xdr:ext cx="7534275" cy="2628900"/>
    <xdr:graphicFrame macro="">
      <xdr:nvGraphicFramePr>
        <xdr:cNvPr id="38" name="Chart 38" title="Gráfico">
          <a:extLst>
            <a:ext uri="{FF2B5EF4-FFF2-40B4-BE49-F238E27FC236}">
              <a16:creationId xmlns:a16="http://schemas.microsoft.com/office/drawing/2014/main" id="{00000000-0008-0000-27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4.xml><?xml version="1.0" encoding="utf-8"?>
<xdr:wsDr xmlns:xdr="http://schemas.openxmlformats.org/drawingml/2006/spreadsheetDrawing" xmlns:a="http://schemas.openxmlformats.org/drawingml/2006/main">
  <xdr:oneCellAnchor>
    <xdr:from>
      <xdr:col>3</xdr:col>
      <xdr:colOff>352425</xdr:colOff>
      <xdr:row>9</xdr:row>
      <xdr:rowOff>66675</xdr:rowOff>
    </xdr:from>
    <xdr:ext cx="7534275" cy="2628900"/>
    <xdr:graphicFrame macro="">
      <xdr:nvGraphicFramePr>
        <xdr:cNvPr id="39" name="Chart 39" title="Gráfico">
          <a:extLst>
            <a:ext uri="{FF2B5EF4-FFF2-40B4-BE49-F238E27FC236}">
              <a16:creationId xmlns:a16="http://schemas.microsoft.com/office/drawing/2014/main" id="{00000000-0008-0000-28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5.xml><?xml version="1.0" encoding="utf-8"?>
<xdr:wsDr xmlns:xdr="http://schemas.openxmlformats.org/drawingml/2006/spreadsheetDrawing" xmlns:a="http://schemas.openxmlformats.org/drawingml/2006/main">
  <xdr:oneCellAnchor>
    <xdr:from>
      <xdr:col>3</xdr:col>
      <xdr:colOff>266700</xdr:colOff>
      <xdr:row>9</xdr:row>
      <xdr:rowOff>57150</xdr:rowOff>
    </xdr:from>
    <xdr:ext cx="7534275" cy="2628900"/>
    <xdr:graphicFrame macro="">
      <xdr:nvGraphicFramePr>
        <xdr:cNvPr id="40" name="Chart 40" title="Gráfico">
          <a:extLst>
            <a:ext uri="{FF2B5EF4-FFF2-40B4-BE49-F238E27FC236}">
              <a16:creationId xmlns:a16="http://schemas.microsoft.com/office/drawing/2014/main" id="{00000000-0008-0000-29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6.xml><?xml version="1.0" encoding="utf-8"?>
<xdr:wsDr xmlns:xdr="http://schemas.openxmlformats.org/drawingml/2006/spreadsheetDrawing" xmlns:a="http://schemas.openxmlformats.org/drawingml/2006/main">
  <xdr:oneCellAnchor>
    <xdr:from>
      <xdr:col>3</xdr:col>
      <xdr:colOff>400050</xdr:colOff>
      <xdr:row>10</xdr:row>
      <xdr:rowOff>9525</xdr:rowOff>
    </xdr:from>
    <xdr:ext cx="7143750" cy="2495550"/>
    <xdr:graphicFrame macro="">
      <xdr:nvGraphicFramePr>
        <xdr:cNvPr id="41" name="Chart 41" title="Gráfico">
          <a:extLst>
            <a:ext uri="{FF2B5EF4-FFF2-40B4-BE49-F238E27FC236}">
              <a16:creationId xmlns:a16="http://schemas.microsoft.com/office/drawing/2014/main" id="{00000000-0008-0000-2A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7.xml><?xml version="1.0" encoding="utf-8"?>
<xdr:wsDr xmlns:xdr="http://schemas.openxmlformats.org/drawingml/2006/spreadsheetDrawing" xmlns:a="http://schemas.openxmlformats.org/drawingml/2006/main">
  <xdr:oneCellAnchor>
    <xdr:from>
      <xdr:col>3</xdr:col>
      <xdr:colOff>466725</xdr:colOff>
      <xdr:row>9</xdr:row>
      <xdr:rowOff>76200</xdr:rowOff>
    </xdr:from>
    <xdr:ext cx="6686550" cy="2886075"/>
    <xdr:graphicFrame macro="">
      <xdr:nvGraphicFramePr>
        <xdr:cNvPr id="42" name="Chart 42" title="Gráfico">
          <a:extLst>
            <a:ext uri="{FF2B5EF4-FFF2-40B4-BE49-F238E27FC236}">
              <a16:creationId xmlns:a16="http://schemas.microsoft.com/office/drawing/2014/main" id="{00000000-0008-0000-2B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8.xml><?xml version="1.0" encoding="utf-8"?>
<xdr:wsDr xmlns:xdr="http://schemas.openxmlformats.org/drawingml/2006/spreadsheetDrawing" xmlns:a="http://schemas.openxmlformats.org/drawingml/2006/main">
  <xdr:oneCellAnchor>
    <xdr:from>
      <xdr:col>3</xdr:col>
      <xdr:colOff>180975</xdr:colOff>
      <xdr:row>9</xdr:row>
      <xdr:rowOff>85725</xdr:rowOff>
    </xdr:from>
    <xdr:ext cx="7153275" cy="2809875"/>
    <xdr:graphicFrame macro="">
      <xdr:nvGraphicFramePr>
        <xdr:cNvPr id="43" name="Chart 43" title="Gráfico">
          <a:extLst>
            <a:ext uri="{FF2B5EF4-FFF2-40B4-BE49-F238E27FC236}">
              <a16:creationId xmlns:a16="http://schemas.microsoft.com/office/drawing/2014/main" id="{00000000-0008-0000-2C00-00002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209550</xdr:colOff>
      <xdr:row>0</xdr:row>
      <xdr:rowOff>123825</xdr:rowOff>
    </xdr:from>
    <xdr:ext cx="1533525" cy="457200"/>
    <xdr:pic>
      <xdr:nvPicPr>
        <xdr:cNvPr id="2" name="image4.png">
          <a:extLst>
            <a:ext uri="{FF2B5EF4-FFF2-40B4-BE49-F238E27FC236}">
              <a16:creationId xmlns:a16="http://schemas.microsoft.com/office/drawing/2014/main" id="{00000000-0008-0000-2C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9.xml><?xml version="1.0" encoding="utf-8"?>
<xdr:wsDr xmlns:xdr="http://schemas.openxmlformats.org/drawingml/2006/spreadsheetDrawing" xmlns:a="http://schemas.openxmlformats.org/drawingml/2006/main">
  <xdr:oneCellAnchor>
    <xdr:from>
      <xdr:col>3</xdr:col>
      <xdr:colOff>180975</xdr:colOff>
      <xdr:row>9</xdr:row>
      <xdr:rowOff>95250</xdr:rowOff>
    </xdr:from>
    <xdr:ext cx="7362825" cy="2695575"/>
    <xdr:graphicFrame macro="">
      <xdr:nvGraphicFramePr>
        <xdr:cNvPr id="44" name="Chart 44" title="Gráfico">
          <a:extLst>
            <a:ext uri="{FF2B5EF4-FFF2-40B4-BE49-F238E27FC236}">
              <a16:creationId xmlns:a16="http://schemas.microsoft.com/office/drawing/2014/main" id="{00000000-0008-0000-2D00-00002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209550</xdr:colOff>
      <xdr:row>0</xdr:row>
      <xdr:rowOff>123825</xdr:rowOff>
    </xdr:from>
    <xdr:ext cx="1533525" cy="457200"/>
    <xdr:pic>
      <xdr:nvPicPr>
        <xdr:cNvPr id="2" name="image4.png">
          <a:extLst>
            <a:ext uri="{FF2B5EF4-FFF2-40B4-BE49-F238E27FC236}">
              <a16:creationId xmlns:a16="http://schemas.microsoft.com/office/drawing/2014/main" id="{00000000-0008-0000-2D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409575</xdr:colOff>
      <xdr:row>9</xdr:row>
      <xdr:rowOff>85725</xdr:rowOff>
    </xdr:from>
    <xdr:ext cx="7534275" cy="2628900"/>
    <xdr:graphicFrame macro="">
      <xdr:nvGraphicFramePr>
        <xdr:cNvPr id="3" name="Chart 3" title="Gráfico">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209550</xdr:colOff>
      <xdr:row>0</xdr:row>
      <xdr:rowOff>123825</xdr:rowOff>
    </xdr:from>
    <xdr:ext cx="1533525" cy="457200"/>
    <xdr:pic>
      <xdr:nvPicPr>
        <xdr:cNvPr id="2" name="image4.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0.xml><?xml version="1.0" encoding="utf-8"?>
<xdr:wsDr xmlns:xdr="http://schemas.openxmlformats.org/drawingml/2006/spreadsheetDrawing" xmlns:a="http://schemas.openxmlformats.org/drawingml/2006/main">
  <xdr:oneCellAnchor>
    <xdr:from>
      <xdr:col>3</xdr:col>
      <xdr:colOff>476250</xdr:colOff>
      <xdr:row>9</xdr:row>
      <xdr:rowOff>66675</xdr:rowOff>
    </xdr:from>
    <xdr:ext cx="6972300" cy="2886075"/>
    <xdr:graphicFrame macro="">
      <xdr:nvGraphicFramePr>
        <xdr:cNvPr id="45" name="Chart 45" title="Gráfico">
          <a:extLst>
            <a:ext uri="{FF2B5EF4-FFF2-40B4-BE49-F238E27FC236}">
              <a16:creationId xmlns:a16="http://schemas.microsoft.com/office/drawing/2014/main" id="{00000000-0008-0000-2E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209550</xdr:colOff>
      <xdr:row>0</xdr:row>
      <xdr:rowOff>123825</xdr:rowOff>
    </xdr:from>
    <xdr:ext cx="1533525" cy="457200"/>
    <xdr:pic>
      <xdr:nvPicPr>
        <xdr:cNvPr id="2" name="image4.png" title="Imagen">
          <a:extLst>
            <a:ext uri="{FF2B5EF4-FFF2-40B4-BE49-F238E27FC236}">
              <a16:creationId xmlns:a16="http://schemas.microsoft.com/office/drawing/2014/main" id="{00000000-0008-0000-2E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1.xml><?xml version="1.0" encoding="utf-8"?>
<xdr:wsDr xmlns:xdr="http://schemas.openxmlformats.org/drawingml/2006/spreadsheetDrawing" xmlns:a="http://schemas.openxmlformats.org/drawingml/2006/main">
  <xdr:oneCellAnchor>
    <xdr:from>
      <xdr:col>8</xdr:col>
      <xdr:colOff>209550</xdr:colOff>
      <xdr:row>0</xdr:row>
      <xdr:rowOff>28575</xdr:rowOff>
    </xdr:from>
    <xdr:ext cx="1533525" cy="457200"/>
    <xdr:pic>
      <xdr:nvPicPr>
        <xdr:cNvPr id="3" name="image4.png" title="Imagen">
          <a:extLst>
            <a:ext uri="{FF2B5EF4-FFF2-40B4-BE49-F238E27FC236}">
              <a16:creationId xmlns:a16="http://schemas.microsoft.com/office/drawing/2014/main" id="{00000000-0008-0000-2F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352425</xdr:colOff>
      <xdr:row>10</xdr:row>
      <xdr:rowOff>19050</xdr:rowOff>
    </xdr:from>
    <xdr:ext cx="6972300" cy="2886075"/>
    <xdr:graphicFrame macro="">
      <xdr:nvGraphicFramePr>
        <xdr:cNvPr id="4" name="Chart 45" title="Gráfico">
          <a:extLst>
            <a:ext uri="{FF2B5EF4-FFF2-40B4-BE49-F238E27FC236}">
              <a16:creationId xmlns:a16="http://schemas.microsoft.com/office/drawing/2014/main" id="{426F48DA-D27C-459C-ABF1-9E862212A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52.xml><?xml version="1.0" encoding="utf-8"?>
<xdr:wsDr xmlns:xdr="http://schemas.openxmlformats.org/drawingml/2006/spreadsheetDrawing" xmlns:a="http://schemas.openxmlformats.org/drawingml/2006/main">
  <xdr:oneCellAnchor>
    <xdr:from>
      <xdr:col>3</xdr:col>
      <xdr:colOff>476250</xdr:colOff>
      <xdr:row>10</xdr:row>
      <xdr:rowOff>19050</xdr:rowOff>
    </xdr:from>
    <xdr:ext cx="6667500" cy="2743200"/>
    <xdr:graphicFrame macro="">
      <xdr:nvGraphicFramePr>
        <xdr:cNvPr id="46" name="Chart 46">
          <a:extLst>
            <a:ext uri="{FF2B5EF4-FFF2-40B4-BE49-F238E27FC236}">
              <a16:creationId xmlns:a16="http://schemas.microsoft.com/office/drawing/2014/main" id="{00000000-0008-0000-30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466725</xdr:colOff>
      <xdr:row>6</xdr:row>
      <xdr:rowOff>95250</xdr:rowOff>
    </xdr:from>
    <xdr:ext cx="1762125" cy="409575"/>
    <xdr:pic>
      <xdr:nvPicPr>
        <xdr:cNvPr id="2" name="image3.png" title="Imagen">
          <a:extLst>
            <a:ext uri="{FF2B5EF4-FFF2-40B4-BE49-F238E27FC236}">
              <a16:creationId xmlns:a16="http://schemas.microsoft.com/office/drawing/2014/main" id="{00000000-0008-0000-30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209550</xdr:colOff>
      <xdr:row>0</xdr:row>
      <xdr:rowOff>28575</xdr:rowOff>
    </xdr:from>
    <xdr:ext cx="1533525" cy="457200"/>
    <xdr:pic>
      <xdr:nvPicPr>
        <xdr:cNvPr id="3" name="image4.png" title="Imagen">
          <a:extLst>
            <a:ext uri="{FF2B5EF4-FFF2-40B4-BE49-F238E27FC236}">
              <a16:creationId xmlns:a16="http://schemas.microsoft.com/office/drawing/2014/main" id="{00000000-0008-0000-30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53.xml><?xml version="1.0" encoding="utf-8"?>
<xdr:wsDr xmlns:xdr="http://schemas.openxmlformats.org/drawingml/2006/spreadsheetDrawing" xmlns:a="http://schemas.openxmlformats.org/drawingml/2006/main">
  <xdr:oneCellAnchor>
    <xdr:from>
      <xdr:col>3</xdr:col>
      <xdr:colOff>514351</xdr:colOff>
      <xdr:row>9</xdr:row>
      <xdr:rowOff>57149</xdr:rowOff>
    </xdr:from>
    <xdr:ext cx="6991350" cy="3019425"/>
    <xdr:graphicFrame macro="">
      <xdr:nvGraphicFramePr>
        <xdr:cNvPr id="47" name="Chart 47" title="Gráfico">
          <a:extLst>
            <a:ext uri="{FF2B5EF4-FFF2-40B4-BE49-F238E27FC236}">
              <a16:creationId xmlns:a16="http://schemas.microsoft.com/office/drawing/2014/main" id="{00000000-0008-0000-31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209550</xdr:colOff>
      <xdr:row>0</xdr:row>
      <xdr:rowOff>28575</xdr:rowOff>
    </xdr:from>
    <xdr:ext cx="1533525" cy="457200"/>
    <xdr:pic>
      <xdr:nvPicPr>
        <xdr:cNvPr id="2" name="image4.png" title="Imagen">
          <a:extLst>
            <a:ext uri="{FF2B5EF4-FFF2-40B4-BE49-F238E27FC236}">
              <a16:creationId xmlns:a16="http://schemas.microsoft.com/office/drawing/2014/main" id="{00000000-0008-0000-3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4.xml><?xml version="1.0" encoding="utf-8"?>
<xdr:wsDr xmlns:xdr="http://schemas.openxmlformats.org/drawingml/2006/spreadsheetDrawing" xmlns:a="http://schemas.openxmlformats.org/drawingml/2006/main">
  <xdr:oneCellAnchor>
    <xdr:from>
      <xdr:col>3</xdr:col>
      <xdr:colOff>466725</xdr:colOff>
      <xdr:row>9</xdr:row>
      <xdr:rowOff>76200</xdr:rowOff>
    </xdr:from>
    <xdr:ext cx="6943725" cy="2743200"/>
    <xdr:graphicFrame macro="">
      <xdr:nvGraphicFramePr>
        <xdr:cNvPr id="48" name="Chart 48">
          <a:extLst>
            <a:ext uri="{FF2B5EF4-FFF2-40B4-BE49-F238E27FC236}">
              <a16:creationId xmlns:a16="http://schemas.microsoft.com/office/drawing/2014/main" id="{00000000-0008-0000-32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209550</xdr:colOff>
      <xdr:row>0</xdr:row>
      <xdr:rowOff>28575</xdr:rowOff>
    </xdr:from>
    <xdr:ext cx="1533525" cy="457200"/>
    <xdr:pic>
      <xdr:nvPicPr>
        <xdr:cNvPr id="2" name="image4.png" title="Imagen">
          <a:extLst>
            <a:ext uri="{FF2B5EF4-FFF2-40B4-BE49-F238E27FC236}">
              <a16:creationId xmlns:a16="http://schemas.microsoft.com/office/drawing/2014/main" id="{00000000-0008-0000-3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5.xml><?xml version="1.0" encoding="utf-8"?>
<xdr:wsDr xmlns:xdr="http://schemas.openxmlformats.org/drawingml/2006/spreadsheetDrawing" xmlns:a="http://schemas.openxmlformats.org/drawingml/2006/main">
  <xdr:oneCellAnchor>
    <xdr:from>
      <xdr:col>3</xdr:col>
      <xdr:colOff>581025</xdr:colOff>
      <xdr:row>8</xdr:row>
      <xdr:rowOff>419100</xdr:rowOff>
    </xdr:from>
    <xdr:ext cx="6772275" cy="2857500"/>
    <xdr:graphicFrame macro="">
      <xdr:nvGraphicFramePr>
        <xdr:cNvPr id="49" name="Chart 49" title="Gráfico">
          <a:extLst>
            <a:ext uri="{FF2B5EF4-FFF2-40B4-BE49-F238E27FC236}">
              <a16:creationId xmlns:a16="http://schemas.microsoft.com/office/drawing/2014/main" id="{00000000-0008-0000-33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6.xml><?xml version="1.0" encoding="utf-8"?>
<xdr:wsDr xmlns:xdr="http://schemas.openxmlformats.org/drawingml/2006/spreadsheetDrawing" xmlns:a="http://schemas.openxmlformats.org/drawingml/2006/main">
  <xdr:oneCellAnchor>
    <xdr:from>
      <xdr:col>3</xdr:col>
      <xdr:colOff>1019175</xdr:colOff>
      <xdr:row>10</xdr:row>
      <xdr:rowOff>152400</xdr:rowOff>
    </xdr:from>
    <xdr:ext cx="6486525" cy="2619375"/>
    <xdr:graphicFrame macro="">
      <xdr:nvGraphicFramePr>
        <xdr:cNvPr id="50" name="Chart 50" title="Gráfico">
          <a:extLst>
            <a:ext uri="{FF2B5EF4-FFF2-40B4-BE49-F238E27FC236}">
              <a16:creationId xmlns:a16="http://schemas.microsoft.com/office/drawing/2014/main" id="{00000000-0008-0000-34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209550</xdr:colOff>
      <xdr:row>0</xdr:row>
      <xdr:rowOff>28575</xdr:rowOff>
    </xdr:from>
    <xdr:ext cx="1533525" cy="457200"/>
    <xdr:pic>
      <xdr:nvPicPr>
        <xdr:cNvPr id="2" name="image4.png" title="Imagen">
          <a:extLst>
            <a:ext uri="{FF2B5EF4-FFF2-40B4-BE49-F238E27FC236}">
              <a16:creationId xmlns:a16="http://schemas.microsoft.com/office/drawing/2014/main" id="{00000000-0008-0000-3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7.xml><?xml version="1.0" encoding="utf-8"?>
<xdr:wsDr xmlns:xdr="http://schemas.openxmlformats.org/drawingml/2006/spreadsheetDrawing" xmlns:a="http://schemas.openxmlformats.org/drawingml/2006/main">
  <xdr:oneCellAnchor>
    <xdr:from>
      <xdr:col>3</xdr:col>
      <xdr:colOff>314325</xdr:colOff>
      <xdr:row>9</xdr:row>
      <xdr:rowOff>38100</xdr:rowOff>
    </xdr:from>
    <xdr:ext cx="7324725" cy="2914650"/>
    <xdr:graphicFrame macro="">
      <xdr:nvGraphicFramePr>
        <xdr:cNvPr id="51" name="Chart 51" title="Gráfico">
          <a:extLst>
            <a:ext uri="{FF2B5EF4-FFF2-40B4-BE49-F238E27FC236}">
              <a16:creationId xmlns:a16="http://schemas.microsoft.com/office/drawing/2014/main" id="{00000000-0008-0000-35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209550</xdr:colOff>
      <xdr:row>0</xdr:row>
      <xdr:rowOff>28575</xdr:rowOff>
    </xdr:from>
    <xdr:ext cx="1533525" cy="457200"/>
    <xdr:pic>
      <xdr:nvPicPr>
        <xdr:cNvPr id="2" name="image4.png" title="Imagen">
          <a:extLst>
            <a:ext uri="{FF2B5EF4-FFF2-40B4-BE49-F238E27FC236}">
              <a16:creationId xmlns:a16="http://schemas.microsoft.com/office/drawing/2014/main" id="{00000000-0008-0000-3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8.xml><?xml version="1.0" encoding="utf-8"?>
<xdr:wsDr xmlns:xdr="http://schemas.openxmlformats.org/drawingml/2006/spreadsheetDrawing" xmlns:a="http://schemas.openxmlformats.org/drawingml/2006/main">
  <xdr:oneCellAnchor>
    <xdr:from>
      <xdr:col>3</xdr:col>
      <xdr:colOff>314325</xdr:colOff>
      <xdr:row>9</xdr:row>
      <xdr:rowOff>38100</xdr:rowOff>
    </xdr:from>
    <xdr:ext cx="7324725" cy="2914650"/>
    <xdr:graphicFrame macro="">
      <xdr:nvGraphicFramePr>
        <xdr:cNvPr id="52" name="Chart 52" title="Gráfico">
          <a:extLst>
            <a:ext uri="{FF2B5EF4-FFF2-40B4-BE49-F238E27FC236}">
              <a16:creationId xmlns:a16="http://schemas.microsoft.com/office/drawing/2014/main" id="{00000000-0008-0000-3600-00003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209550</xdr:colOff>
      <xdr:row>0</xdr:row>
      <xdr:rowOff>28575</xdr:rowOff>
    </xdr:from>
    <xdr:ext cx="1533525" cy="457200"/>
    <xdr:pic>
      <xdr:nvPicPr>
        <xdr:cNvPr id="2" name="image4.png" title="Imagen">
          <a:extLst>
            <a:ext uri="{FF2B5EF4-FFF2-40B4-BE49-F238E27FC236}">
              <a16:creationId xmlns:a16="http://schemas.microsoft.com/office/drawing/2014/main" id="{00000000-0008-0000-3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9.xml><?xml version="1.0" encoding="utf-8"?>
<xdr:wsDr xmlns:xdr="http://schemas.openxmlformats.org/drawingml/2006/spreadsheetDrawing" xmlns:a="http://schemas.openxmlformats.org/drawingml/2006/main">
  <xdr:oneCellAnchor>
    <xdr:from>
      <xdr:col>3</xdr:col>
      <xdr:colOff>314325</xdr:colOff>
      <xdr:row>9</xdr:row>
      <xdr:rowOff>133350</xdr:rowOff>
    </xdr:from>
    <xdr:ext cx="7381875" cy="2733675"/>
    <xdr:graphicFrame macro="">
      <xdr:nvGraphicFramePr>
        <xdr:cNvPr id="53" name="Chart 53" title="Gráfico">
          <a:extLst>
            <a:ext uri="{FF2B5EF4-FFF2-40B4-BE49-F238E27FC236}">
              <a16:creationId xmlns:a16="http://schemas.microsoft.com/office/drawing/2014/main" id="{00000000-0008-0000-37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8</xdr:col>
      <xdr:colOff>190500</xdr:colOff>
      <xdr:row>0</xdr:row>
      <xdr:rowOff>0</xdr:rowOff>
    </xdr:from>
    <xdr:ext cx="1533525" cy="457200"/>
    <xdr:pic>
      <xdr:nvPicPr>
        <xdr:cNvPr id="2" name="image4.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3</xdr:col>
      <xdr:colOff>333375</xdr:colOff>
      <xdr:row>10</xdr:row>
      <xdr:rowOff>4761</xdr:rowOff>
    </xdr:from>
    <xdr:to>
      <xdr:col>8</xdr:col>
      <xdr:colOff>1076325</xdr:colOff>
      <xdr:row>25</xdr:row>
      <xdr:rowOff>104775</xdr:rowOff>
    </xdr:to>
    <xdr:graphicFrame macro="">
      <xdr:nvGraphicFramePr>
        <xdr:cNvPr id="3" name="Gráfico 2">
          <a:extLst>
            <a:ext uri="{FF2B5EF4-FFF2-40B4-BE49-F238E27FC236}">
              <a16:creationId xmlns:a16="http://schemas.microsoft.com/office/drawing/2014/main" id="{263F3975-4474-40F8-AF04-12C1B6C892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oneCellAnchor>
    <xdr:from>
      <xdr:col>3</xdr:col>
      <xdr:colOff>638175</xdr:colOff>
      <xdr:row>9</xdr:row>
      <xdr:rowOff>57150</xdr:rowOff>
    </xdr:from>
    <xdr:ext cx="6448425" cy="2781300"/>
    <xdr:graphicFrame macro="">
      <xdr:nvGraphicFramePr>
        <xdr:cNvPr id="54" name="Chart 54" title="Gráfico">
          <a:extLst>
            <a:ext uri="{FF2B5EF4-FFF2-40B4-BE49-F238E27FC236}">
              <a16:creationId xmlns:a16="http://schemas.microsoft.com/office/drawing/2014/main" id="{00000000-0008-0000-38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190500</xdr:colOff>
      <xdr:row>0</xdr:row>
      <xdr:rowOff>0</xdr:rowOff>
    </xdr:from>
    <xdr:ext cx="1533525" cy="457200"/>
    <xdr:pic>
      <xdr:nvPicPr>
        <xdr:cNvPr id="2" name="image10.png" title="Imagen">
          <a:extLst>
            <a:ext uri="{FF2B5EF4-FFF2-40B4-BE49-F238E27FC236}">
              <a16:creationId xmlns:a16="http://schemas.microsoft.com/office/drawing/2014/main" id="{00000000-0008-0000-3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1.xml><?xml version="1.0" encoding="utf-8"?>
<xdr:wsDr xmlns:xdr="http://schemas.openxmlformats.org/drawingml/2006/spreadsheetDrawing" xmlns:a="http://schemas.openxmlformats.org/drawingml/2006/main">
  <xdr:oneCellAnchor>
    <xdr:from>
      <xdr:col>3</xdr:col>
      <xdr:colOff>285750</xdr:colOff>
      <xdr:row>9</xdr:row>
      <xdr:rowOff>104775</xdr:rowOff>
    </xdr:from>
    <xdr:ext cx="7534275" cy="2628900"/>
    <xdr:graphicFrame macro="">
      <xdr:nvGraphicFramePr>
        <xdr:cNvPr id="55" name="Chart 55" title="Gráfico">
          <a:extLst>
            <a:ext uri="{FF2B5EF4-FFF2-40B4-BE49-F238E27FC236}">
              <a16:creationId xmlns:a16="http://schemas.microsoft.com/office/drawing/2014/main" id="{00000000-0008-0000-3900-00003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190500</xdr:colOff>
      <xdr:row>0</xdr:row>
      <xdr:rowOff>0</xdr:rowOff>
    </xdr:from>
    <xdr:ext cx="1533525" cy="457200"/>
    <xdr:pic>
      <xdr:nvPicPr>
        <xdr:cNvPr id="2" name="image10.png" title="Imagen">
          <a:extLst>
            <a:ext uri="{FF2B5EF4-FFF2-40B4-BE49-F238E27FC236}">
              <a16:creationId xmlns:a16="http://schemas.microsoft.com/office/drawing/2014/main" id="{00000000-0008-0000-39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2.xml><?xml version="1.0" encoding="utf-8"?>
<xdr:wsDr xmlns:xdr="http://schemas.openxmlformats.org/drawingml/2006/spreadsheetDrawing" xmlns:a="http://schemas.openxmlformats.org/drawingml/2006/main">
  <xdr:oneCellAnchor>
    <xdr:from>
      <xdr:col>0</xdr:col>
      <xdr:colOff>228600</xdr:colOff>
      <xdr:row>1</xdr:row>
      <xdr:rowOff>180975</xdr:rowOff>
    </xdr:from>
    <xdr:ext cx="2867025" cy="1266825"/>
    <xdr:pic>
      <xdr:nvPicPr>
        <xdr:cNvPr id="2" name="image10.png" title="Imagen">
          <a:extLst>
            <a:ext uri="{FF2B5EF4-FFF2-40B4-BE49-F238E27FC236}">
              <a16:creationId xmlns:a16="http://schemas.microsoft.com/office/drawing/2014/main" id="{00000000-0008-0000-3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3.xml><?xml version="1.0" encoding="utf-8"?>
<xdr:wsDr xmlns:xdr="http://schemas.openxmlformats.org/drawingml/2006/spreadsheetDrawing" xmlns:a="http://schemas.openxmlformats.org/drawingml/2006/main">
  <xdr:oneCellAnchor>
    <xdr:from>
      <xdr:col>2</xdr:col>
      <xdr:colOff>123825</xdr:colOff>
      <xdr:row>11</xdr:row>
      <xdr:rowOff>114300</xdr:rowOff>
    </xdr:from>
    <xdr:ext cx="6391275" cy="2200275"/>
    <xdr:graphicFrame macro="">
      <xdr:nvGraphicFramePr>
        <xdr:cNvPr id="56" name="Chart 56">
          <a:extLst>
            <a:ext uri="{FF2B5EF4-FFF2-40B4-BE49-F238E27FC236}">
              <a16:creationId xmlns:a16="http://schemas.microsoft.com/office/drawing/2014/main" id="{00000000-0008-0000-3B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38100</xdr:colOff>
      <xdr:row>21</xdr:row>
      <xdr:rowOff>95250</xdr:rowOff>
    </xdr:from>
    <xdr:ext cx="647700" cy="666750"/>
    <xdr:pic>
      <xdr:nvPicPr>
        <xdr:cNvPr id="3" name="image13.png" descr="http://www.htybcn.com/attachments/Image/flecha_atras_26.png?template=generic">
          <a:extLst>
            <a:ext uri="{FF2B5EF4-FFF2-40B4-BE49-F238E27FC236}">
              <a16:creationId xmlns:a16="http://schemas.microsoft.com/office/drawing/2014/main" id="{00000000-0008-0000-3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714375</xdr:colOff>
      <xdr:row>1</xdr:row>
      <xdr:rowOff>57150</xdr:rowOff>
    </xdr:from>
    <xdr:ext cx="2152650" cy="666750"/>
    <xdr:pic>
      <xdr:nvPicPr>
        <xdr:cNvPr id="4" name="image10.png" title="Imagen">
          <a:extLst>
            <a:ext uri="{FF2B5EF4-FFF2-40B4-BE49-F238E27FC236}">
              <a16:creationId xmlns:a16="http://schemas.microsoft.com/office/drawing/2014/main" id="{00000000-0008-0000-3B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4.xml><?xml version="1.0" encoding="utf-8"?>
<xdr:wsDr xmlns:xdr="http://schemas.openxmlformats.org/drawingml/2006/spreadsheetDrawing" xmlns:a="http://schemas.openxmlformats.org/drawingml/2006/main">
  <xdr:oneCellAnchor>
    <xdr:from>
      <xdr:col>2</xdr:col>
      <xdr:colOff>19050</xdr:colOff>
      <xdr:row>11</xdr:row>
      <xdr:rowOff>28575</xdr:rowOff>
    </xdr:from>
    <xdr:ext cx="6629400" cy="2305050"/>
    <xdr:graphicFrame macro="">
      <xdr:nvGraphicFramePr>
        <xdr:cNvPr id="57" name="Chart 57">
          <a:extLst>
            <a:ext uri="{FF2B5EF4-FFF2-40B4-BE49-F238E27FC236}">
              <a16:creationId xmlns:a16="http://schemas.microsoft.com/office/drawing/2014/main" id="{00000000-0008-0000-3C00-00003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66675</xdr:colOff>
      <xdr:row>21</xdr:row>
      <xdr:rowOff>47625</xdr:rowOff>
    </xdr:from>
    <xdr:ext cx="647700" cy="666750"/>
    <xdr:pic>
      <xdr:nvPicPr>
        <xdr:cNvPr id="3" name="image13.png" descr="http://www.htybcn.com/attachments/Image/flecha_atras_26.png?template=generic">
          <a:extLst>
            <a:ext uri="{FF2B5EF4-FFF2-40B4-BE49-F238E27FC236}">
              <a16:creationId xmlns:a16="http://schemas.microsoft.com/office/drawing/2014/main" id="{00000000-0008-0000-3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666750</xdr:colOff>
      <xdr:row>1</xdr:row>
      <xdr:rowOff>57150</xdr:rowOff>
    </xdr:from>
    <xdr:ext cx="2152650" cy="666750"/>
    <xdr:pic>
      <xdr:nvPicPr>
        <xdr:cNvPr id="4" name="image10.png" title="Imagen">
          <a:extLst>
            <a:ext uri="{FF2B5EF4-FFF2-40B4-BE49-F238E27FC236}">
              <a16:creationId xmlns:a16="http://schemas.microsoft.com/office/drawing/2014/main" id="{00000000-0008-0000-3C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5.xml><?xml version="1.0" encoding="utf-8"?>
<xdr:wsDr xmlns:xdr="http://schemas.openxmlformats.org/drawingml/2006/spreadsheetDrawing" xmlns:a="http://schemas.openxmlformats.org/drawingml/2006/main">
  <xdr:oneCellAnchor>
    <xdr:from>
      <xdr:col>2</xdr:col>
      <xdr:colOff>276224</xdr:colOff>
      <xdr:row>12</xdr:row>
      <xdr:rowOff>133350</xdr:rowOff>
    </xdr:from>
    <xdr:ext cx="6410325" cy="2609850"/>
    <xdr:graphicFrame macro="">
      <xdr:nvGraphicFramePr>
        <xdr:cNvPr id="58" name="Chart 58">
          <a:extLst>
            <a:ext uri="{FF2B5EF4-FFF2-40B4-BE49-F238E27FC236}">
              <a16:creationId xmlns:a16="http://schemas.microsoft.com/office/drawing/2014/main" id="{00000000-0008-0000-3D00-00003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19050</xdr:colOff>
      <xdr:row>21</xdr:row>
      <xdr:rowOff>95250</xdr:rowOff>
    </xdr:from>
    <xdr:ext cx="647700" cy="666750"/>
    <xdr:pic>
      <xdr:nvPicPr>
        <xdr:cNvPr id="3" name="image13.png" descr="http://www.htybcn.com/attachments/Image/flecha_atras_26.png?template=generic">
          <a:extLst>
            <a:ext uri="{FF2B5EF4-FFF2-40B4-BE49-F238E27FC236}">
              <a16:creationId xmlns:a16="http://schemas.microsoft.com/office/drawing/2014/main" id="{00000000-0008-0000-3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523875</xdr:colOff>
      <xdr:row>1</xdr:row>
      <xdr:rowOff>104775</xdr:rowOff>
    </xdr:from>
    <xdr:ext cx="2152650" cy="666750"/>
    <xdr:pic>
      <xdr:nvPicPr>
        <xdr:cNvPr id="4" name="image10.png" title="Imagen">
          <a:extLst>
            <a:ext uri="{FF2B5EF4-FFF2-40B4-BE49-F238E27FC236}">
              <a16:creationId xmlns:a16="http://schemas.microsoft.com/office/drawing/2014/main" id="{00000000-0008-0000-3D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6.xml><?xml version="1.0" encoding="utf-8"?>
<xdr:wsDr xmlns:xdr="http://schemas.openxmlformats.org/drawingml/2006/spreadsheetDrawing" xmlns:a="http://schemas.openxmlformats.org/drawingml/2006/main">
  <xdr:oneCellAnchor>
    <xdr:from>
      <xdr:col>2</xdr:col>
      <xdr:colOff>66675</xdr:colOff>
      <xdr:row>11</xdr:row>
      <xdr:rowOff>57150</xdr:rowOff>
    </xdr:from>
    <xdr:ext cx="6572250" cy="2295525"/>
    <xdr:graphicFrame macro="">
      <xdr:nvGraphicFramePr>
        <xdr:cNvPr id="59" name="Chart 59">
          <a:extLst>
            <a:ext uri="{FF2B5EF4-FFF2-40B4-BE49-F238E27FC236}">
              <a16:creationId xmlns:a16="http://schemas.microsoft.com/office/drawing/2014/main" id="{00000000-0008-0000-3E00-00003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28575</xdr:colOff>
      <xdr:row>19</xdr:row>
      <xdr:rowOff>180975</xdr:rowOff>
    </xdr:from>
    <xdr:ext cx="657225" cy="600075"/>
    <xdr:pic>
      <xdr:nvPicPr>
        <xdr:cNvPr id="3" name="image13.png" descr="http://www.htybcn.com/attachments/Image/flecha_atras_26.png?template=generic">
          <a:extLst>
            <a:ext uri="{FF2B5EF4-FFF2-40B4-BE49-F238E27FC236}">
              <a16:creationId xmlns:a16="http://schemas.microsoft.com/office/drawing/2014/main" id="{00000000-0008-0000-3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647700</xdr:colOff>
      <xdr:row>1</xdr:row>
      <xdr:rowOff>152400</xdr:rowOff>
    </xdr:from>
    <xdr:ext cx="2152650" cy="666750"/>
    <xdr:pic>
      <xdr:nvPicPr>
        <xdr:cNvPr id="4" name="image10.png" title="Imagen">
          <a:extLst>
            <a:ext uri="{FF2B5EF4-FFF2-40B4-BE49-F238E27FC236}">
              <a16:creationId xmlns:a16="http://schemas.microsoft.com/office/drawing/2014/main" id="{00000000-0008-0000-3E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7.xml><?xml version="1.0" encoding="utf-8"?>
<xdr:wsDr xmlns:xdr="http://schemas.openxmlformats.org/drawingml/2006/spreadsheetDrawing" xmlns:a="http://schemas.openxmlformats.org/drawingml/2006/main">
  <xdr:oneCellAnchor>
    <xdr:from>
      <xdr:col>2</xdr:col>
      <xdr:colOff>19050</xdr:colOff>
      <xdr:row>11</xdr:row>
      <xdr:rowOff>19050</xdr:rowOff>
    </xdr:from>
    <xdr:ext cx="6648450" cy="2343150"/>
    <xdr:graphicFrame macro="">
      <xdr:nvGraphicFramePr>
        <xdr:cNvPr id="60" name="Chart 60">
          <a:extLst>
            <a:ext uri="{FF2B5EF4-FFF2-40B4-BE49-F238E27FC236}">
              <a16:creationId xmlns:a16="http://schemas.microsoft.com/office/drawing/2014/main" id="{00000000-0008-0000-3F00-00003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704850</xdr:colOff>
      <xdr:row>7</xdr:row>
      <xdr:rowOff>0</xdr:rowOff>
    </xdr:from>
    <xdr:ext cx="3886200" cy="800100"/>
    <xdr:sp macro="" textlink="">
      <xdr:nvSpPr>
        <xdr:cNvPr id="3" name="Shape 3">
          <a:extLst>
            <a:ext uri="{FF2B5EF4-FFF2-40B4-BE49-F238E27FC236}">
              <a16:creationId xmlns:a16="http://schemas.microsoft.com/office/drawing/2014/main" id="{00000000-0008-0000-3F00-000003000000}"/>
            </a:ext>
          </a:extLst>
        </xdr:cNvPr>
        <xdr:cNvSpPr/>
      </xdr:nvSpPr>
      <xdr:spPr>
        <a:xfrm>
          <a:off x="3407663" y="3384713"/>
          <a:ext cx="3876675" cy="790575"/>
        </a:xfrm>
        <a:prstGeom prst="rect">
          <a:avLst/>
        </a:prstGeom>
        <a:solidFill>
          <a:srgbClr val="92D050"/>
        </a:solidFill>
        <a:ln w="9525" cap="flat" cmpd="sng">
          <a:solidFill>
            <a:srgbClr val="00009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323F4F"/>
            </a:buClr>
            <a:buSzPts val="2800"/>
            <a:buFont typeface="Arial"/>
            <a:buNone/>
          </a:pPr>
          <a:r>
            <a:rPr lang="en-US" sz="2800" b="1" cap="none">
              <a:solidFill>
                <a:srgbClr val="323F4F"/>
              </a:solidFill>
            </a:rPr>
            <a:t>Perspectiva Recursos</a:t>
          </a:r>
          <a:endParaRPr sz="1400"/>
        </a:p>
      </xdr:txBody>
    </xdr:sp>
    <xdr:clientData fLocksWithSheet="0"/>
  </xdr:oneCellAnchor>
  <xdr:oneCellAnchor>
    <xdr:from>
      <xdr:col>9</xdr:col>
      <xdr:colOff>9525</xdr:colOff>
      <xdr:row>21</xdr:row>
      <xdr:rowOff>76200</xdr:rowOff>
    </xdr:from>
    <xdr:ext cx="657225" cy="600075"/>
    <xdr:pic>
      <xdr:nvPicPr>
        <xdr:cNvPr id="4" name="image13.png" descr="http://www.htybcn.com/attachments/Image/flecha_atras_26.png?template=generic">
          <a:extLst>
            <a:ext uri="{FF2B5EF4-FFF2-40B4-BE49-F238E27FC236}">
              <a16:creationId xmlns:a16="http://schemas.microsoft.com/office/drawing/2014/main" id="{00000000-0008-0000-3F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800100</xdr:colOff>
      <xdr:row>1</xdr:row>
      <xdr:rowOff>95250</xdr:rowOff>
    </xdr:from>
    <xdr:ext cx="2152650" cy="666750"/>
    <xdr:pic>
      <xdr:nvPicPr>
        <xdr:cNvPr id="5" name="image10.png" title="Imagen">
          <a:extLst>
            <a:ext uri="{FF2B5EF4-FFF2-40B4-BE49-F238E27FC236}">
              <a16:creationId xmlns:a16="http://schemas.microsoft.com/office/drawing/2014/main" id="{00000000-0008-0000-3F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8.xml><?xml version="1.0" encoding="utf-8"?>
<xdr:wsDr xmlns:xdr="http://schemas.openxmlformats.org/drawingml/2006/spreadsheetDrawing" xmlns:a="http://schemas.openxmlformats.org/drawingml/2006/main">
  <xdr:oneCellAnchor>
    <xdr:from>
      <xdr:col>3</xdr:col>
      <xdr:colOff>0</xdr:colOff>
      <xdr:row>4</xdr:row>
      <xdr:rowOff>9525</xdr:rowOff>
    </xdr:from>
    <xdr:ext cx="0" cy="171450"/>
    <xdr:pic>
      <xdr:nvPicPr>
        <xdr:cNvPr id="2" name="image2.png">
          <a:extLst>
            <a:ext uri="{FF2B5EF4-FFF2-40B4-BE49-F238E27FC236}">
              <a16:creationId xmlns:a16="http://schemas.microsoft.com/office/drawing/2014/main" id="{00000000-0008-0000-4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xdr:row>
      <xdr:rowOff>9525</xdr:rowOff>
    </xdr:from>
    <xdr:ext cx="0" cy="752475"/>
    <xdr:pic>
      <xdr:nvPicPr>
        <xdr:cNvPr id="3" name="image2.png">
          <a:extLst>
            <a:ext uri="{FF2B5EF4-FFF2-40B4-BE49-F238E27FC236}">
              <a16:creationId xmlns:a16="http://schemas.microsoft.com/office/drawing/2014/main" id="{00000000-0008-0000-4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xdr:row>
      <xdr:rowOff>2152650</xdr:rowOff>
    </xdr:from>
    <xdr:ext cx="0" cy="0"/>
    <xdr:pic>
      <xdr:nvPicPr>
        <xdr:cNvPr id="4" name="image14.png">
          <a:extLst>
            <a:ext uri="{FF2B5EF4-FFF2-40B4-BE49-F238E27FC236}">
              <a16:creationId xmlns:a16="http://schemas.microsoft.com/office/drawing/2014/main" id="{00000000-0008-0000-4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12</xdr:row>
      <xdr:rowOff>0</xdr:rowOff>
    </xdr:from>
    <xdr:ext cx="0" cy="4772025"/>
    <xdr:pic>
      <xdr:nvPicPr>
        <xdr:cNvPr id="5" name="image2.png">
          <a:extLst>
            <a:ext uri="{FF2B5EF4-FFF2-40B4-BE49-F238E27FC236}">
              <a16:creationId xmlns:a16="http://schemas.microsoft.com/office/drawing/2014/main" id="{00000000-0008-0000-45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12</xdr:row>
      <xdr:rowOff>0</xdr:rowOff>
    </xdr:from>
    <xdr:ext cx="0" cy="3200400"/>
    <xdr:pic>
      <xdr:nvPicPr>
        <xdr:cNvPr id="6" name="image14.png">
          <a:extLst>
            <a:ext uri="{FF2B5EF4-FFF2-40B4-BE49-F238E27FC236}">
              <a16:creationId xmlns:a16="http://schemas.microsoft.com/office/drawing/2014/main" id="{00000000-0008-0000-45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12</xdr:row>
      <xdr:rowOff>0</xdr:rowOff>
    </xdr:from>
    <xdr:ext cx="0" cy="12944475"/>
    <xdr:pic>
      <xdr:nvPicPr>
        <xdr:cNvPr id="7" name="image2.png">
          <a:extLst>
            <a:ext uri="{FF2B5EF4-FFF2-40B4-BE49-F238E27FC236}">
              <a16:creationId xmlns:a16="http://schemas.microsoft.com/office/drawing/2014/main" id="{00000000-0008-0000-45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12</xdr:row>
      <xdr:rowOff>0</xdr:rowOff>
    </xdr:from>
    <xdr:ext cx="0" cy="11525250"/>
    <xdr:pic>
      <xdr:nvPicPr>
        <xdr:cNvPr id="8" name="image14.png">
          <a:extLst>
            <a:ext uri="{FF2B5EF4-FFF2-40B4-BE49-F238E27FC236}">
              <a16:creationId xmlns:a16="http://schemas.microsoft.com/office/drawing/2014/main" id="{00000000-0008-0000-45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16</xdr:row>
      <xdr:rowOff>0</xdr:rowOff>
    </xdr:from>
    <xdr:ext cx="0" cy="3848100"/>
    <xdr:pic>
      <xdr:nvPicPr>
        <xdr:cNvPr id="9" name="image2.png">
          <a:extLst>
            <a:ext uri="{FF2B5EF4-FFF2-40B4-BE49-F238E27FC236}">
              <a16:creationId xmlns:a16="http://schemas.microsoft.com/office/drawing/2014/main" id="{00000000-0008-0000-45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16</xdr:row>
      <xdr:rowOff>0</xdr:rowOff>
    </xdr:from>
    <xdr:ext cx="0" cy="3657600"/>
    <xdr:pic>
      <xdr:nvPicPr>
        <xdr:cNvPr id="10" name="image14.png">
          <a:extLst>
            <a:ext uri="{FF2B5EF4-FFF2-40B4-BE49-F238E27FC236}">
              <a16:creationId xmlns:a16="http://schemas.microsoft.com/office/drawing/2014/main" id="{00000000-0008-0000-45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26</xdr:row>
      <xdr:rowOff>9525</xdr:rowOff>
    </xdr:from>
    <xdr:ext cx="0" cy="3810000"/>
    <xdr:pic>
      <xdr:nvPicPr>
        <xdr:cNvPr id="11" name="image2.png">
          <a:extLst>
            <a:ext uri="{FF2B5EF4-FFF2-40B4-BE49-F238E27FC236}">
              <a16:creationId xmlns:a16="http://schemas.microsoft.com/office/drawing/2014/main" id="{00000000-0008-0000-45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26</xdr:row>
      <xdr:rowOff>2152650</xdr:rowOff>
    </xdr:from>
    <xdr:ext cx="0" cy="1666875"/>
    <xdr:pic>
      <xdr:nvPicPr>
        <xdr:cNvPr id="12" name="image14.png">
          <a:extLst>
            <a:ext uri="{FF2B5EF4-FFF2-40B4-BE49-F238E27FC236}">
              <a16:creationId xmlns:a16="http://schemas.microsoft.com/office/drawing/2014/main" id="{00000000-0008-0000-4500-00000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33</xdr:row>
      <xdr:rowOff>0</xdr:rowOff>
    </xdr:from>
    <xdr:ext cx="0" cy="4924425"/>
    <xdr:pic>
      <xdr:nvPicPr>
        <xdr:cNvPr id="13" name="image2.png">
          <a:extLst>
            <a:ext uri="{FF2B5EF4-FFF2-40B4-BE49-F238E27FC236}">
              <a16:creationId xmlns:a16="http://schemas.microsoft.com/office/drawing/2014/main" id="{00000000-0008-0000-45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33</xdr:row>
      <xdr:rowOff>0</xdr:rowOff>
    </xdr:from>
    <xdr:ext cx="0" cy="4800600"/>
    <xdr:pic>
      <xdr:nvPicPr>
        <xdr:cNvPr id="14" name="image14.png">
          <a:extLst>
            <a:ext uri="{FF2B5EF4-FFF2-40B4-BE49-F238E27FC236}">
              <a16:creationId xmlns:a16="http://schemas.microsoft.com/office/drawing/2014/main" id="{00000000-0008-0000-45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42</xdr:row>
      <xdr:rowOff>0</xdr:rowOff>
    </xdr:from>
    <xdr:ext cx="0" cy="2581275"/>
    <xdr:pic>
      <xdr:nvPicPr>
        <xdr:cNvPr id="15" name="image2.png">
          <a:extLst>
            <a:ext uri="{FF2B5EF4-FFF2-40B4-BE49-F238E27FC236}">
              <a16:creationId xmlns:a16="http://schemas.microsoft.com/office/drawing/2014/main" id="{00000000-0008-0000-45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42</xdr:row>
      <xdr:rowOff>0</xdr:rowOff>
    </xdr:from>
    <xdr:ext cx="0" cy="2552700"/>
    <xdr:pic>
      <xdr:nvPicPr>
        <xdr:cNvPr id="16" name="image14.png">
          <a:extLst>
            <a:ext uri="{FF2B5EF4-FFF2-40B4-BE49-F238E27FC236}">
              <a16:creationId xmlns:a16="http://schemas.microsoft.com/office/drawing/2014/main" id="{00000000-0008-0000-4500-00001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18" name="image2.png">
          <a:extLst>
            <a:ext uri="{FF2B5EF4-FFF2-40B4-BE49-F238E27FC236}">
              <a16:creationId xmlns:a16="http://schemas.microsoft.com/office/drawing/2014/main" id="{00000000-0008-0000-45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19" name="image2.png">
          <a:extLst>
            <a:ext uri="{FF2B5EF4-FFF2-40B4-BE49-F238E27FC236}">
              <a16:creationId xmlns:a16="http://schemas.microsoft.com/office/drawing/2014/main" id="{00000000-0008-0000-45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20" name="image2.png">
          <a:extLst>
            <a:ext uri="{FF2B5EF4-FFF2-40B4-BE49-F238E27FC236}">
              <a16:creationId xmlns:a16="http://schemas.microsoft.com/office/drawing/2014/main" id="{00000000-0008-0000-45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1" name="image2.png">
          <a:extLst>
            <a:ext uri="{FF2B5EF4-FFF2-40B4-BE49-F238E27FC236}">
              <a16:creationId xmlns:a16="http://schemas.microsoft.com/office/drawing/2014/main" id="{00000000-0008-0000-45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2" name="image2.png">
          <a:extLst>
            <a:ext uri="{FF2B5EF4-FFF2-40B4-BE49-F238E27FC236}">
              <a16:creationId xmlns:a16="http://schemas.microsoft.com/office/drawing/2014/main" id="{00000000-0008-0000-45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23" name="image2.png">
          <a:extLst>
            <a:ext uri="{FF2B5EF4-FFF2-40B4-BE49-F238E27FC236}">
              <a16:creationId xmlns:a16="http://schemas.microsoft.com/office/drawing/2014/main" id="{00000000-0008-0000-45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4" name="image2.png">
          <a:extLst>
            <a:ext uri="{FF2B5EF4-FFF2-40B4-BE49-F238E27FC236}">
              <a16:creationId xmlns:a16="http://schemas.microsoft.com/office/drawing/2014/main" id="{00000000-0008-0000-45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5" name="image2.png">
          <a:extLst>
            <a:ext uri="{FF2B5EF4-FFF2-40B4-BE49-F238E27FC236}">
              <a16:creationId xmlns:a16="http://schemas.microsoft.com/office/drawing/2014/main" id="{00000000-0008-0000-45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26" name="image2.png">
          <a:extLst>
            <a:ext uri="{FF2B5EF4-FFF2-40B4-BE49-F238E27FC236}">
              <a16:creationId xmlns:a16="http://schemas.microsoft.com/office/drawing/2014/main" id="{00000000-0008-0000-45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27" name="image2.png">
          <a:extLst>
            <a:ext uri="{FF2B5EF4-FFF2-40B4-BE49-F238E27FC236}">
              <a16:creationId xmlns:a16="http://schemas.microsoft.com/office/drawing/2014/main" id="{00000000-0008-0000-45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8" name="image2.png">
          <a:extLst>
            <a:ext uri="{FF2B5EF4-FFF2-40B4-BE49-F238E27FC236}">
              <a16:creationId xmlns:a16="http://schemas.microsoft.com/office/drawing/2014/main" id="{00000000-0008-0000-45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29" name="image2.png">
          <a:extLst>
            <a:ext uri="{FF2B5EF4-FFF2-40B4-BE49-F238E27FC236}">
              <a16:creationId xmlns:a16="http://schemas.microsoft.com/office/drawing/2014/main" id="{00000000-0008-0000-45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30" name="image2.png">
          <a:extLst>
            <a:ext uri="{FF2B5EF4-FFF2-40B4-BE49-F238E27FC236}">
              <a16:creationId xmlns:a16="http://schemas.microsoft.com/office/drawing/2014/main" id="{00000000-0008-0000-45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31" name="image2.png">
          <a:extLst>
            <a:ext uri="{FF2B5EF4-FFF2-40B4-BE49-F238E27FC236}">
              <a16:creationId xmlns:a16="http://schemas.microsoft.com/office/drawing/2014/main" id="{00000000-0008-0000-45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32" name="image2.png">
          <a:extLst>
            <a:ext uri="{FF2B5EF4-FFF2-40B4-BE49-F238E27FC236}">
              <a16:creationId xmlns:a16="http://schemas.microsoft.com/office/drawing/2014/main" id="{00000000-0008-0000-45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33" name="image2.png">
          <a:extLst>
            <a:ext uri="{FF2B5EF4-FFF2-40B4-BE49-F238E27FC236}">
              <a16:creationId xmlns:a16="http://schemas.microsoft.com/office/drawing/2014/main" id="{00000000-0008-0000-45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34" name="image2.png">
          <a:extLst>
            <a:ext uri="{FF2B5EF4-FFF2-40B4-BE49-F238E27FC236}">
              <a16:creationId xmlns:a16="http://schemas.microsoft.com/office/drawing/2014/main" id="{00000000-0008-0000-45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35" name="image2.png">
          <a:extLst>
            <a:ext uri="{FF2B5EF4-FFF2-40B4-BE49-F238E27FC236}">
              <a16:creationId xmlns:a16="http://schemas.microsoft.com/office/drawing/2014/main" id="{00000000-0008-0000-45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36" name="image2.png">
          <a:extLst>
            <a:ext uri="{FF2B5EF4-FFF2-40B4-BE49-F238E27FC236}">
              <a16:creationId xmlns:a16="http://schemas.microsoft.com/office/drawing/2014/main" id="{00000000-0008-0000-45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37" name="image2.png">
          <a:extLst>
            <a:ext uri="{FF2B5EF4-FFF2-40B4-BE49-F238E27FC236}">
              <a16:creationId xmlns:a16="http://schemas.microsoft.com/office/drawing/2014/main" id="{00000000-0008-0000-45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38" name="image2.png">
          <a:extLst>
            <a:ext uri="{FF2B5EF4-FFF2-40B4-BE49-F238E27FC236}">
              <a16:creationId xmlns:a16="http://schemas.microsoft.com/office/drawing/2014/main" id="{00000000-0008-0000-45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40" name="image2.png">
          <a:extLst>
            <a:ext uri="{FF2B5EF4-FFF2-40B4-BE49-F238E27FC236}">
              <a16:creationId xmlns:a16="http://schemas.microsoft.com/office/drawing/2014/main" id="{46A0D5C8-DB70-4D80-AF0F-56715A9904CE}"/>
            </a:ext>
          </a:extLst>
        </xdr:cNvPr>
        <xdr:cNvPicPr preferRelativeResize="0"/>
      </xdr:nvPicPr>
      <xdr:blipFill>
        <a:blip xmlns:r="http://schemas.openxmlformats.org/officeDocument/2006/relationships" r:embed="rId1" cstate="print"/>
        <a:stretch>
          <a:fillRect/>
        </a:stretch>
      </xdr:blipFill>
      <xdr:spPr>
        <a:xfrm>
          <a:off x="4727864" y="2615911"/>
          <a:ext cx="0" cy="171450"/>
        </a:xfrm>
        <a:prstGeom prst="rect">
          <a:avLst/>
        </a:prstGeom>
        <a:noFill/>
      </xdr:spPr>
    </xdr:pic>
    <xdr:clientData fLocksWithSheet="0"/>
  </xdr:oneCellAnchor>
  <xdr:oneCellAnchor>
    <xdr:from>
      <xdr:col>4</xdr:col>
      <xdr:colOff>0</xdr:colOff>
      <xdr:row>5</xdr:row>
      <xdr:rowOff>9525</xdr:rowOff>
    </xdr:from>
    <xdr:ext cx="0" cy="171450"/>
    <xdr:pic>
      <xdr:nvPicPr>
        <xdr:cNvPr id="41" name="image2.png">
          <a:extLst>
            <a:ext uri="{FF2B5EF4-FFF2-40B4-BE49-F238E27FC236}">
              <a16:creationId xmlns:a16="http://schemas.microsoft.com/office/drawing/2014/main" id="{59CB2051-85B8-44BF-988D-9B97AC93C4E8}"/>
            </a:ext>
          </a:extLst>
        </xdr:cNvPr>
        <xdr:cNvPicPr preferRelativeResize="0"/>
      </xdr:nvPicPr>
      <xdr:blipFill>
        <a:blip xmlns:r="http://schemas.openxmlformats.org/officeDocument/2006/relationships" r:embed="rId1" cstate="print"/>
        <a:stretch>
          <a:fillRect/>
        </a:stretch>
      </xdr:blipFill>
      <xdr:spPr>
        <a:xfrm>
          <a:off x="4727864" y="2615911"/>
          <a:ext cx="0" cy="171450"/>
        </a:xfrm>
        <a:prstGeom prst="rect">
          <a:avLst/>
        </a:prstGeom>
        <a:noFill/>
      </xdr:spPr>
    </xdr:pic>
    <xdr:clientData fLocksWithSheet="0"/>
  </xdr:oneCellAnchor>
</xdr:wsDr>
</file>

<file path=xl/drawings/drawing69.xml><?xml version="1.0" encoding="utf-8"?>
<xdr:wsDr xmlns:xdr="http://schemas.openxmlformats.org/drawingml/2006/spreadsheetDrawing" xmlns:a="http://schemas.openxmlformats.org/drawingml/2006/main">
  <xdr:oneCellAnchor>
    <xdr:from>
      <xdr:col>3</xdr:col>
      <xdr:colOff>0</xdr:colOff>
      <xdr:row>4</xdr:row>
      <xdr:rowOff>0</xdr:rowOff>
    </xdr:from>
    <xdr:ext cx="0" cy="171450"/>
    <xdr:pic>
      <xdr:nvPicPr>
        <xdr:cNvPr id="3" name="image2.png">
          <a:extLst>
            <a:ext uri="{FF2B5EF4-FFF2-40B4-BE49-F238E27FC236}">
              <a16:creationId xmlns:a16="http://schemas.microsoft.com/office/drawing/2014/main" id="{00000000-0008-0000-4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4" name="image2.png">
          <a:extLst>
            <a:ext uri="{FF2B5EF4-FFF2-40B4-BE49-F238E27FC236}">
              <a16:creationId xmlns:a16="http://schemas.microsoft.com/office/drawing/2014/main" id="{00000000-0008-0000-46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0</xdr:rowOff>
    </xdr:from>
    <xdr:ext cx="0" cy="171450"/>
    <xdr:pic>
      <xdr:nvPicPr>
        <xdr:cNvPr id="5" name="image2.png">
          <a:extLst>
            <a:ext uri="{FF2B5EF4-FFF2-40B4-BE49-F238E27FC236}">
              <a16:creationId xmlns:a16="http://schemas.microsoft.com/office/drawing/2014/main" id="{00000000-0008-0000-46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6" name="image2.png">
          <a:extLst>
            <a:ext uri="{FF2B5EF4-FFF2-40B4-BE49-F238E27FC236}">
              <a16:creationId xmlns:a16="http://schemas.microsoft.com/office/drawing/2014/main" id="{00000000-0008-0000-46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7" name="image2.png">
          <a:extLst>
            <a:ext uri="{FF2B5EF4-FFF2-40B4-BE49-F238E27FC236}">
              <a16:creationId xmlns:a16="http://schemas.microsoft.com/office/drawing/2014/main" id="{00000000-0008-0000-46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0" cy="171450"/>
    <xdr:pic>
      <xdr:nvPicPr>
        <xdr:cNvPr id="8" name="image2.png">
          <a:extLst>
            <a:ext uri="{FF2B5EF4-FFF2-40B4-BE49-F238E27FC236}">
              <a16:creationId xmlns:a16="http://schemas.microsoft.com/office/drawing/2014/main" id="{00000000-0008-0000-46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9" name="image2.png">
          <a:extLst>
            <a:ext uri="{FF2B5EF4-FFF2-40B4-BE49-F238E27FC236}">
              <a16:creationId xmlns:a16="http://schemas.microsoft.com/office/drawing/2014/main" id="{00000000-0008-0000-46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10" name="image2.png">
          <a:extLst>
            <a:ext uri="{FF2B5EF4-FFF2-40B4-BE49-F238E27FC236}">
              <a16:creationId xmlns:a16="http://schemas.microsoft.com/office/drawing/2014/main" id="{00000000-0008-0000-46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11" name="image2.png">
          <a:extLst>
            <a:ext uri="{FF2B5EF4-FFF2-40B4-BE49-F238E27FC236}">
              <a16:creationId xmlns:a16="http://schemas.microsoft.com/office/drawing/2014/main" id="{00000000-0008-0000-46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13" name="image2.png">
          <a:extLst>
            <a:ext uri="{FF2B5EF4-FFF2-40B4-BE49-F238E27FC236}">
              <a16:creationId xmlns:a16="http://schemas.microsoft.com/office/drawing/2014/main" id="{00000000-0008-0000-46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13</xdr:row>
      <xdr:rowOff>9525</xdr:rowOff>
    </xdr:from>
    <xdr:ext cx="0" cy="171450"/>
    <xdr:pic>
      <xdr:nvPicPr>
        <xdr:cNvPr id="14" name="image2.png">
          <a:extLst>
            <a:ext uri="{FF2B5EF4-FFF2-40B4-BE49-F238E27FC236}">
              <a16:creationId xmlns:a16="http://schemas.microsoft.com/office/drawing/2014/main" id="{00000000-0008-0000-46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14</xdr:row>
      <xdr:rowOff>9525</xdr:rowOff>
    </xdr:from>
    <xdr:ext cx="0" cy="171450"/>
    <xdr:pic>
      <xdr:nvPicPr>
        <xdr:cNvPr id="15" name="image2.png">
          <a:extLst>
            <a:ext uri="{FF2B5EF4-FFF2-40B4-BE49-F238E27FC236}">
              <a16:creationId xmlns:a16="http://schemas.microsoft.com/office/drawing/2014/main" id="{00000000-0008-0000-46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16</xdr:row>
      <xdr:rowOff>9525</xdr:rowOff>
    </xdr:from>
    <xdr:ext cx="0" cy="171450"/>
    <xdr:pic>
      <xdr:nvPicPr>
        <xdr:cNvPr id="16" name="image2.png">
          <a:extLst>
            <a:ext uri="{FF2B5EF4-FFF2-40B4-BE49-F238E27FC236}">
              <a16:creationId xmlns:a16="http://schemas.microsoft.com/office/drawing/2014/main" id="{00000000-0008-0000-46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17</xdr:row>
      <xdr:rowOff>9525</xdr:rowOff>
    </xdr:from>
    <xdr:ext cx="0" cy="171450"/>
    <xdr:pic>
      <xdr:nvPicPr>
        <xdr:cNvPr id="17" name="image2.png">
          <a:extLst>
            <a:ext uri="{FF2B5EF4-FFF2-40B4-BE49-F238E27FC236}">
              <a16:creationId xmlns:a16="http://schemas.microsoft.com/office/drawing/2014/main" id="{00000000-0008-0000-46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18</xdr:row>
      <xdr:rowOff>9525</xdr:rowOff>
    </xdr:from>
    <xdr:ext cx="0" cy="171450"/>
    <xdr:pic>
      <xdr:nvPicPr>
        <xdr:cNvPr id="18" name="image2.png">
          <a:extLst>
            <a:ext uri="{FF2B5EF4-FFF2-40B4-BE49-F238E27FC236}">
              <a16:creationId xmlns:a16="http://schemas.microsoft.com/office/drawing/2014/main" id="{00000000-0008-0000-46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19" name="image2.png">
          <a:extLst>
            <a:ext uri="{FF2B5EF4-FFF2-40B4-BE49-F238E27FC236}">
              <a16:creationId xmlns:a16="http://schemas.microsoft.com/office/drawing/2014/main" id="{00000000-0008-0000-46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20" name="image2.png">
          <a:extLst>
            <a:ext uri="{FF2B5EF4-FFF2-40B4-BE49-F238E27FC236}">
              <a16:creationId xmlns:a16="http://schemas.microsoft.com/office/drawing/2014/main" id="{00000000-0008-0000-46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21" name="image2.png">
          <a:extLst>
            <a:ext uri="{FF2B5EF4-FFF2-40B4-BE49-F238E27FC236}">
              <a16:creationId xmlns:a16="http://schemas.microsoft.com/office/drawing/2014/main" id="{00000000-0008-0000-46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723900</xdr:colOff>
      <xdr:row>6</xdr:row>
      <xdr:rowOff>266700</xdr:rowOff>
    </xdr:from>
    <xdr:ext cx="0" cy="171450"/>
    <xdr:pic>
      <xdr:nvPicPr>
        <xdr:cNvPr id="22" name="image2.png">
          <a:extLst>
            <a:ext uri="{FF2B5EF4-FFF2-40B4-BE49-F238E27FC236}">
              <a16:creationId xmlns:a16="http://schemas.microsoft.com/office/drawing/2014/main" id="{00000000-0008-0000-4600-000016000000}"/>
            </a:ext>
          </a:extLst>
        </xdr:cNvPr>
        <xdr:cNvPicPr preferRelativeResize="0"/>
      </xdr:nvPicPr>
      <xdr:blipFill>
        <a:blip xmlns:r="http://schemas.openxmlformats.org/officeDocument/2006/relationships" r:embed="rId1" cstate="print"/>
        <a:stretch>
          <a:fillRect/>
        </a:stretch>
      </xdr:blipFill>
      <xdr:spPr>
        <a:xfrm>
          <a:off x="5629275" y="3152775"/>
          <a:ext cx="0" cy="171450"/>
        </a:xfrm>
        <a:prstGeom prst="rect">
          <a:avLst/>
        </a:prstGeom>
        <a:noFill/>
      </xdr:spPr>
    </xdr:pic>
    <xdr:clientData fLocksWithSheet="0"/>
  </xdr:oneCellAnchor>
  <xdr:oneCellAnchor>
    <xdr:from>
      <xdr:col>4</xdr:col>
      <xdr:colOff>19050</xdr:colOff>
      <xdr:row>6</xdr:row>
      <xdr:rowOff>180975</xdr:rowOff>
    </xdr:from>
    <xdr:ext cx="0" cy="171450"/>
    <xdr:pic>
      <xdr:nvPicPr>
        <xdr:cNvPr id="23" name="image2.png">
          <a:extLst>
            <a:ext uri="{FF2B5EF4-FFF2-40B4-BE49-F238E27FC236}">
              <a16:creationId xmlns:a16="http://schemas.microsoft.com/office/drawing/2014/main" id="{00000000-0008-0000-4600-000017000000}"/>
            </a:ext>
          </a:extLst>
        </xdr:cNvPr>
        <xdr:cNvPicPr preferRelativeResize="0"/>
      </xdr:nvPicPr>
      <xdr:blipFill>
        <a:blip xmlns:r="http://schemas.openxmlformats.org/officeDocument/2006/relationships" r:embed="rId1" cstate="print"/>
        <a:stretch>
          <a:fillRect/>
        </a:stretch>
      </xdr:blipFill>
      <xdr:spPr>
        <a:xfrm>
          <a:off x="5676900" y="3067050"/>
          <a:ext cx="0" cy="171450"/>
        </a:xfrm>
        <a:prstGeom prst="rect">
          <a:avLst/>
        </a:prstGeom>
        <a:noFill/>
      </xdr:spPr>
    </xdr:pic>
    <xdr:clientData fLocksWithSheet="0"/>
  </xdr:oneCellAnchor>
  <xdr:oneCellAnchor>
    <xdr:from>
      <xdr:col>4</xdr:col>
      <xdr:colOff>0</xdr:colOff>
      <xdr:row>7</xdr:row>
      <xdr:rowOff>9525</xdr:rowOff>
    </xdr:from>
    <xdr:ext cx="0" cy="171450"/>
    <xdr:pic>
      <xdr:nvPicPr>
        <xdr:cNvPr id="24" name="image2.png">
          <a:extLst>
            <a:ext uri="{FF2B5EF4-FFF2-40B4-BE49-F238E27FC236}">
              <a16:creationId xmlns:a16="http://schemas.microsoft.com/office/drawing/2014/main" id="{00000000-0008-0000-46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25" name="image2.png">
          <a:extLst>
            <a:ext uri="{FF2B5EF4-FFF2-40B4-BE49-F238E27FC236}">
              <a16:creationId xmlns:a16="http://schemas.microsoft.com/office/drawing/2014/main" id="{00000000-0008-0000-46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26" name="image2.png">
          <a:extLst>
            <a:ext uri="{FF2B5EF4-FFF2-40B4-BE49-F238E27FC236}">
              <a16:creationId xmlns:a16="http://schemas.microsoft.com/office/drawing/2014/main" id="{00000000-0008-0000-46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27" name="image2.png">
          <a:extLst>
            <a:ext uri="{FF2B5EF4-FFF2-40B4-BE49-F238E27FC236}">
              <a16:creationId xmlns:a16="http://schemas.microsoft.com/office/drawing/2014/main" id="{00000000-0008-0000-46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13</xdr:row>
      <xdr:rowOff>9525</xdr:rowOff>
    </xdr:from>
    <xdr:ext cx="0" cy="171450"/>
    <xdr:pic>
      <xdr:nvPicPr>
        <xdr:cNvPr id="28" name="image2.png">
          <a:extLst>
            <a:ext uri="{FF2B5EF4-FFF2-40B4-BE49-F238E27FC236}">
              <a16:creationId xmlns:a16="http://schemas.microsoft.com/office/drawing/2014/main" id="{00000000-0008-0000-46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14</xdr:row>
      <xdr:rowOff>9525</xdr:rowOff>
    </xdr:from>
    <xdr:ext cx="0" cy="171450"/>
    <xdr:pic>
      <xdr:nvPicPr>
        <xdr:cNvPr id="29" name="image2.png">
          <a:extLst>
            <a:ext uri="{FF2B5EF4-FFF2-40B4-BE49-F238E27FC236}">
              <a16:creationId xmlns:a16="http://schemas.microsoft.com/office/drawing/2014/main" id="{00000000-0008-0000-46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16</xdr:row>
      <xdr:rowOff>9525</xdr:rowOff>
    </xdr:from>
    <xdr:ext cx="0" cy="171450"/>
    <xdr:pic>
      <xdr:nvPicPr>
        <xdr:cNvPr id="30" name="image2.png">
          <a:extLst>
            <a:ext uri="{FF2B5EF4-FFF2-40B4-BE49-F238E27FC236}">
              <a16:creationId xmlns:a16="http://schemas.microsoft.com/office/drawing/2014/main" id="{00000000-0008-0000-46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17</xdr:row>
      <xdr:rowOff>9525</xdr:rowOff>
    </xdr:from>
    <xdr:ext cx="0" cy="171450"/>
    <xdr:pic>
      <xdr:nvPicPr>
        <xdr:cNvPr id="31" name="image2.png">
          <a:extLst>
            <a:ext uri="{FF2B5EF4-FFF2-40B4-BE49-F238E27FC236}">
              <a16:creationId xmlns:a16="http://schemas.microsoft.com/office/drawing/2014/main" id="{00000000-0008-0000-46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18</xdr:row>
      <xdr:rowOff>9525</xdr:rowOff>
    </xdr:from>
    <xdr:ext cx="0" cy="171450"/>
    <xdr:pic>
      <xdr:nvPicPr>
        <xdr:cNvPr id="32" name="image2.png">
          <a:extLst>
            <a:ext uri="{FF2B5EF4-FFF2-40B4-BE49-F238E27FC236}">
              <a16:creationId xmlns:a16="http://schemas.microsoft.com/office/drawing/2014/main" id="{00000000-0008-0000-46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19</xdr:row>
      <xdr:rowOff>0</xdr:rowOff>
    </xdr:from>
    <xdr:ext cx="0" cy="171450"/>
    <xdr:pic>
      <xdr:nvPicPr>
        <xdr:cNvPr id="33" name="image2.png">
          <a:extLst>
            <a:ext uri="{FF2B5EF4-FFF2-40B4-BE49-F238E27FC236}">
              <a16:creationId xmlns:a16="http://schemas.microsoft.com/office/drawing/2014/main" id="{00000000-0008-0000-46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571500</xdr:colOff>
      <xdr:row>9</xdr:row>
      <xdr:rowOff>142875</xdr:rowOff>
    </xdr:from>
    <xdr:ext cx="7134225" cy="2333625"/>
    <xdr:graphicFrame macro="">
      <xdr:nvGraphicFramePr>
        <xdr:cNvPr id="5" name="Chart 5" title="Gráfico">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133350</xdr:colOff>
      <xdr:row>0</xdr:row>
      <xdr:rowOff>0</xdr:rowOff>
    </xdr:from>
    <xdr:ext cx="1533525" cy="457200"/>
    <xdr:pic>
      <xdr:nvPicPr>
        <xdr:cNvPr id="2" name="image4.pn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0.xml><?xml version="1.0" encoding="utf-8"?>
<xdr:wsDr xmlns:xdr="http://schemas.openxmlformats.org/drawingml/2006/spreadsheetDrawing" xmlns:a="http://schemas.openxmlformats.org/drawingml/2006/main">
  <xdr:oneCellAnchor>
    <xdr:from>
      <xdr:col>3</xdr:col>
      <xdr:colOff>0</xdr:colOff>
      <xdr:row>4</xdr:row>
      <xdr:rowOff>9525</xdr:rowOff>
    </xdr:from>
    <xdr:ext cx="0" cy="171450"/>
    <xdr:pic>
      <xdr:nvPicPr>
        <xdr:cNvPr id="3" name="image2.png">
          <a:extLst>
            <a:ext uri="{FF2B5EF4-FFF2-40B4-BE49-F238E27FC236}">
              <a16:creationId xmlns:a16="http://schemas.microsoft.com/office/drawing/2014/main" id="{00000000-0008-0000-47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4" name="image2.png">
          <a:extLst>
            <a:ext uri="{FF2B5EF4-FFF2-40B4-BE49-F238E27FC236}">
              <a16:creationId xmlns:a16="http://schemas.microsoft.com/office/drawing/2014/main" id="{00000000-0008-0000-47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5" name="image2.png">
          <a:extLst>
            <a:ext uri="{FF2B5EF4-FFF2-40B4-BE49-F238E27FC236}">
              <a16:creationId xmlns:a16="http://schemas.microsoft.com/office/drawing/2014/main" id="{00000000-0008-0000-47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0" cy="171450"/>
    <xdr:pic>
      <xdr:nvPicPr>
        <xdr:cNvPr id="6" name="image2.png">
          <a:extLst>
            <a:ext uri="{FF2B5EF4-FFF2-40B4-BE49-F238E27FC236}">
              <a16:creationId xmlns:a16="http://schemas.microsoft.com/office/drawing/2014/main" id="{00000000-0008-0000-47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7" name="image2.png">
          <a:extLst>
            <a:ext uri="{FF2B5EF4-FFF2-40B4-BE49-F238E27FC236}">
              <a16:creationId xmlns:a16="http://schemas.microsoft.com/office/drawing/2014/main" id="{00000000-0008-0000-47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0</xdr:rowOff>
    </xdr:from>
    <xdr:ext cx="0" cy="171450"/>
    <xdr:pic>
      <xdr:nvPicPr>
        <xdr:cNvPr id="8" name="image2.png">
          <a:extLst>
            <a:ext uri="{FF2B5EF4-FFF2-40B4-BE49-F238E27FC236}">
              <a16:creationId xmlns:a16="http://schemas.microsoft.com/office/drawing/2014/main" id="{00000000-0008-0000-47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1.xml><?xml version="1.0" encoding="utf-8"?>
<xdr:wsDr xmlns:xdr="http://schemas.openxmlformats.org/drawingml/2006/spreadsheetDrawing" xmlns:a="http://schemas.openxmlformats.org/drawingml/2006/main">
  <xdr:oneCellAnchor>
    <xdr:from>
      <xdr:col>3</xdr:col>
      <xdr:colOff>0</xdr:colOff>
      <xdr:row>4</xdr:row>
      <xdr:rowOff>9525</xdr:rowOff>
    </xdr:from>
    <xdr:ext cx="0" cy="171450"/>
    <xdr:pic>
      <xdr:nvPicPr>
        <xdr:cNvPr id="3" name="image2.png">
          <a:extLst>
            <a:ext uri="{FF2B5EF4-FFF2-40B4-BE49-F238E27FC236}">
              <a16:creationId xmlns:a16="http://schemas.microsoft.com/office/drawing/2014/main" id="{00000000-0008-0000-4B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4" name="image2.png">
          <a:extLst>
            <a:ext uri="{FF2B5EF4-FFF2-40B4-BE49-F238E27FC236}">
              <a16:creationId xmlns:a16="http://schemas.microsoft.com/office/drawing/2014/main" id="{00000000-0008-0000-4B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5" name="image2.png">
          <a:extLst>
            <a:ext uri="{FF2B5EF4-FFF2-40B4-BE49-F238E27FC236}">
              <a16:creationId xmlns:a16="http://schemas.microsoft.com/office/drawing/2014/main" id="{00000000-0008-0000-4B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6" name="image2.png">
          <a:extLst>
            <a:ext uri="{FF2B5EF4-FFF2-40B4-BE49-F238E27FC236}">
              <a16:creationId xmlns:a16="http://schemas.microsoft.com/office/drawing/2014/main" id="{00000000-0008-0000-4B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7" name="image2.png">
          <a:extLst>
            <a:ext uri="{FF2B5EF4-FFF2-40B4-BE49-F238E27FC236}">
              <a16:creationId xmlns:a16="http://schemas.microsoft.com/office/drawing/2014/main" id="{00000000-0008-0000-4B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8" name="image2.png">
          <a:extLst>
            <a:ext uri="{FF2B5EF4-FFF2-40B4-BE49-F238E27FC236}">
              <a16:creationId xmlns:a16="http://schemas.microsoft.com/office/drawing/2014/main" id="{00000000-0008-0000-4B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9" name="image2.png">
          <a:extLst>
            <a:ext uri="{FF2B5EF4-FFF2-40B4-BE49-F238E27FC236}">
              <a16:creationId xmlns:a16="http://schemas.microsoft.com/office/drawing/2014/main" id="{00000000-0008-0000-4B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10" name="image2.png">
          <a:extLst>
            <a:ext uri="{FF2B5EF4-FFF2-40B4-BE49-F238E27FC236}">
              <a16:creationId xmlns:a16="http://schemas.microsoft.com/office/drawing/2014/main" id="{00000000-0008-0000-4B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11" name="image2.png">
          <a:extLst>
            <a:ext uri="{FF2B5EF4-FFF2-40B4-BE49-F238E27FC236}">
              <a16:creationId xmlns:a16="http://schemas.microsoft.com/office/drawing/2014/main" id="{00000000-0008-0000-4B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12" name="image2.png">
          <a:extLst>
            <a:ext uri="{FF2B5EF4-FFF2-40B4-BE49-F238E27FC236}">
              <a16:creationId xmlns:a16="http://schemas.microsoft.com/office/drawing/2014/main" id="{00000000-0008-0000-4B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13" name="image2.png">
          <a:extLst>
            <a:ext uri="{FF2B5EF4-FFF2-40B4-BE49-F238E27FC236}">
              <a16:creationId xmlns:a16="http://schemas.microsoft.com/office/drawing/2014/main" id="{00000000-0008-0000-4B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14" name="image2.png">
          <a:extLst>
            <a:ext uri="{FF2B5EF4-FFF2-40B4-BE49-F238E27FC236}">
              <a16:creationId xmlns:a16="http://schemas.microsoft.com/office/drawing/2014/main" id="{00000000-0008-0000-4B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15" name="image2.png">
          <a:extLst>
            <a:ext uri="{FF2B5EF4-FFF2-40B4-BE49-F238E27FC236}">
              <a16:creationId xmlns:a16="http://schemas.microsoft.com/office/drawing/2014/main" id="{00000000-0008-0000-4B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16" name="image2.png">
          <a:extLst>
            <a:ext uri="{FF2B5EF4-FFF2-40B4-BE49-F238E27FC236}">
              <a16:creationId xmlns:a16="http://schemas.microsoft.com/office/drawing/2014/main" id="{00000000-0008-0000-4B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17" name="image2.png">
          <a:extLst>
            <a:ext uri="{FF2B5EF4-FFF2-40B4-BE49-F238E27FC236}">
              <a16:creationId xmlns:a16="http://schemas.microsoft.com/office/drawing/2014/main" id="{00000000-0008-0000-4B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18" name="image2.png">
          <a:extLst>
            <a:ext uri="{FF2B5EF4-FFF2-40B4-BE49-F238E27FC236}">
              <a16:creationId xmlns:a16="http://schemas.microsoft.com/office/drawing/2014/main" id="{00000000-0008-0000-4B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2.xml><?xml version="1.0" encoding="utf-8"?>
<xdr:wsDr xmlns:xdr="http://schemas.openxmlformats.org/drawingml/2006/spreadsheetDrawing" xmlns:a="http://schemas.openxmlformats.org/drawingml/2006/main">
  <xdr:oneCellAnchor>
    <xdr:from>
      <xdr:col>3</xdr:col>
      <xdr:colOff>0</xdr:colOff>
      <xdr:row>4</xdr:row>
      <xdr:rowOff>0</xdr:rowOff>
    </xdr:from>
    <xdr:ext cx="0" cy="171450"/>
    <xdr:pic>
      <xdr:nvPicPr>
        <xdr:cNvPr id="3" name="image2.png">
          <a:extLst>
            <a:ext uri="{FF2B5EF4-FFF2-40B4-BE49-F238E27FC236}">
              <a16:creationId xmlns:a16="http://schemas.microsoft.com/office/drawing/2014/main" id="{00000000-0008-0000-4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4" name="image2.png">
          <a:extLst>
            <a:ext uri="{FF2B5EF4-FFF2-40B4-BE49-F238E27FC236}">
              <a16:creationId xmlns:a16="http://schemas.microsoft.com/office/drawing/2014/main" id="{00000000-0008-0000-4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0</xdr:rowOff>
    </xdr:from>
    <xdr:ext cx="0" cy="171450"/>
    <xdr:pic>
      <xdr:nvPicPr>
        <xdr:cNvPr id="5" name="image2.png">
          <a:extLst>
            <a:ext uri="{FF2B5EF4-FFF2-40B4-BE49-F238E27FC236}">
              <a16:creationId xmlns:a16="http://schemas.microsoft.com/office/drawing/2014/main" id="{00000000-0008-0000-4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6" name="image2.png">
          <a:extLst>
            <a:ext uri="{FF2B5EF4-FFF2-40B4-BE49-F238E27FC236}">
              <a16:creationId xmlns:a16="http://schemas.microsoft.com/office/drawing/2014/main" id="{00000000-0008-0000-4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7" name="image2.png">
          <a:extLst>
            <a:ext uri="{FF2B5EF4-FFF2-40B4-BE49-F238E27FC236}">
              <a16:creationId xmlns:a16="http://schemas.microsoft.com/office/drawing/2014/main" id="{00000000-0008-0000-4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8" name="image2.png">
          <a:extLst>
            <a:ext uri="{FF2B5EF4-FFF2-40B4-BE49-F238E27FC236}">
              <a16:creationId xmlns:a16="http://schemas.microsoft.com/office/drawing/2014/main" id="{00000000-0008-0000-4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9" name="image2.png">
          <a:extLst>
            <a:ext uri="{FF2B5EF4-FFF2-40B4-BE49-F238E27FC236}">
              <a16:creationId xmlns:a16="http://schemas.microsoft.com/office/drawing/2014/main" id="{00000000-0008-0000-4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10" name="image2.png">
          <a:extLst>
            <a:ext uri="{FF2B5EF4-FFF2-40B4-BE49-F238E27FC236}">
              <a16:creationId xmlns:a16="http://schemas.microsoft.com/office/drawing/2014/main" id="{00000000-0008-0000-4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11" name="image2.png">
          <a:extLst>
            <a:ext uri="{FF2B5EF4-FFF2-40B4-BE49-F238E27FC236}">
              <a16:creationId xmlns:a16="http://schemas.microsoft.com/office/drawing/2014/main" id="{00000000-0008-0000-4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12" name="image2.png">
          <a:extLst>
            <a:ext uri="{FF2B5EF4-FFF2-40B4-BE49-F238E27FC236}">
              <a16:creationId xmlns:a16="http://schemas.microsoft.com/office/drawing/2014/main" id="{00000000-0008-0000-4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13" name="image2.png">
          <a:extLst>
            <a:ext uri="{FF2B5EF4-FFF2-40B4-BE49-F238E27FC236}">
              <a16:creationId xmlns:a16="http://schemas.microsoft.com/office/drawing/2014/main" id="{00000000-0008-0000-4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14" name="image2.png">
          <a:extLst>
            <a:ext uri="{FF2B5EF4-FFF2-40B4-BE49-F238E27FC236}">
              <a16:creationId xmlns:a16="http://schemas.microsoft.com/office/drawing/2014/main" id="{00000000-0008-0000-48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15" name="image2.png">
          <a:extLst>
            <a:ext uri="{FF2B5EF4-FFF2-40B4-BE49-F238E27FC236}">
              <a16:creationId xmlns:a16="http://schemas.microsoft.com/office/drawing/2014/main" id="{00000000-0008-0000-48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16" name="image2.png">
          <a:extLst>
            <a:ext uri="{FF2B5EF4-FFF2-40B4-BE49-F238E27FC236}">
              <a16:creationId xmlns:a16="http://schemas.microsoft.com/office/drawing/2014/main" id="{00000000-0008-0000-48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17" name="image2.png">
          <a:extLst>
            <a:ext uri="{FF2B5EF4-FFF2-40B4-BE49-F238E27FC236}">
              <a16:creationId xmlns:a16="http://schemas.microsoft.com/office/drawing/2014/main" id="{00000000-0008-0000-48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18" name="image2.png">
          <a:extLst>
            <a:ext uri="{FF2B5EF4-FFF2-40B4-BE49-F238E27FC236}">
              <a16:creationId xmlns:a16="http://schemas.microsoft.com/office/drawing/2014/main" id="{00000000-0008-0000-48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19" name="image2.png">
          <a:extLst>
            <a:ext uri="{FF2B5EF4-FFF2-40B4-BE49-F238E27FC236}">
              <a16:creationId xmlns:a16="http://schemas.microsoft.com/office/drawing/2014/main" id="{00000000-0008-0000-48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11</xdr:row>
      <xdr:rowOff>9525</xdr:rowOff>
    </xdr:from>
    <xdr:ext cx="0" cy="171450"/>
    <xdr:pic>
      <xdr:nvPicPr>
        <xdr:cNvPr id="20" name="image2.png">
          <a:extLst>
            <a:ext uri="{FF2B5EF4-FFF2-40B4-BE49-F238E27FC236}">
              <a16:creationId xmlns:a16="http://schemas.microsoft.com/office/drawing/2014/main" id="{00000000-0008-0000-48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0</xdr:rowOff>
    </xdr:from>
    <xdr:ext cx="0" cy="171450"/>
    <xdr:pic>
      <xdr:nvPicPr>
        <xdr:cNvPr id="21" name="image2.png">
          <a:extLst>
            <a:ext uri="{FF2B5EF4-FFF2-40B4-BE49-F238E27FC236}">
              <a16:creationId xmlns:a16="http://schemas.microsoft.com/office/drawing/2014/main" id="{00000000-0008-0000-48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22" name="image2.png">
          <a:extLst>
            <a:ext uri="{FF2B5EF4-FFF2-40B4-BE49-F238E27FC236}">
              <a16:creationId xmlns:a16="http://schemas.microsoft.com/office/drawing/2014/main" id="{00000000-0008-0000-48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23" name="image2.png">
          <a:extLst>
            <a:ext uri="{FF2B5EF4-FFF2-40B4-BE49-F238E27FC236}">
              <a16:creationId xmlns:a16="http://schemas.microsoft.com/office/drawing/2014/main" id="{00000000-0008-0000-48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4" name="image2.png">
          <a:extLst>
            <a:ext uri="{FF2B5EF4-FFF2-40B4-BE49-F238E27FC236}">
              <a16:creationId xmlns:a16="http://schemas.microsoft.com/office/drawing/2014/main" id="{00000000-0008-0000-48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25" name="image2.png">
          <a:extLst>
            <a:ext uri="{FF2B5EF4-FFF2-40B4-BE49-F238E27FC236}">
              <a16:creationId xmlns:a16="http://schemas.microsoft.com/office/drawing/2014/main" id="{00000000-0008-0000-48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26" name="image2.png">
          <a:extLst>
            <a:ext uri="{FF2B5EF4-FFF2-40B4-BE49-F238E27FC236}">
              <a16:creationId xmlns:a16="http://schemas.microsoft.com/office/drawing/2014/main" id="{00000000-0008-0000-48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27" name="image2.png">
          <a:extLst>
            <a:ext uri="{FF2B5EF4-FFF2-40B4-BE49-F238E27FC236}">
              <a16:creationId xmlns:a16="http://schemas.microsoft.com/office/drawing/2014/main" id="{00000000-0008-0000-48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28" name="image2.png">
          <a:extLst>
            <a:ext uri="{FF2B5EF4-FFF2-40B4-BE49-F238E27FC236}">
              <a16:creationId xmlns:a16="http://schemas.microsoft.com/office/drawing/2014/main" id="{00000000-0008-0000-48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29" name="image2.png">
          <a:extLst>
            <a:ext uri="{FF2B5EF4-FFF2-40B4-BE49-F238E27FC236}">
              <a16:creationId xmlns:a16="http://schemas.microsoft.com/office/drawing/2014/main" id="{00000000-0008-0000-48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30" name="image2.png">
          <a:extLst>
            <a:ext uri="{FF2B5EF4-FFF2-40B4-BE49-F238E27FC236}">
              <a16:creationId xmlns:a16="http://schemas.microsoft.com/office/drawing/2014/main" id="{00000000-0008-0000-48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31" name="image2.png">
          <a:extLst>
            <a:ext uri="{FF2B5EF4-FFF2-40B4-BE49-F238E27FC236}">
              <a16:creationId xmlns:a16="http://schemas.microsoft.com/office/drawing/2014/main" id="{00000000-0008-0000-48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32" name="image2.png">
          <a:extLst>
            <a:ext uri="{FF2B5EF4-FFF2-40B4-BE49-F238E27FC236}">
              <a16:creationId xmlns:a16="http://schemas.microsoft.com/office/drawing/2014/main" id="{00000000-0008-0000-48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33" name="image2.png">
          <a:extLst>
            <a:ext uri="{FF2B5EF4-FFF2-40B4-BE49-F238E27FC236}">
              <a16:creationId xmlns:a16="http://schemas.microsoft.com/office/drawing/2014/main" id="{00000000-0008-0000-48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34" name="image2.png">
          <a:extLst>
            <a:ext uri="{FF2B5EF4-FFF2-40B4-BE49-F238E27FC236}">
              <a16:creationId xmlns:a16="http://schemas.microsoft.com/office/drawing/2014/main" id="{00000000-0008-0000-48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35" name="image2.png">
          <a:extLst>
            <a:ext uri="{FF2B5EF4-FFF2-40B4-BE49-F238E27FC236}">
              <a16:creationId xmlns:a16="http://schemas.microsoft.com/office/drawing/2014/main" id="{00000000-0008-0000-48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36" name="image2.png">
          <a:extLst>
            <a:ext uri="{FF2B5EF4-FFF2-40B4-BE49-F238E27FC236}">
              <a16:creationId xmlns:a16="http://schemas.microsoft.com/office/drawing/2014/main" id="{00000000-0008-0000-48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37" name="image2.png">
          <a:extLst>
            <a:ext uri="{FF2B5EF4-FFF2-40B4-BE49-F238E27FC236}">
              <a16:creationId xmlns:a16="http://schemas.microsoft.com/office/drawing/2014/main" id="{00000000-0008-0000-48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38" name="image2.png">
          <a:extLst>
            <a:ext uri="{FF2B5EF4-FFF2-40B4-BE49-F238E27FC236}">
              <a16:creationId xmlns:a16="http://schemas.microsoft.com/office/drawing/2014/main" id="{00000000-0008-0000-48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11</xdr:row>
      <xdr:rowOff>9525</xdr:rowOff>
    </xdr:from>
    <xdr:ext cx="0" cy="171450"/>
    <xdr:pic>
      <xdr:nvPicPr>
        <xdr:cNvPr id="39" name="image2.png">
          <a:extLst>
            <a:ext uri="{FF2B5EF4-FFF2-40B4-BE49-F238E27FC236}">
              <a16:creationId xmlns:a16="http://schemas.microsoft.com/office/drawing/2014/main" id="{00000000-0008-0000-48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40" name="image2.png">
          <a:extLst>
            <a:ext uri="{FF2B5EF4-FFF2-40B4-BE49-F238E27FC236}">
              <a16:creationId xmlns:a16="http://schemas.microsoft.com/office/drawing/2014/main" id="{00000000-0008-0000-48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41" name="image2.png">
          <a:extLst>
            <a:ext uri="{FF2B5EF4-FFF2-40B4-BE49-F238E27FC236}">
              <a16:creationId xmlns:a16="http://schemas.microsoft.com/office/drawing/2014/main" id="{00000000-0008-0000-48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11</xdr:row>
      <xdr:rowOff>9525</xdr:rowOff>
    </xdr:from>
    <xdr:ext cx="0" cy="171450"/>
    <xdr:pic>
      <xdr:nvPicPr>
        <xdr:cNvPr id="42" name="image2.png">
          <a:extLst>
            <a:ext uri="{FF2B5EF4-FFF2-40B4-BE49-F238E27FC236}">
              <a16:creationId xmlns:a16="http://schemas.microsoft.com/office/drawing/2014/main" id="{00000000-0008-0000-48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11</xdr:row>
      <xdr:rowOff>9525</xdr:rowOff>
    </xdr:from>
    <xdr:ext cx="0" cy="171450"/>
    <xdr:pic>
      <xdr:nvPicPr>
        <xdr:cNvPr id="43" name="image2.png">
          <a:extLst>
            <a:ext uri="{FF2B5EF4-FFF2-40B4-BE49-F238E27FC236}">
              <a16:creationId xmlns:a16="http://schemas.microsoft.com/office/drawing/2014/main" id="{00000000-0008-0000-48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3.xml><?xml version="1.0" encoding="utf-8"?>
<xdr:wsDr xmlns:xdr="http://schemas.openxmlformats.org/drawingml/2006/spreadsheetDrawing" xmlns:a="http://schemas.openxmlformats.org/drawingml/2006/main">
  <xdr:oneCellAnchor>
    <xdr:from>
      <xdr:col>3</xdr:col>
      <xdr:colOff>0</xdr:colOff>
      <xdr:row>4</xdr:row>
      <xdr:rowOff>0</xdr:rowOff>
    </xdr:from>
    <xdr:ext cx="0" cy="171450"/>
    <xdr:pic>
      <xdr:nvPicPr>
        <xdr:cNvPr id="3" name="image2.png">
          <a:extLst>
            <a:ext uri="{FF2B5EF4-FFF2-40B4-BE49-F238E27FC236}">
              <a16:creationId xmlns:a16="http://schemas.microsoft.com/office/drawing/2014/main" id="{00000000-0008-0000-4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0</xdr:rowOff>
    </xdr:from>
    <xdr:ext cx="0" cy="171450"/>
    <xdr:pic>
      <xdr:nvPicPr>
        <xdr:cNvPr id="4" name="image2.png">
          <a:extLst>
            <a:ext uri="{FF2B5EF4-FFF2-40B4-BE49-F238E27FC236}">
              <a16:creationId xmlns:a16="http://schemas.microsoft.com/office/drawing/2014/main" id="{00000000-0008-0000-49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5" name="image2.png">
          <a:extLst>
            <a:ext uri="{FF2B5EF4-FFF2-40B4-BE49-F238E27FC236}">
              <a16:creationId xmlns:a16="http://schemas.microsoft.com/office/drawing/2014/main" id="{00000000-0008-0000-49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6" name="image2.png">
          <a:extLst>
            <a:ext uri="{FF2B5EF4-FFF2-40B4-BE49-F238E27FC236}">
              <a16:creationId xmlns:a16="http://schemas.microsoft.com/office/drawing/2014/main" id="{00000000-0008-0000-49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7" name="image2.png">
          <a:extLst>
            <a:ext uri="{FF2B5EF4-FFF2-40B4-BE49-F238E27FC236}">
              <a16:creationId xmlns:a16="http://schemas.microsoft.com/office/drawing/2014/main" id="{00000000-0008-0000-49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8" name="image2.png">
          <a:extLst>
            <a:ext uri="{FF2B5EF4-FFF2-40B4-BE49-F238E27FC236}">
              <a16:creationId xmlns:a16="http://schemas.microsoft.com/office/drawing/2014/main" id="{00000000-0008-0000-49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9" name="image2.png">
          <a:extLst>
            <a:ext uri="{FF2B5EF4-FFF2-40B4-BE49-F238E27FC236}">
              <a16:creationId xmlns:a16="http://schemas.microsoft.com/office/drawing/2014/main" id="{00000000-0008-0000-49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10" name="image2.png">
          <a:extLst>
            <a:ext uri="{FF2B5EF4-FFF2-40B4-BE49-F238E27FC236}">
              <a16:creationId xmlns:a16="http://schemas.microsoft.com/office/drawing/2014/main" id="{00000000-0008-0000-49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11" name="image2.png">
          <a:extLst>
            <a:ext uri="{FF2B5EF4-FFF2-40B4-BE49-F238E27FC236}">
              <a16:creationId xmlns:a16="http://schemas.microsoft.com/office/drawing/2014/main" id="{00000000-0008-0000-49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12" name="image2.png">
          <a:extLst>
            <a:ext uri="{FF2B5EF4-FFF2-40B4-BE49-F238E27FC236}">
              <a16:creationId xmlns:a16="http://schemas.microsoft.com/office/drawing/2014/main" id="{00000000-0008-0000-49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13" name="image2.png">
          <a:extLst>
            <a:ext uri="{FF2B5EF4-FFF2-40B4-BE49-F238E27FC236}">
              <a16:creationId xmlns:a16="http://schemas.microsoft.com/office/drawing/2014/main" id="{00000000-0008-0000-49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14" name="image2.png">
          <a:extLst>
            <a:ext uri="{FF2B5EF4-FFF2-40B4-BE49-F238E27FC236}">
              <a16:creationId xmlns:a16="http://schemas.microsoft.com/office/drawing/2014/main" id="{00000000-0008-0000-49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15" name="image2.png">
          <a:extLst>
            <a:ext uri="{FF2B5EF4-FFF2-40B4-BE49-F238E27FC236}">
              <a16:creationId xmlns:a16="http://schemas.microsoft.com/office/drawing/2014/main" id="{00000000-0008-0000-49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16" name="image2.png">
          <a:extLst>
            <a:ext uri="{FF2B5EF4-FFF2-40B4-BE49-F238E27FC236}">
              <a16:creationId xmlns:a16="http://schemas.microsoft.com/office/drawing/2014/main" id="{00000000-0008-0000-49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17" name="image2.png">
          <a:extLst>
            <a:ext uri="{FF2B5EF4-FFF2-40B4-BE49-F238E27FC236}">
              <a16:creationId xmlns:a16="http://schemas.microsoft.com/office/drawing/2014/main" id="{00000000-0008-0000-49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18" name="image2.png">
          <a:extLst>
            <a:ext uri="{FF2B5EF4-FFF2-40B4-BE49-F238E27FC236}">
              <a16:creationId xmlns:a16="http://schemas.microsoft.com/office/drawing/2014/main" id="{00000000-0008-0000-49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11</xdr:row>
      <xdr:rowOff>0</xdr:rowOff>
    </xdr:from>
    <xdr:ext cx="0" cy="171450"/>
    <xdr:pic>
      <xdr:nvPicPr>
        <xdr:cNvPr id="19" name="image2.png">
          <a:extLst>
            <a:ext uri="{FF2B5EF4-FFF2-40B4-BE49-F238E27FC236}">
              <a16:creationId xmlns:a16="http://schemas.microsoft.com/office/drawing/2014/main" id="{00000000-0008-0000-49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20" name="image2.png">
          <a:extLst>
            <a:ext uri="{FF2B5EF4-FFF2-40B4-BE49-F238E27FC236}">
              <a16:creationId xmlns:a16="http://schemas.microsoft.com/office/drawing/2014/main" id="{00000000-0008-0000-49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21" name="image2.png">
          <a:extLst>
            <a:ext uri="{FF2B5EF4-FFF2-40B4-BE49-F238E27FC236}">
              <a16:creationId xmlns:a16="http://schemas.microsoft.com/office/drawing/2014/main" id="{00000000-0008-0000-49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22" name="image2.png">
          <a:extLst>
            <a:ext uri="{FF2B5EF4-FFF2-40B4-BE49-F238E27FC236}">
              <a16:creationId xmlns:a16="http://schemas.microsoft.com/office/drawing/2014/main" id="{00000000-0008-0000-49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23" name="image2.png">
          <a:extLst>
            <a:ext uri="{FF2B5EF4-FFF2-40B4-BE49-F238E27FC236}">
              <a16:creationId xmlns:a16="http://schemas.microsoft.com/office/drawing/2014/main" id="{00000000-0008-0000-49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24" name="image2.png">
          <a:extLst>
            <a:ext uri="{FF2B5EF4-FFF2-40B4-BE49-F238E27FC236}">
              <a16:creationId xmlns:a16="http://schemas.microsoft.com/office/drawing/2014/main" id="{00000000-0008-0000-49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25" name="image2.png">
          <a:extLst>
            <a:ext uri="{FF2B5EF4-FFF2-40B4-BE49-F238E27FC236}">
              <a16:creationId xmlns:a16="http://schemas.microsoft.com/office/drawing/2014/main" id="{00000000-0008-0000-49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26" name="image2.png">
          <a:extLst>
            <a:ext uri="{FF2B5EF4-FFF2-40B4-BE49-F238E27FC236}">
              <a16:creationId xmlns:a16="http://schemas.microsoft.com/office/drawing/2014/main" id="{00000000-0008-0000-49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8</xdr:row>
      <xdr:rowOff>9525</xdr:rowOff>
    </xdr:from>
    <xdr:ext cx="0" cy="171450"/>
    <xdr:pic>
      <xdr:nvPicPr>
        <xdr:cNvPr id="27" name="image2.png">
          <a:extLst>
            <a:ext uri="{FF2B5EF4-FFF2-40B4-BE49-F238E27FC236}">
              <a16:creationId xmlns:a16="http://schemas.microsoft.com/office/drawing/2014/main" id="{00000000-0008-0000-49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9</xdr:row>
      <xdr:rowOff>9525</xdr:rowOff>
    </xdr:from>
    <xdr:ext cx="0" cy="171450"/>
    <xdr:pic>
      <xdr:nvPicPr>
        <xdr:cNvPr id="28" name="image2.png">
          <a:extLst>
            <a:ext uri="{FF2B5EF4-FFF2-40B4-BE49-F238E27FC236}">
              <a16:creationId xmlns:a16="http://schemas.microsoft.com/office/drawing/2014/main" id="{00000000-0008-0000-49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9525</xdr:rowOff>
    </xdr:from>
    <xdr:ext cx="0" cy="171450"/>
    <xdr:pic>
      <xdr:nvPicPr>
        <xdr:cNvPr id="29" name="image2.png">
          <a:extLst>
            <a:ext uri="{FF2B5EF4-FFF2-40B4-BE49-F238E27FC236}">
              <a16:creationId xmlns:a16="http://schemas.microsoft.com/office/drawing/2014/main" id="{00000000-0008-0000-49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11</xdr:row>
      <xdr:rowOff>0</xdr:rowOff>
    </xdr:from>
    <xdr:ext cx="0" cy="171450"/>
    <xdr:pic>
      <xdr:nvPicPr>
        <xdr:cNvPr id="30" name="image2.png">
          <a:extLst>
            <a:ext uri="{FF2B5EF4-FFF2-40B4-BE49-F238E27FC236}">
              <a16:creationId xmlns:a16="http://schemas.microsoft.com/office/drawing/2014/main" id="{00000000-0008-0000-49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4.xml><?xml version="1.0" encoding="utf-8"?>
<xdr:wsDr xmlns:xdr="http://schemas.openxmlformats.org/drawingml/2006/spreadsheetDrawing" xmlns:a="http://schemas.openxmlformats.org/drawingml/2006/main">
  <xdr:oneCellAnchor>
    <xdr:from>
      <xdr:col>3</xdr:col>
      <xdr:colOff>0</xdr:colOff>
      <xdr:row>4</xdr:row>
      <xdr:rowOff>9525</xdr:rowOff>
    </xdr:from>
    <xdr:ext cx="0" cy="171450"/>
    <xdr:pic>
      <xdr:nvPicPr>
        <xdr:cNvPr id="3" name="image2.png">
          <a:extLst>
            <a:ext uri="{FF2B5EF4-FFF2-40B4-BE49-F238E27FC236}">
              <a16:creationId xmlns:a16="http://schemas.microsoft.com/office/drawing/2014/main" id="{00000000-0008-0000-4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4</xdr:row>
      <xdr:rowOff>9525</xdr:rowOff>
    </xdr:from>
    <xdr:ext cx="0" cy="171450"/>
    <xdr:pic>
      <xdr:nvPicPr>
        <xdr:cNvPr id="4" name="image2.png">
          <a:extLst>
            <a:ext uri="{FF2B5EF4-FFF2-40B4-BE49-F238E27FC236}">
              <a16:creationId xmlns:a16="http://schemas.microsoft.com/office/drawing/2014/main" id="{00000000-0008-0000-4A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5" name="image2.png">
          <a:extLst>
            <a:ext uri="{FF2B5EF4-FFF2-40B4-BE49-F238E27FC236}">
              <a16:creationId xmlns:a16="http://schemas.microsoft.com/office/drawing/2014/main" id="{00000000-0008-0000-4A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6" name="image2.png">
          <a:extLst>
            <a:ext uri="{FF2B5EF4-FFF2-40B4-BE49-F238E27FC236}">
              <a16:creationId xmlns:a16="http://schemas.microsoft.com/office/drawing/2014/main" id="{00000000-0008-0000-4A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7" name="image2.png">
          <a:extLst>
            <a:ext uri="{FF2B5EF4-FFF2-40B4-BE49-F238E27FC236}">
              <a16:creationId xmlns:a16="http://schemas.microsoft.com/office/drawing/2014/main" id="{00000000-0008-0000-4A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5</xdr:row>
      <xdr:rowOff>9525</xdr:rowOff>
    </xdr:from>
    <xdr:ext cx="0" cy="171450"/>
    <xdr:pic>
      <xdr:nvPicPr>
        <xdr:cNvPr id="8" name="image2.png">
          <a:extLst>
            <a:ext uri="{FF2B5EF4-FFF2-40B4-BE49-F238E27FC236}">
              <a16:creationId xmlns:a16="http://schemas.microsoft.com/office/drawing/2014/main" id="{00000000-0008-0000-4A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6</xdr:row>
      <xdr:rowOff>9525</xdr:rowOff>
    </xdr:from>
    <xdr:ext cx="0" cy="171450"/>
    <xdr:pic>
      <xdr:nvPicPr>
        <xdr:cNvPr id="9" name="image2.png">
          <a:extLst>
            <a:ext uri="{FF2B5EF4-FFF2-40B4-BE49-F238E27FC236}">
              <a16:creationId xmlns:a16="http://schemas.microsoft.com/office/drawing/2014/main" id="{00000000-0008-0000-4A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7</xdr:row>
      <xdr:rowOff>9525</xdr:rowOff>
    </xdr:from>
    <xdr:ext cx="0" cy="171450"/>
    <xdr:pic>
      <xdr:nvPicPr>
        <xdr:cNvPr id="10" name="image2.png">
          <a:extLst>
            <a:ext uri="{FF2B5EF4-FFF2-40B4-BE49-F238E27FC236}">
              <a16:creationId xmlns:a16="http://schemas.microsoft.com/office/drawing/2014/main" id="{00000000-0008-0000-4A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0</xdr:rowOff>
    </xdr:from>
    <xdr:ext cx="0" cy="171450"/>
    <xdr:pic>
      <xdr:nvPicPr>
        <xdr:cNvPr id="11" name="image2.png">
          <a:extLst>
            <a:ext uri="{FF2B5EF4-FFF2-40B4-BE49-F238E27FC236}">
              <a16:creationId xmlns:a16="http://schemas.microsoft.com/office/drawing/2014/main" id="{00000000-0008-0000-4A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10</xdr:row>
      <xdr:rowOff>0</xdr:rowOff>
    </xdr:from>
    <xdr:ext cx="0" cy="171450"/>
    <xdr:pic>
      <xdr:nvPicPr>
        <xdr:cNvPr id="12" name="image2.png">
          <a:extLst>
            <a:ext uri="{FF2B5EF4-FFF2-40B4-BE49-F238E27FC236}">
              <a16:creationId xmlns:a16="http://schemas.microsoft.com/office/drawing/2014/main" id="{00000000-0008-0000-4A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13" name="image2.png">
          <a:extLst>
            <a:ext uri="{FF2B5EF4-FFF2-40B4-BE49-F238E27FC236}">
              <a16:creationId xmlns:a16="http://schemas.microsoft.com/office/drawing/2014/main" id="{00000000-0008-0000-4A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0</xdr:colOff>
      <xdr:row>0</xdr:row>
      <xdr:rowOff>0</xdr:rowOff>
    </xdr:from>
    <xdr:to>
      <xdr:col>0</xdr:col>
      <xdr:colOff>0</xdr:colOff>
      <xdr:row>0</xdr:row>
      <xdr:rowOff>0</xdr:rowOff>
    </xdr:to>
    <xdr:pic>
      <xdr:nvPicPr>
        <xdr:cNvPr id="78849" name="image2.png">
          <a:extLst>
            <a:ext uri="{FF2B5EF4-FFF2-40B4-BE49-F238E27FC236}">
              <a16:creationId xmlns:a16="http://schemas.microsoft.com/office/drawing/2014/main" id="{A3A6B929-80EB-4750-8952-C300AA5DF1C9}"/>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78850" name="Picture 2">
          <a:extLst>
            <a:ext uri="{FF2B5EF4-FFF2-40B4-BE49-F238E27FC236}">
              <a16:creationId xmlns:a16="http://schemas.microsoft.com/office/drawing/2014/main" id="{AE9D6D62-41F1-4057-A887-55DECDA29F5F}"/>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78851" name="Picture 3">
          <a:extLst>
            <a:ext uri="{FF2B5EF4-FFF2-40B4-BE49-F238E27FC236}">
              <a16:creationId xmlns:a16="http://schemas.microsoft.com/office/drawing/2014/main" id="{C235CB0B-5CAB-472D-86D3-27F8C1DE5EC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0</xdr:col>
      <xdr:colOff>0</xdr:colOff>
      <xdr:row>0</xdr:row>
      <xdr:rowOff>0</xdr:rowOff>
    </xdr:to>
    <xdr:pic>
      <xdr:nvPicPr>
        <xdr:cNvPr id="78852" name="Picture 4">
          <a:extLst>
            <a:ext uri="{FF2B5EF4-FFF2-40B4-BE49-F238E27FC236}">
              <a16:creationId xmlns:a16="http://schemas.microsoft.com/office/drawing/2014/main" id="{691A5635-3023-4D77-B1E0-0E6F06477C95}"/>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75.xml><?xml version="1.0" encoding="utf-8"?>
<xdr:wsDr xmlns:xdr="http://schemas.openxmlformats.org/drawingml/2006/spreadsheetDrawing" xmlns:a="http://schemas.openxmlformats.org/drawingml/2006/main">
  <xdr:oneCellAnchor>
    <xdr:from>
      <xdr:col>6</xdr:col>
      <xdr:colOff>4552950</xdr:colOff>
      <xdr:row>15</xdr:row>
      <xdr:rowOff>38100</xdr:rowOff>
    </xdr:from>
    <xdr:ext cx="819150" cy="733425"/>
    <xdr:pic>
      <xdr:nvPicPr>
        <xdr:cNvPr id="2" name="image13.png" descr="http://www.htybcn.com/attachments/Image/flecha_atras_26.png?template=generic">
          <a:extLst>
            <a:ext uri="{FF2B5EF4-FFF2-40B4-BE49-F238E27FC236}">
              <a16:creationId xmlns:a16="http://schemas.microsoft.com/office/drawing/2014/main" id="{00000000-0008-0000-4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5</xdr:row>
      <xdr:rowOff>9525</xdr:rowOff>
    </xdr:from>
    <xdr:ext cx="0" cy="171450"/>
    <xdr:pic>
      <xdr:nvPicPr>
        <xdr:cNvPr id="3" name="image2.png">
          <a:extLst>
            <a:ext uri="{FF2B5EF4-FFF2-40B4-BE49-F238E27FC236}">
              <a16:creationId xmlns:a16="http://schemas.microsoft.com/office/drawing/2014/main" id="{00000000-0008-0000-4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6</xdr:row>
      <xdr:rowOff>9525</xdr:rowOff>
    </xdr:from>
    <xdr:ext cx="0" cy="171450"/>
    <xdr:pic>
      <xdr:nvPicPr>
        <xdr:cNvPr id="4" name="image2.png">
          <a:extLst>
            <a:ext uri="{FF2B5EF4-FFF2-40B4-BE49-F238E27FC236}">
              <a16:creationId xmlns:a16="http://schemas.microsoft.com/office/drawing/2014/main" id="{00000000-0008-0000-4C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7</xdr:row>
      <xdr:rowOff>9525</xdr:rowOff>
    </xdr:from>
    <xdr:ext cx="0" cy="171450"/>
    <xdr:pic>
      <xdr:nvPicPr>
        <xdr:cNvPr id="5" name="image2.png">
          <a:extLst>
            <a:ext uri="{FF2B5EF4-FFF2-40B4-BE49-F238E27FC236}">
              <a16:creationId xmlns:a16="http://schemas.microsoft.com/office/drawing/2014/main" id="{00000000-0008-0000-4C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8</xdr:row>
      <xdr:rowOff>9525</xdr:rowOff>
    </xdr:from>
    <xdr:ext cx="0" cy="171450"/>
    <xdr:pic>
      <xdr:nvPicPr>
        <xdr:cNvPr id="6" name="image2.png">
          <a:extLst>
            <a:ext uri="{FF2B5EF4-FFF2-40B4-BE49-F238E27FC236}">
              <a16:creationId xmlns:a16="http://schemas.microsoft.com/office/drawing/2014/main" id="{00000000-0008-0000-4C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9</xdr:row>
      <xdr:rowOff>9525</xdr:rowOff>
    </xdr:from>
    <xdr:ext cx="0" cy="171450"/>
    <xdr:pic>
      <xdr:nvPicPr>
        <xdr:cNvPr id="7" name="image2.png">
          <a:extLst>
            <a:ext uri="{FF2B5EF4-FFF2-40B4-BE49-F238E27FC236}">
              <a16:creationId xmlns:a16="http://schemas.microsoft.com/office/drawing/2014/main" id="{00000000-0008-0000-4C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10</xdr:row>
      <xdr:rowOff>9525</xdr:rowOff>
    </xdr:from>
    <xdr:ext cx="0" cy="171450"/>
    <xdr:pic>
      <xdr:nvPicPr>
        <xdr:cNvPr id="8" name="image2.png">
          <a:extLst>
            <a:ext uri="{FF2B5EF4-FFF2-40B4-BE49-F238E27FC236}">
              <a16:creationId xmlns:a16="http://schemas.microsoft.com/office/drawing/2014/main" id="{00000000-0008-0000-4C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4</xdr:row>
      <xdr:rowOff>9525</xdr:rowOff>
    </xdr:from>
    <xdr:ext cx="0" cy="171450"/>
    <xdr:pic>
      <xdr:nvPicPr>
        <xdr:cNvPr id="12" name="image2.png">
          <a:extLst>
            <a:ext uri="{FF2B5EF4-FFF2-40B4-BE49-F238E27FC236}">
              <a16:creationId xmlns:a16="http://schemas.microsoft.com/office/drawing/2014/main" id="{EC267231-2F2F-4BC3-A0F2-0FF7245D34C6}"/>
            </a:ext>
          </a:extLst>
        </xdr:cNvPr>
        <xdr:cNvPicPr preferRelativeResize="0"/>
      </xdr:nvPicPr>
      <xdr:blipFill>
        <a:blip xmlns:r="http://schemas.openxmlformats.org/officeDocument/2006/relationships" r:embed="rId2" cstate="print"/>
        <a:stretch>
          <a:fillRect/>
        </a:stretch>
      </xdr:blipFill>
      <xdr:spPr>
        <a:xfrm>
          <a:off x="3905250" y="1981200"/>
          <a:ext cx="0" cy="1714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209550</xdr:colOff>
      <xdr:row>10</xdr:row>
      <xdr:rowOff>85725</xdr:rowOff>
    </xdr:from>
    <xdr:ext cx="7534275" cy="2628900"/>
    <xdr:graphicFrame macro="">
      <xdr:nvGraphicFramePr>
        <xdr:cNvPr id="6" name="Chart 6" title="Gráfico">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133350</xdr:colOff>
      <xdr:row>0</xdr:row>
      <xdr:rowOff>0</xdr:rowOff>
    </xdr:from>
    <xdr:ext cx="1533525" cy="457200"/>
    <xdr:pic>
      <xdr:nvPicPr>
        <xdr:cNvPr id="2" name="image4.png" title="Imagen">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3</xdr:col>
      <xdr:colOff>400050</xdr:colOff>
      <xdr:row>10</xdr:row>
      <xdr:rowOff>85725</xdr:rowOff>
    </xdr:from>
    <xdr:ext cx="7143750" cy="2847975"/>
    <xdr:graphicFrame macro="">
      <xdr:nvGraphicFramePr>
        <xdr:cNvPr id="7" name="Chart 7" title="Gráfico">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133350</xdr:colOff>
      <xdr:row>0</xdr:row>
      <xdr:rowOff>0</xdr:rowOff>
    </xdr:from>
    <xdr:ext cx="1533525" cy="457200"/>
    <xdr:pic>
      <xdr:nvPicPr>
        <xdr:cNvPr id="2" name="image4.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twoCellAnchor editAs="oneCell">
    <xdr:from>
      <xdr:col>1</xdr:col>
      <xdr:colOff>57150</xdr:colOff>
      <xdr:row>31</xdr:row>
      <xdr:rowOff>104775</xdr:rowOff>
    </xdr:from>
    <xdr:to>
      <xdr:col>4</xdr:col>
      <xdr:colOff>1529195</xdr:colOff>
      <xdr:row>34</xdr:row>
      <xdr:rowOff>76418</xdr:rowOff>
    </xdr:to>
    <xdr:pic>
      <xdr:nvPicPr>
        <xdr:cNvPr id="4" name="Imagen 3">
          <a:extLst>
            <a:ext uri="{FF2B5EF4-FFF2-40B4-BE49-F238E27FC236}">
              <a16:creationId xmlns:a16="http://schemas.microsoft.com/office/drawing/2014/main" id="{FFA0F6BC-4DBD-4043-818B-E928FE1BD8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7200" y="7705725"/>
          <a:ext cx="5205845" cy="543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37</xdr:row>
      <xdr:rowOff>400050</xdr:rowOff>
    </xdr:from>
    <xdr:to>
      <xdr:col>4</xdr:col>
      <xdr:colOff>1590675</xdr:colOff>
      <xdr:row>38</xdr:row>
      <xdr:rowOff>294554</xdr:rowOff>
    </xdr:to>
    <xdr:pic>
      <xdr:nvPicPr>
        <xdr:cNvPr id="3" name="Imagen 2">
          <a:extLst>
            <a:ext uri="{FF2B5EF4-FFF2-40B4-BE49-F238E27FC236}">
              <a16:creationId xmlns:a16="http://schemas.microsoft.com/office/drawing/2014/main" id="{0B915DFF-49D3-661A-ED5C-F17C05E624DA}"/>
            </a:ext>
          </a:extLst>
        </xdr:cNvPr>
        <xdr:cNvPicPr>
          <a:picLocks noChangeAspect="1"/>
        </xdr:cNvPicPr>
      </xdr:nvPicPr>
      <xdr:blipFill>
        <a:blip xmlns:r="http://schemas.openxmlformats.org/officeDocument/2006/relationships" r:embed="rId4"/>
        <a:stretch>
          <a:fillRect/>
        </a:stretch>
      </xdr:blipFill>
      <xdr:spPr>
        <a:xfrm>
          <a:off x="438150" y="9144000"/>
          <a:ext cx="5286375" cy="4755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vis\Desktop\Funciones%202021\Indicadores\Indicadores%202021\4.%20DIS\Reporte%20de%20Indicadores%202021\Dis-2022\Reporte%20Indicadores%20II%20TriM%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r timestre"/>
      <sheetName val="2do trimestre"/>
      <sheetName val="3er Trimeste"/>
      <sheetName val="4to Trimestre"/>
      <sheetName val="Hoja1"/>
    </sheetNames>
    <sheetDataSet>
      <sheetData sheetId="0">
        <row r="32">
          <cell r="B32" t="str">
            <v xml:space="preserve">El comportamiento del indicador fue del 146% cumpliendo la meta del indicador del 90% y, superándolo en 56 puntos porcentuales y su gestión fue muy positiva y se vio demostrada de la siguiente manera:
El Grupo Disciplinario, en el Plan de Acción 2022 registró la Actividad 6.2, así:" Efectuar las gestiones de sustanciación de los procesos a cargo del Grupo Disciplinario" con una meta para la vigencia correspondiente a “60 Autos de fondo proferidos en un (1) año” conforme lo cual, al término del primer trimestre de la vigencia 2022 se deberían haber proferido 15 decisiones de fondo, meta que fue cumplida al 100%, toda vez que a la fecha se han proferido un total de 22 decisiones de fondo, cuyo detalle, para el primer trimestre de la anualidad que trascurre, se discrimina a continuación: 
ENERO-2022: 1) Expediente Disciplinario No. 1510-18: Terminación y Archivo. 2) Expediente Disciplinario No. 1599-20: Terminación y Archivo. 3) Expediente Disciplinario No. 1633-21: Terminación y Archivo. 4) Expediente Disciplinario No. 1597-20: Terminación y Archivo. 5) Expediente Disciplinario No. 1638-21: Indagación Preliminar. 6) Expediente Disciplinario No. 1664-21: Indagación Preliminar. 7) Expediente Disciplinario No. 1564-18: Terminación y Archivo. 8) Expediente Disciplinario No. 1666-21: Abstención. 9) Expediente Disciplinario No. 1640-21: Indagación Preliminar. 10) Expediente Disciplinario No. 1611-21: Terminación y Archivo.
FEBRERO-2022: 1) Expediente Disciplinario No. 1644-21: Terminación y Archivo. 2) Expediente Disciplinario No. 1645-21: Terminación y Archivo. 3) Expediente Disciplinario No. 1596-20: Terminación y Archivo.
MARZO-2022: 1) Expediente Disciplinario No. 1532-18: Terminación y Archivo. 2) Expediente Disciplinario No. 1541-18: Prorroga de Investigación. 3) Expediente Disciplinario No. 1613-21: Terminación y Archivo. 4)Expediente Disciplinario No. 1671-22: Auto Inhibitorio. 5) Expediente Disciplinario No. 1641-22: Auto Inhibitorio. 6) Expediente Disciplinario No. 1665-21: Auto Inhibitorio. 7) Expediente Disciplinario No. 1631-21: Prorroga de Investigación. 8) Expediente Disciplinario No. 1593-20: Prorroga de Investigación. 9) Expediente Disciplinario No. 1585-19: Prorroga de Investigación. 
En resumen, la gestión surtida fue:
Enero: 10 autos proferidos
Febrero: 3 autos proferidos.
Marzo: 9 autos proferidos.
</v>
          </cell>
        </row>
      </sheetData>
      <sheetData sheetId="1"/>
      <sheetData sheetId="2"/>
      <sheetData sheetId="3"/>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710D54"/>
    <pageSetUpPr fitToPage="1"/>
  </sheetPr>
  <dimension ref="A1:T1002"/>
  <sheetViews>
    <sheetView topLeftCell="F1" workbookViewId="0">
      <selection activeCell="D1" sqref="D1:P2"/>
    </sheetView>
  </sheetViews>
  <sheetFormatPr baseColWidth="10" defaultColWidth="11.21875" defaultRowHeight="15" customHeight="1"/>
  <cols>
    <col min="1" max="1" width="33.109375" customWidth="1"/>
    <col min="2" max="2" width="12.88671875" customWidth="1"/>
    <col min="3" max="3" width="26.6640625" customWidth="1"/>
    <col min="4" max="4" width="13.6640625" customWidth="1"/>
    <col min="5" max="5" width="8.21875" customWidth="1"/>
    <col min="6" max="6" width="28" customWidth="1"/>
    <col min="7" max="7" width="57.77734375" customWidth="1"/>
    <col min="8" max="8" width="11.5546875" customWidth="1"/>
    <col min="9" max="9" width="25" customWidth="1"/>
    <col min="10" max="10" width="8.21875" customWidth="1"/>
    <col min="11" max="11" width="10.6640625" customWidth="1"/>
    <col min="12" max="12" width="11.5546875" customWidth="1"/>
    <col min="13" max="13" width="10.21875" customWidth="1"/>
    <col min="14" max="14" width="7.44140625" customWidth="1"/>
    <col min="15" max="15" width="10" customWidth="1"/>
    <col min="16" max="16" width="12.77734375" customWidth="1"/>
    <col min="17" max="17" width="11.109375" customWidth="1"/>
    <col min="18" max="18" width="26.6640625" customWidth="1"/>
    <col min="19" max="19" width="14.88671875" customWidth="1"/>
    <col min="20" max="26" width="10.5546875" customWidth="1"/>
  </cols>
  <sheetData>
    <row r="1" spans="1:20" ht="36" customHeight="1">
      <c r="A1" s="425" t="s">
        <v>0</v>
      </c>
      <c r="B1" s="426"/>
      <c r="C1" s="426"/>
      <c r="D1" s="426"/>
      <c r="E1" s="427"/>
      <c r="F1" s="431" t="s">
        <v>1</v>
      </c>
      <c r="G1" s="432"/>
      <c r="H1" s="432"/>
      <c r="I1" s="432"/>
      <c r="J1" s="432"/>
      <c r="K1" s="432"/>
      <c r="L1" s="432"/>
      <c r="M1" s="432"/>
      <c r="N1" s="432"/>
      <c r="O1" s="432"/>
      <c r="P1" s="433"/>
      <c r="Q1" s="434"/>
      <c r="R1" s="426"/>
      <c r="S1" s="427"/>
    </row>
    <row r="2" spans="1:20" ht="15" customHeight="1">
      <c r="A2" s="428"/>
      <c r="B2" s="429"/>
      <c r="C2" s="429"/>
      <c r="D2" s="429"/>
      <c r="E2" s="430"/>
      <c r="F2" s="435" t="s">
        <v>2</v>
      </c>
      <c r="G2" s="432"/>
      <c r="H2" s="432"/>
      <c r="I2" s="432"/>
      <c r="J2" s="432"/>
      <c r="K2" s="432"/>
      <c r="L2" s="432"/>
      <c r="M2" s="432"/>
      <c r="N2" s="432"/>
      <c r="O2" s="432"/>
      <c r="P2" s="433"/>
      <c r="Q2" s="428"/>
      <c r="R2" s="429"/>
      <c r="S2" s="430"/>
    </row>
    <row r="3" spans="1:20" ht="15" customHeight="1">
      <c r="A3" s="109"/>
      <c r="B3" s="109"/>
      <c r="C3" s="109"/>
      <c r="D3" s="109"/>
      <c r="E3" s="109"/>
      <c r="F3" s="110"/>
      <c r="G3" s="110"/>
      <c r="H3" s="110"/>
      <c r="I3" s="110"/>
      <c r="J3" s="110"/>
      <c r="K3" s="110"/>
      <c r="L3" s="110"/>
      <c r="M3" s="110"/>
      <c r="N3" s="110"/>
      <c r="O3" s="110"/>
      <c r="P3" s="110"/>
      <c r="Q3" s="110"/>
      <c r="R3" s="110"/>
      <c r="S3" s="110"/>
    </row>
    <row r="4" spans="1:20" ht="33" customHeight="1">
      <c r="A4" s="1" t="s">
        <v>3</v>
      </c>
      <c r="B4" s="1" t="s">
        <v>4</v>
      </c>
      <c r="C4" s="1" t="s">
        <v>5</v>
      </c>
      <c r="D4" s="1" t="s">
        <v>6</v>
      </c>
      <c r="E4" s="1" t="s">
        <v>7</v>
      </c>
      <c r="F4" s="1" t="s">
        <v>8</v>
      </c>
      <c r="G4" s="1" t="s">
        <v>9</v>
      </c>
      <c r="H4" s="1" t="s">
        <v>10</v>
      </c>
      <c r="I4" s="1" t="s">
        <v>11</v>
      </c>
      <c r="J4" s="1" t="s">
        <v>12</v>
      </c>
      <c r="K4" s="1" t="s">
        <v>13</v>
      </c>
      <c r="L4" s="1" t="s">
        <v>14</v>
      </c>
      <c r="M4" s="1" t="s">
        <v>15</v>
      </c>
      <c r="N4" s="1" t="s">
        <v>16</v>
      </c>
      <c r="O4" s="1" t="s">
        <v>17</v>
      </c>
      <c r="P4" s="1" t="s">
        <v>18</v>
      </c>
      <c r="Q4" s="1" t="s">
        <v>19</v>
      </c>
      <c r="R4" s="1" t="s">
        <v>20</v>
      </c>
      <c r="S4" s="1" t="s">
        <v>21</v>
      </c>
      <c r="T4" s="144"/>
    </row>
    <row r="5" spans="1:20" ht="108.75" customHeight="1">
      <c r="A5" s="2" t="s">
        <v>22</v>
      </c>
      <c r="B5" s="2" t="s">
        <v>23</v>
      </c>
      <c r="C5" s="2" t="s">
        <v>24</v>
      </c>
      <c r="D5" s="2" t="s">
        <v>25</v>
      </c>
      <c r="E5" s="19" t="s">
        <v>26</v>
      </c>
      <c r="F5" s="3" t="s">
        <v>27</v>
      </c>
      <c r="G5" s="4" t="s">
        <v>28</v>
      </c>
      <c r="H5" s="4" t="s">
        <v>29</v>
      </c>
      <c r="I5" s="5" t="s">
        <v>30</v>
      </c>
      <c r="J5" s="5"/>
      <c r="K5" s="5">
        <v>2020</v>
      </c>
      <c r="L5" s="6">
        <v>44562</v>
      </c>
      <c r="M5" s="6">
        <v>44926</v>
      </c>
      <c r="N5" s="7">
        <v>1</v>
      </c>
      <c r="O5" s="7" t="s">
        <v>31</v>
      </c>
      <c r="P5" s="5" t="s">
        <v>32</v>
      </c>
      <c r="Q5" s="5" t="s">
        <v>32</v>
      </c>
      <c r="R5" s="5" t="s">
        <v>33</v>
      </c>
      <c r="S5" s="3" t="s">
        <v>34</v>
      </c>
      <c r="T5" s="144"/>
    </row>
    <row r="6" spans="1:20" ht="82.5" customHeight="1">
      <c r="A6" s="2" t="s">
        <v>35</v>
      </c>
      <c r="B6" s="2" t="s">
        <v>23</v>
      </c>
      <c r="C6" s="2" t="s">
        <v>36</v>
      </c>
      <c r="D6" s="2" t="s">
        <v>37</v>
      </c>
      <c r="E6" s="19" t="s">
        <v>26</v>
      </c>
      <c r="F6" s="3" t="s">
        <v>27</v>
      </c>
      <c r="G6" s="4" t="s">
        <v>38</v>
      </c>
      <c r="H6" s="4" t="s">
        <v>29</v>
      </c>
      <c r="I6" s="4" t="s">
        <v>39</v>
      </c>
      <c r="J6" s="5">
        <v>2020</v>
      </c>
      <c r="K6" s="5">
        <v>2020</v>
      </c>
      <c r="L6" s="6">
        <v>44197</v>
      </c>
      <c r="M6" s="6">
        <v>44926</v>
      </c>
      <c r="N6" s="7">
        <v>0.9</v>
      </c>
      <c r="O6" s="4" t="s">
        <v>31</v>
      </c>
      <c r="P6" s="5" t="s">
        <v>32</v>
      </c>
      <c r="Q6" s="4" t="s">
        <v>40</v>
      </c>
      <c r="R6" s="5" t="s">
        <v>41</v>
      </c>
      <c r="S6" s="3" t="s">
        <v>34</v>
      </c>
    </row>
    <row r="7" spans="1:20" ht="82.5" customHeight="1">
      <c r="A7" s="2" t="s">
        <v>42</v>
      </c>
      <c r="B7" s="2" t="s">
        <v>43</v>
      </c>
      <c r="C7" s="2" t="s">
        <v>44</v>
      </c>
      <c r="D7" s="2" t="s">
        <v>45</v>
      </c>
      <c r="E7" s="19" t="s">
        <v>26</v>
      </c>
      <c r="F7" s="3" t="s">
        <v>27</v>
      </c>
      <c r="G7" s="4" t="s">
        <v>46</v>
      </c>
      <c r="H7" s="4" t="s">
        <v>29</v>
      </c>
      <c r="I7" s="4"/>
      <c r="J7" s="10">
        <v>0.81</v>
      </c>
      <c r="K7" s="4" t="s">
        <v>47</v>
      </c>
      <c r="L7" s="6">
        <v>44197</v>
      </c>
      <c r="M7" s="6">
        <v>44926</v>
      </c>
      <c r="N7" s="10">
        <v>0.9</v>
      </c>
      <c r="O7" s="4" t="s">
        <v>31</v>
      </c>
      <c r="P7" s="4" t="s">
        <v>48</v>
      </c>
      <c r="Q7" s="4" t="s">
        <v>48</v>
      </c>
      <c r="R7" s="4" t="s">
        <v>49</v>
      </c>
      <c r="S7" s="8" t="s">
        <v>34</v>
      </c>
    </row>
    <row r="8" spans="1:20" ht="82.5" customHeight="1">
      <c r="A8" s="2" t="s">
        <v>50</v>
      </c>
      <c r="B8" s="2" t="s">
        <v>51</v>
      </c>
      <c r="C8" s="2" t="s">
        <v>52</v>
      </c>
      <c r="D8" s="2" t="s">
        <v>53</v>
      </c>
      <c r="E8" s="19" t="s">
        <v>26</v>
      </c>
      <c r="F8" s="3" t="s">
        <v>27</v>
      </c>
      <c r="G8" s="2" t="s">
        <v>54</v>
      </c>
      <c r="H8" s="4" t="s">
        <v>29</v>
      </c>
      <c r="I8" s="2" t="s">
        <v>55</v>
      </c>
      <c r="J8" s="4">
        <v>2018</v>
      </c>
      <c r="K8" s="4">
        <v>2018</v>
      </c>
      <c r="L8" s="9">
        <v>44197</v>
      </c>
      <c r="M8" s="6">
        <v>44926</v>
      </c>
      <c r="N8" s="10">
        <v>0.92</v>
      </c>
      <c r="O8" s="4" t="s">
        <v>31</v>
      </c>
      <c r="P8" s="5" t="s">
        <v>56</v>
      </c>
      <c r="Q8" s="5" t="s">
        <v>56</v>
      </c>
      <c r="R8" s="4" t="s">
        <v>57</v>
      </c>
      <c r="S8" s="8" t="s">
        <v>58</v>
      </c>
    </row>
    <row r="9" spans="1:20" ht="82.5" customHeight="1">
      <c r="A9" s="2" t="s">
        <v>59</v>
      </c>
      <c r="B9" s="2" t="s">
        <v>51</v>
      </c>
      <c r="C9" s="2" t="s">
        <v>60</v>
      </c>
      <c r="D9" s="2" t="s">
        <v>61</v>
      </c>
      <c r="E9" s="19" t="s">
        <v>62</v>
      </c>
      <c r="F9" s="3" t="s">
        <v>63</v>
      </c>
      <c r="G9" s="4" t="s">
        <v>64</v>
      </c>
      <c r="H9" s="4" t="s">
        <v>29</v>
      </c>
      <c r="I9" s="2"/>
      <c r="J9" s="4"/>
      <c r="K9" s="9"/>
      <c r="L9" s="9">
        <v>43831</v>
      </c>
      <c r="M9" s="6">
        <v>44926</v>
      </c>
      <c r="N9" s="10">
        <v>1</v>
      </c>
      <c r="O9" s="4" t="s">
        <v>31</v>
      </c>
      <c r="P9" s="5" t="s">
        <v>40</v>
      </c>
      <c r="Q9" s="5" t="s">
        <v>40</v>
      </c>
      <c r="R9" s="4" t="s">
        <v>65</v>
      </c>
      <c r="S9" s="3" t="s">
        <v>34</v>
      </c>
    </row>
    <row r="10" spans="1:20" ht="82.5" customHeight="1">
      <c r="A10" s="2" t="s">
        <v>66</v>
      </c>
      <c r="B10" s="2" t="s">
        <v>51</v>
      </c>
      <c r="C10" s="2" t="s">
        <v>67</v>
      </c>
      <c r="D10" s="2" t="s">
        <v>68</v>
      </c>
      <c r="E10" s="19" t="s">
        <v>62</v>
      </c>
      <c r="F10" s="3" t="s">
        <v>63</v>
      </c>
      <c r="G10" s="4" t="s">
        <v>69</v>
      </c>
      <c r="H10" s="4" t="s">
        <v>70</v>
      </c>
      <c r="I10" s="4"/>
      <c r="J10" s="4"/>
      <c r="K10" s="4">
        <v>2020</v>
      </c>
      <c r="L10" s="9">
        <v>43831</v>
      </c>
      <c r="M10" s="6">
        <v>44926</v>
      </c>
      <c r="N10" s="281">
        <v>4</v>
      </c>
      <c r="O10" s="11" t="s">
        <v>71</v>
      </c>
      <c r="P10" s="5" t="s">
        <v>40</v>
      </c>
      <c r="Q10" s="5" t="s">
        <v>40</v>
      </c>
      <c r="R10" s="4" t="s">
        <v>65</v>
      </c>
      <c r="S10" s="3" t="s">
        <v>34</v>
      </c>
    </row>
    <row r="11" spans="1:20" ht="82.5" customHeight="1">
      <c r="A11" s="2" t="s">
        <v>72</v>
      </c>
      <c r="B11" s="2" t="s">
        <v>51</v>
      </c>
      <c r="C11" s="2" t="s">
        <v>73</v>
      </c>
      <c r="D11" s="2" t="s">
        <v>74</v>
      </c>
      <c r="E11" s="19" t="s">
        <v>62</v>
      </c>
      <c r="F11" s="3" t="s">
        <v>63</v>
      </c>
      <c r="G11" s="4" t="s">
        <v>75</v>
      </c>
      <c r="H11" s="4" t="s">
        <v>29</v>
      </c>
      <c r="I11" s="4"/>
      <c r="J11" s="4"/>
      <c r="K11" s="9"/>
      <c r="L11" s="9">
        <v>42461</v>
      </c>
      <c r="M11" s="6">
        <v>44926</v>
      </c>
      <c r="N11" s="10">
        <v>0.9</v>
      </c>
      <c r="O11" s="11" t="s">
        <v>31</v>
      </c>
      <c r="P11" s="11" t="s">
        <v>40</v>
      </c>
      <c r="Q11" s="4" t="s">
        <v>40</v>
      </c>
      <c r="R11" s="4" t="s">
        <v>65</v>
      </c>
      <c r="S11" s="3" t="s">
        <v>34</v>
      </c>
    </row>
    <row r="12" spans="1:20" ht="82.5" customHeight="1">
      <c r="A12" s="2" t="s">
        <v>76</v>
      </c>
      <c r="B12" s="2" t="s">
        <v>77</v>
      </c>
      <c r="C12" s="2" t="s">
        <v>78</v>
      </c>
      <c r="D12" s="2" t="s">
        <v>79</v>
      </c>
      <c r="E12" s="19" t="s">
        <v>62</v>
      </c>
      <c r="F12" s="3" t="s">
        <v>63</v>
      </c>
      <c r="G12" s="4" t="s">
        <v>80</v>
      </c>
      <c r="H12" s="4" t="s">
        <v>29</v>
      </c>
      <c r="I12" s="4"/>
      <c r="J12" s="4"/>
      <c r="K12" s="9"/>
      <c r="L12" s="9">
        <v>43831</v>
      </c>
      <c r="M12" s="6">
        <v>44926</v>
      </c>
      <c r="N12" s="10">
        <v>1</v>
      </c>
      <c r="O12" s="11" t="s">
        <v>31</v>
      </c>
      <c r="P12" s="11" t="s">
        <v>40</v>
      </c>
      <c r="Q12" s="4" t="s">
        <v>40</v>
      </c>
      <c r="R12" s="4" t="s">
        <v>65</v>
      </c>
      <c r="S12" s="3" t="s">
        <v>34</v>
      </c>
    </row>
    <row r="13" spans="1:20" ht="82.5" customHeight="1">
      <c r="A13" s="2" t="s">
        <v>554</v>
      </c>
      <c r="B13" s="2" t="s">
        <v>51</v>
      </c>
      <c r="C13" s="2" t="s">
        <v>555</v>
      </c>
      <c r="D13" s="2" t="s">
        <v>553</v>
      </c>
      <c r="E13" s="19" t="s">
        <v>81</v>
      </c>
      <c r="F13" s="3" t="s">
        <v>82</v>
      </c>
      <c r="G13" s="4" t="s">
        <v>556</v>
      </c>
      <c r="H13" s="4" t="s">
        <v>83</v>
      </c>
      <c r="I13" s="4"/>
      <c r="J13" s="10" t="s">
        <v>84</v>
      </c>
      <c r="K13" s="9" t="s">
        <v>84</v>
      </c>
      <c r="L13" s="9">
        <v>44562</v>
      </c>
      <c r="M13" s="6">
        <v>44926</v>
      </c>
      <c r="N13" s="10">
        <v>0.8</v>
      </c>
      <c r="O13" s="11" t="s">
        <v>31</v>
      </c>
      <c r="P13" s="11" t="s">
        <v>557</v>
      </c>
      <c r="Q13" s="4" t="s">
        <v>96</v>
      </c>
      <c r="R13" s="4" t="s">
        <v>558</v>
      </c>
      <c r="S13" s="3" t="s">
        <v>86</v>
      </c>
    </row>
    <row r="14" spans="1:20" ht="82.5" customHeight="1">
      <c r="A14" s="2" t="s">
        <v>87</v>
      </c>
      <c r="B14" s="2" t="s">
        <v>43</v>
      </c>
      <c r="C14" s="2" t="s">
        <v>88</v>
      </c>
      <c r="D14" s="2" t="s">
        <v>89</v>
      </c>
      <c r="E14" s="19" t="s">
        <v>81</v>
      </c>
      <c r="F14" s="3" t="s">
        <v>82</v>
      </c>
      <c r="G14" s="4" t="s">
        <v>550</v>
      </c>
      <c r="H14" s="4" t="s">
        <v>29</v>
      </c>
      <c r="I14" s="4"/>
      <c r="J14" s="10" t="s">
        <v>84</v>
      </c>
      <c r="K14" s="9" t="s">
        <v>84</v>
      </c>
      <c r="L14" s="9">
        <v>44562</v>
      </c>
      <c r="M14" s="6">
        <v>44926</v>
      </c>
      <c r="N14" s="10">
        <v>0.7</v>
      </c>
      <c r="O14" s="11" t="s">
        <v>31</v>
      </c>
      <c r="P14" s="11" t="s">
        <v>90</v>
      </c>
      <c r="Q14" s="4" t="s">
        <v>91</v>
      </c>
      <c r="R14" s="4" t="s">
        <v>92</v>
      </c>
      <c r="S14" s="3" t="s">
        <v>86</v>
      </c>
    </row>
    <row r="15" spans="1:20" ht="82.5" customHeight="1">
      <c r="A15" s="2" t="s">
        <v>93</v>
      </c>
      <c r="B15" s="2" t="s">
        <v>51</v>
      </c>
      <c r="C15" s="2" t="s">
        <v>552</v>
      </c>
      <c r="D15" s="2" t="s">
        <v>94</v>
      </c>
      <c r="E15" s="19" t="s">
        <v>95</v>
      </c>
      <c r="F15" s="3" t="s">
        <v>82</v>
      </c>
      <c r="G15" s="4" t="s">
        <v>551</v>
      </c>
      <c r="H15" s="4" t="s">
        <v>29</v>
      </c>
      <c r="I15" s="4"/>
      <c r="J15" s="10" t="s">
        <v>84</v>
      </c>
      <c r="K15" s="9" t="s">
        <v>84</v>
      </c>
      <c r="L15" s="9">
        <v>44197</v>
      </c>
      <c r="M15" s="6">
        <v>44926</v>
      </c>
      <c r="N15" s="10">
        <v>0.5</v>
      </c>
      <c r="O15" s="11" t="s">
        <v>31</v>
      </c>
      <c r="P15" s="11" t="s">
        <v>96</v>
      </c>
      <c r="Q15" s="4" t="s">
        <v>91</v>
      </c>
      <c r="R15" s="4" t="s">
        <v>97</v>
      </c>
      <c r="S15" s="3" t="s">
        <v>86</v>
      </c>
    </row>
    <row r="16" spans="1:20" ht="82.5" customHeight="1">
      <c r="A16" s="2" t="s">
        <v>98</v>
      </c>
      <c r="B16" s="2" t="s">
        <v>23</v>
      </c>
      <c r="C16" s="2" t="s">
        <v>99</v>
      </c>
      <c r="D16" s="2" t="s">
        <v>100</v>
      </c>
      <c r="E16" s="19" t="s">
        <v>101</v>
      </c>
      <c r="F16" s="3" t="s">
        <v>102</v>
      </c>
      <c r="G16" s="4" t="s">
        <v>103</v>
      </c>
      <c r="H16" s="4" t="s">
        <v>29</v>
      </c>
      <c r="I16" s="4" t="s">
        <v>104</v>
      </c>
      <c r="J16" s="10"/>
      <c r="K16" s="9">
        <v>42005</v>
      </c>
      <c r="L16" s="9">
        <v>42005</v>
      </c>
      <c r="M16" s="6">
        <v>44926</v>
      </c>
      <c r="N16" s="10">
        <v>0.87</v>
      </c>
      <c r="O16" s="11" t="s">
        <v>31</v>
      </c>
      <c r="P16" s="11" t="s">
        <v>105</v>
      </c>
      <c r="Q16" s="4" t="s">
        <v>105</v>
      </c>
      <c r="R16" s="4" t="s">
        <v>106</v>
      </c>
      <c r="S16" s="3" t="s">
        <v>107</v>
      </c>
    </row>
    <row r="17" spans="1:19" ht="82.5" customHeight="1">
      <c r="A17" s="2" t="s">
        <v>108</v>
      </c>
      <c r="B17" s="2" t="s">
        <v>77</v>
      </c>
      <c r="C17" s="2" t="s">
        <v>109</v>
      </c>
      <c r="D17" s="2" t="s">
        <v>110</v>
      </c>
      <c r="E17" s="19" t="s">
        <v>101</v>
      </c>
      <c r="F17" s="3" t="s">
        <v>102</v>
      </c>
      <c r="G17" s="4" t="s">
        <v>111</v>
      </c>
      <c r="H17" s="4" t="s">
        <v>29</v>
      </c>
      <c r="I17" s="4"/>
      <c r="J17" s="4"/>
      <c r="K17" s="9">
        <v>42005</v>
      </c>
      <c r="L17" s="9">
        <v>42005</v>
      </c>
      <c r="M17" s="6">
        <v>44926</v>
      </c>
      <c r="N17" s="10">
        <v>1</v>
      </c>
      <c r="O17" s="11" t="s">
        <v>31</v>
      </c>
      <c r="P17" s="11" t="s">
        <v>105</v>
      </c>
      <c r="Q17" s="4" t="s">
        <v>105</v>
      </c>
      <c r="R17" s="4" t="s">
        <v>112</v>
      </c>
      <c r="S17" s="3" t="s">
        <v>107</v>
      </c>
    </row>
    <row r="18" spans="1:19" ht="82.5" customHeight="1">
      <c r="A18" s="2" t="s">
        <v>113</v>
      </c>
      <c r="B18" s="2" t="s">
        <v>51</v>
      </c>
      <c r="C18" s="2" t="s">
        <v>114</v>
      </c>
      <c r="D18" s="2" t="s">
        <v>115</v>
      </c>
      <c r="E18" s="19" t="s">
        <v>81</v>
      </c>
      <c r="F18" s="3" t="s">
        <v>116</v>
      </c>
      <c r="G18" s="4" t="s">
        <v>117</v>
      </c>
      <c r="H18" s="4" t="s">
        <v>118</v>
      </c>
      <c r="I18" s="4" t="s">
        <v>119</v>
      </c>
      <c r="J18" s="4">
        <v>0</v>
      </c>
      <c r="K18" s="9">
        <v>42004</v>
      </c>
      <c r="L18" s="9">
        <v>42005</v>
      </c>
      <c r="M18" s="6">
        <v>44926</v>
      </c>
      <c r="N18" s="20">
        <v>1</v>
      </c>
      <c r="O18" s="11" t="s">
        <v>120</v>
      </c>
      <c r="P18" s="11" t="s">
        <v>96</v>
      </c>
      <c r="Q18" s="11" t="s">
        <v>96</v>
      </c>
      <c r="R18" s="4" t="s">
        <v>121</v>
      </c>
      <c r="S18" s="8" t="s">
        <v>596</v>
      </c>
    </row>
    <row r="19" spans="1:19" ht="82.5" customHeight="1">
      <c r="A19" s="2" t="s">
        <v>122</v>
      </c>
      <c r="B19" s="2" t="s">
        <v>51</v>
      </c>
      <c r="C19" s="2" t="s">
        <v>123</v>
      </c>
      <c r="D19" s="2" t="s">
        <v>124</v>
      </c>
      <c r="E19" s="19" t="s">
        <v>81</v>
      </c>
      <c r="F19" s="3" t="s">
        <v>116</v>
      </c>
      <c r="G19" s="4" t="s">
        <v>125</v>
      </c>
      <c r="H19" s="4" t="s">
        <v>118</v>
      </c>
      <c r="I19" s="4" t="s">
        <v>119</v>
      </c>
      <c r="J19" s="4">
        <v>0</v>
      </c>
      <c r="K19" s="9">
        <v>42004</v>
      </c>
      <c r="L19" s="9">
        <v>42005</v>
      </c>
      <c r="M19" s="6">
        <v>44926</v>
      </c>
      <c r="N19" s="20">
        <v>1</v>
      </c>
      <c r="O19" s="11" t="s">
        <v>120</v>
      </c>
      <c r="P19" s="11" t="s">
        <v>96</v>
      </c>
      <c r="Q19" s="11" t="s">
        <v>96</v>
      </c>
      <c r="R19" s="4" t="s">
        <v>121</v>
      </c>
      <c r="S19" s="8" t="s">
        <v>596</v>
      </c>
    </row>
    <row r="20" spans="1:19" ht="195" customHeight="1">
      <c r="A20" s="2" t="s">
        <v>126</v>
      </c>
      <c r="B20" s="2" t="s">
        <v>77</v>
      </c>
      <c r="C20" s="2" t="s">
        <v>127</v>
      </c>
      <c r="D20" s="2" t="s">
        <v>128</v>
      </c>
      <c r="E20" s="19" t="s">
        <v>129</v>
      </c>
      <c r="F20" s="3" t="s">
        <v>130</v>
      </c>
      <c r="G20" s="4" t="s">
        <v>671</v>
      </c>
      <c r="H20" s="4" t="s">
        <v>29</v>
      </c>
      <c r="I20" s="4"/>
      <c r="J20" s="4"/>
      <c r="K20" s="9"/>
      <c r="L20" s="9">
        <v>42005</v>
      </c>
      <c r="M20" s="6">
        <v>44926</v>
      </c>
      <c r="N20" s="16">
        <v>0.9</v>
      </c>
      <c r="O20" s="11" t="s">
        <v>131</v>
      </c>
      <c r="P20" s="4" t="s">
        <v>96</v>
      </c>
      <c r="Q20" s="4" t="s">
        <v>96</v>
      </c>
      <c r="R20" s="4" t="s">
        <v>132</v>
      </c>
      <c r="S20" s="3" t="s">
        <v>133</v>
      </c>
    </row>
    <row r="21" spans="1:19" ht="82.5" customHeight="1">
      <c r="A21" s="2" t="s">
        <v>134</v>
      </c>
      <c r="B21" s="15" t="s">
        <v>77</v>
      </c>
      <c r="C21" s="15" t="s">
        <v>135</v>
      </c>
      <c r="D21" s="2" t="s">
        <v>136</v>
      </c>
      <c r="E21" s="19" t="s">
        <v>137</v>
      </c>
      <c r="F21" s="12" t="s">
        <v>130</v>
      </c>
      <c r="G21" s="13" t="s">
        <v>138</v>
      </c>
      <c r="H21" s="4" t="s">
        <v>29</v>
      </c>
      <c r="I21" s="4" t="s">
        <v>139</v>
      </c>
      <c r="J21" s="4"/>
      <c r="K21" s="4" t="s">
        <v>140</v>
      </c>
      <c r="L21" s="9">
        <v>43410</v>
      </c>
      <c r="M21" s="6">
        <v>44926</v>
      </c>
      <c r="N21" s="16">
        <v>0.85</v>
      </c>
      <c r="O21" s="17" t="s">
        <v>131</v>
      </c>
      <c r="P21" s="19" t="s">
        <v>90</v>
      </c>
      <c r="Q21" s="19" t="s">
        <v>96</v>
      </c>
      <c r="R21" s="4" t="s">
        <v>33</v>
      </c>
      <c r="S21" s="12" t="s">
        <v>133</v>
      </c>
    </row>
    <row r="22" spans="1:19" ht="82.5" customHeight="1">
      <c r="A22" s="2" t="s">
        <v>141</v>
      </c>
      <c r="B22" s="2" t="s">
        <v>77</v>
      </c>
      <c r="C22" s="2" t="s">
        <v>142</v>
      </c>
      <c r="D22" s="2" t="s">
        <v>143</v>
      </c>
      <c r="E22" s="19" t="s">
        <v>129</v>
      </c>
      <c r="F22" s="12" t="s">
        <v>144</v>
      </c>
      <c r="G22" s="2" t="s">
        <v>145</v>
      </c>
      <c r="H22" s="4" t="s">
        <v>29</v>
      </c>
      <c r="I22" s="4" t="s">
        <v>146</v>
      </c>
      <c r="J22" s="4"/>
      <c r="K22" s="9"/>
      <c r="L22" s="9">
        <v>43173</v>
      </c>
      <c r="M22" s="6">
        <v>44926</v>
      </c>
      <c r="N22" s="16">
        <v>0.8</v>
      </c>
      <c r="O22" s="17" t="s">
        <v>131</v>
      </c>
      <c r="P22" s="19" t="s">
        <v>96</v>
      </c>
      <c r="Q22" s="19" t="s">
        <v>96</v>
      </c>
      <c r="R22" s="4" t="s">
        <v>147</v>
      </c>
      <c r="S22" s="12" t="s">
        <v>148</v>
      </c>
    </row>
    <row r="23" spans="1:19" ht="82.5" customHeight="1">
      <c r="A23" s="2" t="s">
        <v>531</v>
      </c>
      <c r="B23" s="2" t="s">
        <v>23</v>
      </c>
      <c r="C23" s="2" t="s">
        <v>532</v>
      </c>
      <c r="D23" s="2" t="s">
        <v>530</v>
      </c>
      <c r="E23" s="19" t="s">
        <v>129</v>
      </c>
      <c r="F23" s="12" t="s">
        <v>144</v>
      </c>
      <c r="G23" s="2" t="s">
        <v>533</v>
      </c>
      <c r="H23" s="4" t="s">
        <v>29</v>
      </c>
      <c r="I23" s="4" t="s">
        <v>534</v>
      </c>
      <c r="J23" s="4"/>
      <c r="K23" s="9"/>
      <c r="L23" s="9">
        <v>44197</v>
      </c>
      <c r="M23" s="6">
        <v>44926</v>
      </c>
      <c r="N23" s="16">
        <v>1</v>
      </c>
      <c r="O23" s="17" t="s">
        <v>535</v>
      </c>
      <c r="P23" s="19" t="s">
        <v>56</v>
      </c>
      <c r="Q23" s="19" t="s">
        <v>56</v>
      </c>
      <c r="R23" s="4" t="s">
        <v>534</v>
      </c>
      <c r="S23" s="12" t="s">
        <v>536</v>
      </c>
    </row>
    <row r="24" spans="1:19" ht="82.5" customHeight="1">
      <c r="A24" s="15" t="s">
        <v>149</v>
      </c>
      <c r="B24" s="15" t="s">
        <v>150</v>
      </c>
      <c r="C24" s="15" t="s">
        <v>151</v>
      </c>
      <c r="D24" s="2" t="s">
        <v>152</v>
      </c>
      <c r="E24" s="19" t="s">
        <v>129</v>
      </c>
      <c r="F24" s="12" t="s">
        <v>153</v>
      </c>
      <c r="G24" s="2" t="s">
        <v>154</v>
      </c>
      <c r="H24" s="4" t="s">
        <v>29</v>
      </c>
      <c r="I24" s="4" t="s">
        <v>155</v>
      </c>
      <c r="J24" s="4"/>
      <c r="K24" s="9" t="s">
        <v>156</v>
      </c>
      <c r="L24" s="9">
        <v>42850</v>
      </c>
      <c r="M24" s="6">
        <v>44926</v>
      </c>
      <c r="N24" s="16">
        <v>0.8</v>
      </c>
      <c r="O24" s="17" t="s">
        <v>131</v>
      </c>
      <c r="P24" s="19" t="s">
        <v>96</v>
      </c>
      <c r="Q24" s="19" t="s">
        <v>96</v>
      </c>
      <c r="R24" s="4" t="s">
        <v>157</v>
      </c>
      <c r="S24" s="12" t="s">
        <v>158</v>
      </c>
    </row>
    <row r="25" spans="1:19" ht="82.5" customHeight="1">
      <c r="A25" s="15" t="s">
        <v>159</v>
      </c>
      <c r="B25" s="15" t="s">
        <v>77</v>
      </c>
      <c r="C25" s="15" t="s">
        <v>160</v>
      </c>
      <c r="D25" s="2" t="s">
        <v>161</v>
      </c>
      <c r="E25" s="19" t="s">
        <v>129</v>
      </c>
      <c r="F25" s="12" t="s">
        <v>153</v>
      </c>
      <c r="G25" s="2" t="s">
        <v>162</v>
      </c>
      <c r="H25" s="4" t="s">
        <v>29</v>
      </c>
      <c r="I25" s="4" t="s">
        <v>155</v>
      </c>
      <c r="J25" s="4"/>
      <c r="K25" s="9" t="s">
        <v>156</v>
      </c>
      <c r="L25" s="9">
        <v>42850</v>
      </c>
      <c r="M25" s="6">
        <v>44926</v>
      </c>
      <c r="N25" s="16">
        <v>0.75</v>
      </c>
      <c r="O25" s="17" t="s">
        <v>131</v>
      </c>
      <c r="P25" s="17" t="s">
        <v>96</v>
      </c>
      <c r="Q25" s="19" t="s">
        <v>96</v>
      </c>
      <c r="R25" s="4" t="s">
        <v>157</v>
      </c>
      <c r="S25" s="12" t="s">
        <v>158</v>
      </c>
    </row>
    <row r="26" spans="1:19" ht="82.5" customHeight="1">
      <c r="A26" s="15" t="s">
        <v>163</v>
      </c>
      <c r="B26" s="15" t="s">
        <v>43</v>
      </c>
      <c r="C26" s="15" t="s">
        <v>164</v>
      </c>
      <c r="D26" s="2" t="s">
        <v>165</v>
      </c>
      <c r="E26" s="19" t="s">
        <v>81</v>
      </c>
      <c r="F26" s="12" t="s">
        <v>166</v>
      </c>
      <c r="G26" s="2" t="s">
        <v>167</v>
      </c>
      <c r="H26" s="4" t="s">
        <v>29</v>
      </c>
      <c r="I26" s="4" t="s">
        <v>168</v>
      </c>
      <c r="J26" s="4"/>
      <c r="K26" s="9"/>
      <c r="L26" s="9">
        <v>42005</v>
      </c>
      <c r="M26" s="6">
        <v>44926</v>
      </c>
      <c r="N26" s="16">
        <v>0.95</v>
      </c>
      <c r="O26" s="17" t="s">
        <v>31</v>
      </c>
      <c r="P26" s="17" t="s">
        <v>40</v>
      </c>
      <c r="Q26" s="19" t="s">
        <v>40</v>
      </c>
      <c r="R26" s="4" t="s">
        <v>169</v>
      </c>
      <c r="S26" s="12" t="s">
        <v>170</v>
      </c>
    </row>
    <row r="27" spans="1:19" ht="82.5" customHeight="1">
      <c r="A27" s="15" t="s">
        <v>171</v>
      </c>
      <c r="B27" s="15" t="s">
        <v>51</v>
      </c>
      <c r="C27" s="15" t="s">
        <v>172</v>
      </c>
      <c r="D27" s="2" t="s">
        <v>173</v>
      </c>
      <c r="E27" s="19" t="s">
        <v>81</v>
      </c>
      <c r="F27" s="14" t="s">
        <v>166</v>
      </c>
      <c r="G27" s="4" t="s">
        <v>174</v>
      </c>
      <c r="H27" s="4" t="s">
        <v>29</v>
      </c>
      <c r="I27" s="4" t="s">
        <v>175</v>
      </c>
      <c r="J27" s="4"/>
      <c r="K27" s="9"/>
      <c r="L27" s="9">
        <v>42005</v>
      </c>
      <c r="M27" s="6">
        <v>44926</v>
      </c>
      <c r="N27" s="16">
        <v>0.75</v>
      </c>
      <c r="O27" s="17" t="s">
        <v>31</v>
      </c>
      <c r="P27" s="19" t="s">
        <v>40</v>
      </c>
      <c r="Q27" s="19" t="s">
        <v>40</v>
      </c>
      <c r="R27" s="2" t="s">
        <v>176</v>
      </c>
      <c r="S27" s="18" t="s">
        <v>170</v>
      </c>
    </row>
    <row r="28" spans="1:19" ht="82.5" customHeight="1">
      <c r="A28" s="15" t="s">
        <v>177</v>
      </c>
      <c r="B28" s="15" t="s">
        <v>77</v>
      </c>
      <c r="C28" s="15" t="s">
        <v>178</v>
      </c>
      <c r="D28" s="2" t="s">
        <v>179</v>
      </c>
      <c r="E28" s="19" t="s">
        <v>81</v>
      </c>
      <c r="F28" s="14" t="s">
        <v>166</v>
      </c>
      <c r="G28" s="4" t="s">
        <v>180</v>
      </c>
      <c r="H28" s="4" t="s">
        <v>29</v>
      </c>
      <c r="I28" s="4" t="s">
        <v>168</v>
      </c>
      <c r="J28" s="4"/>
      <c r="K28" s="9"/>
      <c r="L28" s="9">
        <v>42005</v>
      </c>
      <c r="M28" s="6">
        <v>44926</v>
      </c>
      <c r="N28" s="16">
        <v>0.7</v>
      </c>
      <c r="O28" s="17" t="s">
        <v>31</v>
      </c>
      <c r="P28" s="17" t="s">
        <v>40</v>
      </c>
      <c r="Q28" s="19" t="s">
        <v>40</v>
      </c>
      <c r="R28" s="4" t="s">
        <v>181</v>
      </c>
      <c r="S28" s="18" t="s">
        <v>170</v>
      </c>
    </row>
    <row r="29" spans="1:19" ht="82.5" customHeight="1">
      <c r="A29" s="15" t="s">
        <v>182</v>
      </c>
      <c r="B29" s="15" t="s">
        <v>77</v>
      </c>
      <c r="C29" s="15" t="s">
        <v>183</v>
      </c>
      <c r="D29" s="2" t="s">
        <v>184</v>
      </c>
      <c r="E29" s="19" t="s">
        <v>81</v>
      </c>
      <c r="F29" s="14" t="s">
        <v>166</v>
      </c>
      <c r="G29" s="4" t="s">
        <v>185</v>
      </c>
      <c r="H29" s="4" t="s">
        <v>29</v>
      </c>
      <c r="I29" s="4" t="s">
        <v>186</v>
      </c>
      <c r="J29" s="4"/>
      <c r="K29" s="9"/>
      <c r="L29" s="9">
        <v>42736</v>
      </c>
      <c r="M29" s="6">
        <v>44926</v>
      </c>
      <c r="N29" s="16">
        <v>0.8</v>
      </c>
      <c r="O29" s="17" t="s">
        <v>31</v>
      </c>
      <c r="P29" s="17" t="s">
        <v>40</v>
      </c>
      <c r="Q29" s="19" t="s">
        <v>40</v>
      </c>
      <c r="R29" s="4" t="s">
        <v>187</v>
      </c>
      <c r="S29" s="18" t="s">
        <v>170</v>
      </c>
    </row>
    <row r="30" spans="1:19" ht="82.5" customHeight="1">
      <c r="A30" s="15" t="s">
        <v>188</v>
      </c>
      <c r="B30" s="15"/>
      <c r="C30" s="15" t="s">
        <v>189</v>
      </c>
      <c r="D30" s="2" t="s">
        <v>190</v>
      </c>
      <c r="E30" s="19" t="s">
        <v>26</v>
      </c>
      <c r="F30" s="14" t="s">
        <v>191</v>
      </c>
      <c r="G30" s="4" t="s">
        <v>192</v>
      </c>
      <c r="H30" s="4" t="s">
        <v>29</v>
      </c>
      <c r="I30" s="4" t="s">
        <v>193</v>
      </c>
      <c r="J30" s="4" t="s">
        <v>194</v>
      </c>
      <c r="K30" s="4" t="s">
        <v>195</v>
      </c>
      <c r="L30" s="9">
        <v>44197</v>
      </c>
      <c r="M30" s="6">
        <v>44926</v>
      </c>
      <c r="N30" s="16">
        <v>0.8</v>
      </c>
      <c r="O30" s="17" t="s">
        <v>31</v>
      </c>
      <c r="P30" s="17" t="s">
        <v>105</v>
      </c>
      <c r="Q30" s="17" t="s">
        <v>105</v>
      </c>
      <c r="R30" s="4" t="s">
        <v>196</v>
      </c>
      <c r="S30" s="18" t="s">
        <v>197</v>
      </c>
    </row>
    <row r="31" spans="1:19" ht="82.5" customHeight="1">
      <c r="A31" s="15" t="s">
        <v>198</v>
      </c>
      <c r="B31" s="15" t="s">
        <v>43</v>
      </c>
      <c r="C31" s="15" t="s">
        <v>199</v>
      </c>
      <c r="D31" s="2" t="s">
        <v>200</v>
      </c>
      <c r="E31" s="19" t="s">
        <v>26</v>
      </c>
      <c r="F31" s="14" t="s">
        <v>191</v>
      </c>
      <c r="G31" s="4" t="s">
        <v>201</v>
      </c>
      <c r="H31" s="4" t="s">
        <v>29</v>
      </c>
      <c r="I31" s="4" t="s">
        <v>202</v>
      </c>
      <c r="J31" s="4">
        <v>2020</v>
      </c>
      <c r="K31" s="4" t="s">
        <v>195</v>
      </c>
      <c r="L31" s="9">
        <v>44197</v>
      </c>
      <c r="M31" s="6">
        <v>44926</v>
      </c>
      <c r="N31" s="16">
        <v>0.9</v>
      </c>
      <c r="O31" s="17" t="s">
        <v>31</v>
      </c>
      <c r="P31" s="17" t="s">
        <v>40</v>
      </c>
      <c r="Q31" s="17" t="s">
        <v>40</v>
      </c>
      <c r="R31" s="4" t="s">
        <v>203</v>
      </c>
      <c r="S31" s="18" t="s">
        <v>204</v>
      </c>
    </row>
    <row r="32" spans="1:19" ht="82.5" customHeight="1">
      <c r="A32" s="15" t="s">
        <v>205</v>
      </c>
      <c r="B32" s="15" t="s">
        <v>43</v>
      </c>
      <c r="C32" s="15" t="s">
        <v>206</v>
      </c>
      <c r="D32" s="2" t="s">
        <v>207</v>
      </c>
      <c r="E32" s="19" t="s">
        <v>26</v>
      </c>
      <c r="F32" s="18" t="s">
        <v>191</v>
      </c>
      <c r="G32" s="15" t="s">
        <v>208</v>
      </c>
      <c r="H32" s="4" t="s">
        <v>29</v>
      </c>
      <c r="I32" s="4" t="s">
        <v>209</v>
      </c>
      <c r="J32" s="4"/>
      <c r="K32" s="4" t="s">
        <v>210</v>
      </c>
      <c r="L32" s="9">
        <v>44197</v>
      </c>
      <c r="M32" s="6">
        <v>44926</v>
      </c>
      <c r="N32" s="16">
        <v>0.9</v>
      </c>
      <c r="O32" s="17" t="s">
        <v>31</v>
      </c>
      <c r="P32" s="17" t="s">
        <v>105</v>
      </c>
      <c r="Q32" s="19" t="s">
        <v>105</v>
      </c>
      <c r="R32" s="4" t="s">
        <v>211</v>
      </c>
      <c r="S32" s="18" t="s">
        <v>212</v>
      </c>
    </row>
    <row r="33" spans="1:19" ht="82.5" customHeight="1">
      <c r="A33" s="15" t="s">
        <v>213</v>
      </c>
      <c r="B33" s="15" t="s">
        <v>77</v>
      </c>
      <c r="C33" s="15" t="s">
        <v>214</v>
      </c>
      <c r="D33" s="2" t="s">
        <v>215</v>
      </c>
      <c r="E33" s="19" t="s">
        <v>26</v>
      </c>
      <c r="F33" s="18" t="s">
        <v>216</v>
      </c>
      <c r="G33" s="15" t="s">
        <v>217</v>
      </c>
      <c r="H33" s="4" t="s">
        <v>29</v>
      </c>
      <c r="I33" s="4"/>
      <c r="J33" s="4">
        <v>1</v>
      </c>
      <c r="K33" s="9"/>
      <c r="L33" s="9">
        <v>42005</v>
      </c>
      <c r="M33" s="6">
        <v>44926</v>
      </c>
      <c r="N33" s="16">
        <v>1</v>
      </c>
      <c r="O33" s="17" t="s">
        <v>31</v>
      </c>
      <c r="P33" s="17" t="s">
        <v>105</v>
      </c>
      <c r="Q33" s="19" t="s">
        <v>105</v>
      </c>
      <c r="R33" s="4" t="s">
        <v>218</v>
      </c>
      <c r="S33" s="18" t="s">
        <v>197</v>
      </c>
    </row>
    <row r="34" spans="1:19" ht="82.5" customHeight="1">
      <c r="A34" s="15" t="s">
        <v>219</v>
      </c>
      <c r="B34" s="15" t="s">
        <v>23</v>
      </c>
      <c r="C34" s="15" t="s">
        <v>220</v>
      </c>
      <c r="D34" s="2" t="s">
        <v>221</v>
      </c>
      <c r="E34" s="19" t="s">
        <v>26</v>
      </c>
      <c r="F34" s="18" t="s">
        <v>216</v>
      </c>
      <c r="G34" s="4" t="s">
        <v>222</v>
      </c>
      <c r="H34" s="4" t="s">
        <v>29</v>
      </c>
      <c r="I34" s="4"/>
      <c r="J34" s="10"/>
      <c r="K34" s="9"/>
      <c r="L34" s="9">
        <v>43831</v>
      </c>
      <c r="M34" s="6">
        <v>44926</v>
      </c>
      <c r="N34" s="16">
        <v>0.95</v>
      </c>
      <c r="O34" s="17" t="s">
        <v>31</v>
      </c>
      <c r="P34" s="17" t="s">
        <v>105</v>
      </c>
      <c r="Q34" s="19" t="s">
        <v>105</v>
      </c>
      <c r="R34" s="4" t="s">
        <v>223</v>
      </c>
      <c r="S34" s="18" t="s">
        <v>197</v>
      </c>
    </row>
    <row r="35" spans="1:19" ht="82.5" customHeight="1">
      <c r="A35" s="15" t="s">
        <v>224</v>
      </c>
      <c r="B35" s="15" t="s">
        <v>150</v>
      </c>
      <c r="C35" s="15" t="s">
        <v>225</v>
      </c>
      <c r="D35" s="2" t="s">
        <v>226</v>
      </c>
      <c r="E35" s="19" t="s">
        <v>227</v>
      </c>
      <c r="F35" s="18" t="s">
        <v>216</v>
      </c>
      <c r="G35" s="4" t="s">
        <v>654</v>
      </c>
      <c r="H35" s="4" t="s">
        <v>228</v>
      </c>
      <c r="I35" s="4" t="s">
        <v>229</v>
      </c>
      <c r="J35" s="4" t="s">
        <v>230</v>
      </c>
      <c r="K35" s="9">
        <v>43830</v>
      </c>
      <c r="L35" s="9">
        <v>44562</v>
      </c>
      <c r="M35" s="6">
        <v>44926</v>
      </c>
      <c r="N35" s="16">
        <v>-0.25</v>
      </c>
      <c r="O35" s="17" t="s">
        <v>231</v>
      </c>
      <c r="P35" s="17" t="s">
        <v>85</v>
      </c>
      <c r="Q35" s="19" t="s">
        <v>85</v>
      </c>
      <c r="R35" s="4" t="s">
        <v>232</v>
      </c>
      <c r="S35" s="18" t="s">
        <v>197</v>
      </c>
    </row>
    <row r="36" spans="1:19" ht="82.5" customHeight="1">
      <c r="A36" s="21" t="s">
        <v>233</v>
      </c>
      <c r="B36" s="15" t="s">
        <v>150</v>
      </c>
      <c r="C36" s="15" t="s">
        <v>234</v>
      </c>
      <c r="D36" s="2" t="s">
        <v>235</v>
      </c>
      <c r="E36" s="19" t="s">
        <v>227</v>
      </c>
      <c r="F36" s="18" t="s">
        <v>216</v>
      </c>
      <c r="G36" s="20" t="s">
        <v>655</v>
      </c>
      <c r="H36" s="4" t="s">
        <v>83</v>
      </c>
      <c r="I36" s="4" t="s">
        <v>229</v>
      </c>
      <c r="J36" s="4" t="s">
        <v>236</v>
      </c>
      <c r="K36" s="9">
        <v>43830</v>
      </c>
      <c r="L36" s="9">
        <v>44562</v>
      </c>
      <c r="M36" s="6">
        <v>44926</v>
      </c>
      <c r="N36" s="16">
        <v>-0.25</v>
      </c>
      <c r="O36" s="17" t="s">
        <v>231</v>
      </c>
      <c r="P36" s="22" t="s">
        <v>105</v>
      </c>
      <c r="Q36" s="19" t="s">
        <v>105</v>
      </c>
      <c r="R36" s="4" t="s">
        <v>232</v>
      </c>
      <c r="S36" s="18" t="s">
        <v>197</v>
      </c>
    </row>
    <row r="37" spans="1:19" ht="82.5" customHeight="1">
      <c r="A37" s="21" t="s">
        <v>237</v>
      </c>
      <c r="B37" s="15" t="s">
        <v>150</v>
      </c>
      <c r="C37" s="15" t="s">
        <v>238</v>
      </c>
      <c r="D37" s="2" t="s">
        <v>239</v>
      </c>
      <c r="E37" s="19" t="s">
        <v>227</v>
      </c>
      <c r="F37" s="18" t="s">
        <v>216</v>
      </c>
      <c r="G37" s="20" t="s">
        <v>240</v>
      </c>
      <c r="H37" s="4" t="s">
        <v>70</v>
      </c>
      <c r="I37" s="4" t="s">
        <v>229</v>
      </c>
      <c r="J37" s="4">
        <v>239</v>
      </c>
      <c r="K37" s="9">
        <v>43830</v>
      </c>
      <c r="L37" s="9">
        <v>44562</v>
      </c>
      <c r="M37" s="6">
        <v>44926</v>
      </c>
      <c r="N37" s="16">
        <v>-0.25</v>
      </c>
      <c r="O37" s="17" t="s">
        <v>231</v>
      </c>
      <c r="P37" s="22" t="s">
        <v>105</v>
      </c>
      <c r="Q37" s="19" t="s">
        <v>105</v>
      </c>
      <c r="R37" s="4" t="s">
        <v>232</v>
      </c>
      <c r="S37" s="18" t="s">
        <v>197</v>
      </c>
    </row>
    <row r="38" spans="1:19" ht="82.5" customHeight="1">
      <c r="A38" s="21" t="s">
        <v>241</v>
      </c>
      <c r="B38" s="15" t="s">
        <v>77</v>
      </c>
      <c r="C38" s="15" t="s">
        <v>242</v>
      </c>
      <c r="D38" s="2" t="s">
        <v>243</v>
      </c>
      <c r="E38" s="19" t="s">
        <v>227</v>
      </c>
      <c r="F38" s="18" t="s">
        <v>216</v>
      </c>
      <c r="G38" s="20" t="s">
        <v>244</v>
      </c>
      <c r="H38" s="4" t="s">
        <v>29</v>
      </c>
      <c r="I38" s="4" t="s">
        <v>229</v>
      </c>
      <c r="J38" s="4"/>
      <c r="K38" s="9"/>
      <c r="L38" s="9">
        <v>44562</v>
      </c>
      <c r="M38" s="6">
        <v>44926</v>
      </c>
      <c r="N38" s="16">
        <v>0.25</v>
      </c>
      <c r="O38" s="22" t="s">
        <v>31</v>
      </c>
      <c r="P38" s="22" t="s">
        <v>105</v>
      </c>
      <c r="Q38" s="19" t="s">
        <v>105</v>
      </c>
      <c r="R38" s="4" t="s">
        <v>232</v>
      </c>
      <c r="S38" s="18" t="s">
        <v>197</v>
      </c>
    </row>
    <row r="39" spans="1:19" ht="82.5" customHeight="1">
      <c r="A39" s="21" t="s">
        <v>245</v>
      </c>
      <c r="B39" s="15" t="s">
        <v>77</v>
      </c>
      <c r="C39" s="15" t="s">
        <v>246</v>
      </c>
      <c r="D39" s="2" t="s">
        <v>247</v>
      </c>
      <c r="E39" s="19" t="s">
        <v>248</v>
      </c>
      <c r="F39" s="18" t="s">
        <v>216</v>
      </c>
      <c r="G39" s="20" t="s">
        <v>249</v>
      </c>
      <c r="H39" s="4" t="s">
        <v>29</v>
      </c>
      <c r="I39" s="4" t="s">
        <v>250</v>
      </c>
      <c r="J39" s="10">
        <v>0.72</v>
      </c>
      <c r="K39" s="9" t="s">
        <v>251</v>
      </c>
      <c r="L39" s="9">
        <v>44197</v>
      </c>
      <c r="M39" s="6">
        <v>44926</v>
      </c>
      <c r="N39" s="16">
        <v>0.8</v>
      </c>
      <c r="O39" s="22" t="s">
        <v>31</v>
      </c>
      <c r="P39" s="22" t="s">
        <v>252</v>
      </c>
      <c r="Q39" s="19" t="s">
        <v>252</v>
      </c>
      <c r="R39" s="4" t="s">
        <v>250</v>
      </c>
      <c r="S39" s="18" t="s">
        <v>197</v>
      </c>
    </row>
    <row r="40" spans="1:19" ht="82.5" customHeight="1">
      <c r="A40" s="21" t="s">
        <v>253</v>
      </c>
      <c r="B40" s="15" t="s">
        <v>77</v>
      </c>
      <c r="C40" s="15" t="s">
        <v>254</v>
      </c>
      <c r="D40" s="2" t="s">
        <v>255</v>
      </c>
      <c r="E40" s="19" t="s">
        <v>248</v>
      </c>
      <c r="F40" s="18" t="s">
        <v>216</v>
      </c>
      <c r="G40" s="20" t="s">
        <v>256</v>
      </c>
      <c r="H40" s="4" t="s">
        <v>29</v>
      </c>
      <c r="I40" s="4" t="s">
        <v>250</v>
      </c>
      <c r="J40" s="10">
        <v>0.94</v>
      </c>
      <c r="K40" s="9" t="s">
        <v>251</v>
      </c>
      <c r="L40" s="9">
        <v>44197</v>
      </c>
      <c r="M40" s="6">
        <v>44926</v>
      </c>
      <c r="N40" s="16">
        <v>0.96</v>
      </c>
      <c r="O40" s="22" t="s">
        <v>131</v>
      </c>
      <c r="P40" s="22" t="s">
        <v>252</v>
      </c>
      <c r="Q40" s="19" t="s">
        <v>252</v>
      </c>
      <c r="R40" s="4" t="s">
        <v>250</v>
      </c>
      <c r="S40" s="18" t="s">
        <v>197</v>
      </c>
    </row>
    <row r="41" spans="1:19" ht="82.5" customHeight="1">
      <c r="A41" s="21" t="s">
        <v>257</v>
      </c>
      <c r="B41" s="15" t="s">
        <v>258</v>
      </c>
      <c r="C41" s="15" t="s">
        <v>259</v>
      </c>
      <c r="D41" s="2" t="s">
        <v>260</v>
      </c>
      <c r="E41" s="19" t="s">
        <v>81</v>
      </c>
      <c r="F41" s="18" t="s">
        <v>261</v>
      </c>
      <c r="G41" s="20" t="s">
        <v>262</v>
      </c>
      <c r="H41" s="20" t="s">
        <v>263</v>
      </c>
      <c r="I41" s="20" t="s">
        <v>264</v>
      </c>
      <c r="J41" s="4">
        <v>2020</v>
      </c>
      <c r="K41" s="4">
        <v>2020</v>
      </c>
      <c r="L41" s="9">
        <v>44197</v>
      </c>
      <c r="M41" s="6">
        <v>44926</v>
      </c>
      <c r="N41" s="16">
        <v>0.05</v>
      </c>
      <c r="O41" s="22" t="s">
        <v>265</v>
      </c>
      <c r="P41" s="22" t="s">
        <v>105</v>
      </c>
      <c r="Q41" s="19" t="s">
        <v>105</v>
      </c>
      <c r="R41" s="4" t="s">
        <v>266</v>
      </c>
      <c r="S41" s="18" t="s">
        <v>267</v>
      </c>
    </row>
    <row r="42" spans="1:19" ht="82.5" customHeight="1">
      <c r="A42" s="15" t="s">
        <v>574</v>
      </c>
      <c r="B42" s="15" t="s">
        <v>43</v>
      </c>
      <c r="C42" s="15" t="s">
        <v>575</v>
      </c>
      <c r="D42" s="2" t="s">
        <v>268</v>
      </c>
      <c r="E42" s="19" t="s">
        <v>81</v>
      </c>
      <c r="F42" s="18" t="s">
        <v>261</v>
      </c>
      <c r="G42" s="4" t="s">
        <v>576</v>
      </c>
      <c r="H42" s="20" t="s">
        <v>29</v>
      </c>
      <c r="I42" s="409"/>
      <c r="J42" s="4">
        <v>2021</v>
      </c>
      <c r="K42" s="9" t="s">
        <v>577</v>
      </c>
      <c r="L42" s="9">
        <v>44197</v>
      </c>
      <c r="M42" s="6">
        <v>44926</v>
      </c>
      <c r="N42" s="16">
        <v>0.7</v>
      </c>
      <c r="O42" s="22" t="s">
        <v>366</v>
      </c>
      <c r="P42" s="17" t="s">
        <v>96</v>
      </c>
      <c r="Q42" s="19" t="s">
        <v>578</v>
      </c>
      <c r="R42" s="4" t="s">
        <v>269</v>
      </c>
      <c r="S42" s="18" t="s">
        <v>267</v>
      </c>
    </row>
    <row r="43" spans="1:19" ht="82.5" customHeight="1">
      <c r="A43" s="15" t="s">
        <v>270</v>
      </c>
      <c r="B43" s="15" t="s">
        <v>77</v>
      </c>
      <c r="C43" s="15" t="s">
        <v>271</v>
      </c>
      <c r="D43" s="2" t="s">
        <v>272</v>
      </c>
      <c r="E43" s="19" t="s">
        <v>273</v>
      </c>
      <c r="F43" s="18" t="s">
        <v>274</v>
      </c>
      <c r="G43" s="4" t="s">
        <v>275</v>
      </c>
      <c r="H43" s="4" t="s">
        <v>29</v>
      </c>
      <c r="I43" s="4"/>
      <c r="J43" s="4"/>
      <c r="K43" s="9"/>
      <c r="L43" s="9">
        <v>44197</v>
      </c>
      <c r="M43" s="6">
        <v>44926</v>
      </c>
      <c r="N43" s="16">
        <v>0.8</v>
      </c>
      <c r="O43" s="17" t="s">
        <v>31</v>
      </c>
      <c r="P43" s="17" t="s">
        <v>96</v>
      </c>
      <c r="Q43" s="19" t="s">
        <v>96</v>
      </c>
      <c r="R43" s="4" t="s">
        <v>276</v>
      </c>
      <c r="S43" s="18" t="s">
        <v>277</v>
      </c>
    </row>
    <row r="44" spans="1:19" ht="82.5" customHeight="1">
      <c r="A44" s="15" t="s">
        <v>278</v>
      </c>
      <c r="B44" s="15" t="s">
        <v>77</v>
      </c>
      <c r="C44" s="15" t="s">
        <v>279</v>
      </c>
      <c r="D44" s="2" t="s">
        <v>280</v>
      </c>
      <c r="E44" s="19" t="s">
        <v>273</v>
      </c>
      <c r="F44" s="18" t="s">
        <v>274</v>
      </c>
      <c r="G44" s="4" t="s">
        <v>281</v>
      </c>
      <c r="H44" s="4" t="s">
        <v>29</v>
      </c>
      <c r="I44" s="4" t="s">
        <v>282</v>
      </c>
      <c r="J44" s="4"/>
      <c r="K44" s="4" t="s">
        <v>283</v>
      </c>
      <c r="L44" s="9">
        <v>44197</v>
      </c>
      <c r="M44" s="6">
        <v>44926</v>
      </c>
      <c r="N44" s="16">
        <v>0.8</v>
      </c>
      <c r="O44" s="17" t="s">
        <v>31</v>
      </c>
      <c r="P44" s="17" t="s">
        <v>40</v>
      </c>
      <c r="Q44" s="19" t="s">
        <v>40</v>
      </c>
      <c r="R44" s="4" t="s">
        <v>284</v>
      </c>
      <c r="S44" s="18" t="s">
        <v>277</v>
      </c>
    </row>
    <row r="45" spans="1:19" ht="82.5" customHeight="1">
      <c r="A45" s="15" t="s">
        <v>285</v>
      </c>
      <c r="B45" s="15" t="s">
        <v>77</v>
      </c>
      <c r="C45" s="15" t="s">
        <v>286</v>
      </c>
      <c r="D45" s="2" t="s">
        <v>287</v>
      </c>
      <c r="E45" s="19" t="s">
        <v>273</v>
      </c>
      <c r="F45" s="18" t="s">
        <v>274</v>
      </c>
      <c r="G45" s="4" t="s">
        <v>288</v>
      </c>
      <c r="H45" s="4" t="s">
        <v>29</v>
      </c>
      <c r="I45" s="4" t="s">
        <v>289</v>
      </c>
      <c r="J45" s="4"/>
      <c r="K45" s="4" t="s">
        <v>283</v>
      </c>
      <c r="L45" s="9">
        <v>44197</v>
      </c>
      <c r="M45" s="6">
        <v>44926</v>
      </c>
      <c r="N45" s="16">
        <v>0.8</v>
      </c>
      <c r="O45" s="17" t="s">
        <v>31</v>
      </c>
      <c r="P45" s="19" t="s">
        <v>90</v>
      </c>
      <c r="Q45" s="19" t="s">
        <v>90</v>
      </c>
      <c r="R45" s="4" t="s">
        <v>290</v>
      </c>
      <c r="S45" s="18" t="s">
        <v>277</v>
      </c>
    </row>
    <row r="46" spans="1:19" ht="82.5" customHeight="1">
      <c r="A46" s="15" t="s">
        <v>291</v>
      </c>
      <c r="B46" s="15" t="s">
        <v>77</v>
      </c>
      <c r="C46" s="15" t="s">
        <v>292</v>
      </c>
      <c r="D46" s="2" t="s">
        <v>293</v>
      </c>
      <c r="E46" s="19" t="s">
        <v>273</v>
      </c>
      <c r="F46" s="18" t="s">
        <v>274</v>
      </c>
      <c r="G46" s="4" t="s">
        <v>294</v>
      </c>
      <c r="H46" s="4" t="s">
        <v>29</v>
      </c>
      <c r="I46" s="4" t="s">
        <v>295</v>
      </c>
      <c r="J46" s="4">
        <v>0.9</v>
      </c>
      <c r="K46" s="4">
        <v>2019</v>
      </c>
      <c r="L46" s="9">
        <v>44197</v>
      </c>
      <c r="M46" s="6">
        <v>44926</v>
      </c>
      <c r="N46" s="16">
        <v>0.9</v>
      </c>
      <c r="O46" s="17" t="s">
        <v>31</v>
      </c>
      <c r="P46" s="19" t="s">
        <v>40</v>
      </c>
      <c r="Q46" s="19" t="s">
        <v>40</v>
      </c>
      <c r="R46" s="4" t="s">
        <v>295</v>
      </c>
      <c r="S46" s="18" t="s">
        <v>277</v>
      </c>
    </row>
    <row r="47" spans="1:19" ht="82.5" customHeight="1">
      <c r="A47" s="15" t="s">
        <v>296</v>
      </c>
      <c r="B47" s="15" t="s">
        <v>77</v>
      </c>
      <c r="C47" s="15" t="s">
        <v>297</v>
      </c>
      <c r="D47" s="2" t="s">
        <v>298</v>
      </c>
      <c r="E47" s="19" t="s">
        <v>81</v>
      </c>
      <c r="F47" s="18" t="s">
        <v>299</v>
      </c>
      <c r="G47" s="4" t="s">
        <v>300</v>
      </c>
      <c r="H47" s="4" t="s">
        <v>29</v>
      </c>
      <c r="I47" s="4"/>
      <c r="J47" s="10"/>
      <c r="K47" s="4"/>
      <c r="L47" s="9">
        <v>2019</v>
      </c>
      <c r="M47" s="6">
        <v>44926</v>
      </c>
      <c r="N47" s="16">
        <v>0.9</v>
      </c>
      <c r="O47" s="17" t="s">
        <v>31</v>
      </c>
      <c r="P47" s="19" t="s">
        <v>40</v>
      </c>
      <c r="Q47" s="19" t="s">
        <v>40</v>
      </c>
      <c r="R47" s="4" t="s">
        <v>301</v>
      </c>
      <c r="S47" s="18" t="s">
        <v>302</v>
      </c>
    </row>
    <row r="48" spans="1:19" ht="82.5" customHeight="1">
      <c r="A48" s="15" t="s">
        <v>303</v>
      </c>
      <c r="B48" s="15" t="s">
        <v>77</v>
      </c>
      <c r="C48" s="15" t="s">
        <v>304</v>
      </c>
      <c r="D48" s="2" t="s">
        <v>305</v>
      </c>
      <c r="E48" s="19" t="s">
        <v>81</v>
      </c>
      <c r="F48" s="18" t="s">
        <v>299</v>
      </c>
      <c r="G48" s="4" t="s">
        <v>306</v>
      </c>
      <c r="H48" s="4" t="s">
        <v>29</v>
      </c>
      <c r="I48" s="4"/>
      <c r="J48" s="4"/>
      <c r="K48" s="9"/>
      <c r="L48" s="9"/>
      <c r="M48" s="6">
        <v>44926</v>
      </c>
      <c r="N48" s="16">
        <v>0.9</v>
      </c>
      <c r="O48" s="17" t="s">
        <v>31</v>
      </c>
      <c r="P48" s="17" t="s">
        <v>40</v>
      </c>
      <c r="Q48" s="19" t="s">
        <v>40</v>
      </c>
      <c r="R48" s="4" t="s">
        <v>307</v>
      </c>
      <c r="S48" s="18" t="s">
        <v>302</v>
      </c>
    </row>
    <row r="49" spans="1:20" ht="82.5" customHeight="1">
      <c r="A49" s="15" t="s">
        <v>308</v>
      </c>
      <c r="B49" s="15" t="s">
        <v>77</v>
      </c>
      <c r="C49" s="15" t="s">
        <v>309</v>
      </c>
      <c r="D49" s="2" t="s">
        <v>310</v>
      </c>
      <c r="E49" s="19" t="s">
        <v>26</v>
      </c>
      <c r="F49" s="18" t="s">
        <v>311</v>
      </c>
      <c r="G49" s="4" t="s">
        <v>312</v>
      </c>
      <c r="H49" s="4" t="s">
        <v>29</v>
      </c>
      <c r="I49" s="4" t="s">
        <v>313</v>
      </c>
      <c r="J49" s="4">
        <v>0</v>
      </c>
      <c r="K49" s="9">
        <v>42007</v>
      </c>
      <c r="L49" s="9">
        <v>44197</v>
      </c>
      <c r="M49" s="6">
        <v>44926</v>
      </c>
      <c r="N49" s="16">
        <v>0.8</v>
      </c>
      <c r="O49" s="17" t="s">
        <v>31</v>
      </c>
      <c r="P49" s="17" t="s">
        <v>40</v>
      </c>
      <c r="Q49" s="19" t="s">
        <v>40</v>
      </c>
      <c r="R49" s="4" t="s">
        <v>314</v>
      </c>
      <c r="S49" s="18" t="s">
        <v>315</v>
      </c>
      <c r="T49" s="144"/>
    </row>
    <row r="50" spans="1:20" ht="82.5" customHeight="1">
      <c r="A50" s="15" t="s">
        <v>316</v>
      </c>
      <c r="B50" s="15" t="s">
        <v>77</v>
      </c>
      <c r="C50" s="15" t="s">
        <v>317</v>
      </c>
      <c r="D50" s="2" t="s">
        <v>318</v>
      </c>
      <c r="E50" s="19" t="s">
        <v>81</v>
      </c>
      <c r="F50" s="18" t="s">
        <v>311</v>
      </c>
      <c r="G50" s="4" t="s">
        <v>319</v>
      </c>
      <c r="H50" s="4" t="s">
        <v>29</v>
      </c>
      <c r="I50" s="4" t="s">
        <v>320</v>
      </c>
      <c r="J50" s="4">
        <v>77.180000000000007</v>
      </c>
      <c r="K50" s="9">
        <v>42648</v>
      </c>
      <c r="L50" s="9">
        <v>44197</v>
      </c>
      <c r="M50" s="6">
        <v>44926</v>
      </c>
      <c r="N50" s="16">
        <v>0.8</v>
      </c>
      <c r="O50" s="17" t="s">
        <v>31</v>
      </c>
      <c r="P50" s="17" t="s">
        <v>40</v>
      </c>
      <c r="Q50" s="19" t="s">
        <v>40</v>
      </c>
      <c r="R50" s="4" t="s">
        <v>321</v>
      </c>
      <c r="S50" s="18" t="s">
        <v>315</v>
      </c>
    </row>
    <row r="51" spans="1:20" ht="82.5" customHeight="1">
      <c r="A51" s="21" t="s">
        <v>322</v>
      </c>
      <c r="B51" s="15" t="s">
        <v>77</v>
      </c>
      <c r="C51" s="15" t="s">
        <v>323</v>
      </c>
      <c r="D51" s="2" t="s">
        <v>324</v>
      </c>
      <c r="E51" s="19" t="s">
        <v>325</v>
      </c>
      <c r="F51" s="18" t="s">
        <v>311</v>
      </c>
      <c r="G51" s="15" t="s">
        <v>326</v>
      </c>
      <c r="H51" s="4" t="s">
        <v>29</v>
      </c>
      <c r="I51" s="4" t="s">
        <v>327</v>
      </c>
      <c r="J51" s="4"/>
      <c r="K51" s="9"/>
      <c r="L51" s="9">
        <v>44197</v>
      </c>
      <c r="M51" s="6">
        <v>44926</v>
      </c>
      <c r="N51" s="16">
        <v>0.9</v>
      </c>
      <c r="O51" s="22" t="s">
        <v>31</v>
      </c>
      <c r="P51" s="17" t="s">
        <v>40</v>
      </c>
      <c r="Q51" s="19" t="s">
        <v>40</v>
      </c>
      <c r="R51" s="4" t="s">
        <v>321</v>
      </c>
      <c r="S51" s="18" t="s">
        <v>315</v>
      </c>
    </row>
    <row r="52" spans="1:20" ht="82.5" customHeight="1">
      <c r="A52" s="21" t="s">
        <v>328</v>
      </c>
      <c r="B52" s="15" t="s">
        <v>77</v>
      </c>
      <c r="C52" s="15" t="s">
        <v>329</v>
      </c>
      <c r="D52" s="2" t="s">
        <v>330</v>
      </c>
      <c r="E52" s="19" t="s">
        <v>26</v>
      </c>
      <c r="F52" s="18" t="s">
        <v>331</v>
      </c>
      <c r="G52" s="15" t="s">
        <v>332</v>
      </c>
      <c r="H52" s="4" t="s">
        <v>29</v>
      </c>
      <c r="I52" s="4"/>
      <c r="J52" s="4"/>
      <c r="K52" s="9"/>
      <c r="L52" s="9">
        <v>44197</v>
      </c>
      <c r="M52" s="6">
        <v>44926</v>
      </c>
      <c r="N52" s="16">
        <v>1</v>
      </c>
      <c r="O52" s="22" t="s">
        <v>31</v>
      </c>
      <c r="P52" s="17" t="s">
        <v>96</v>
      </c>
      <c r="Q52" s="19" t="s">
        <v>96</v>
      </c>
      <c r="R52" s="4" t="s">
        <v>333</v>
      </c>
      <c r="S52" s="14" t="s">
        <v>86</v>
      </c>
    </row>
    <row r="53" spans="1:20" ht="82.5" customHeight="1">
      <c r="A53" s="15" t="s">
        <v>334</v>
      </c>
      <c r="B53" s="15" t="s">
        <v>51</v>
      </c>
      <c r="C53" s="15" t="s">
        <v>335</v>
      </c>
      <c r="D53" s="2" t="s">
        <v>336</v>
      </c>
      <c r="E53" s="19" t="s">
        <v>62</v>
      </c>
      <c r="F53" s="18" t="s">
        <v>331</v>
      </c>
      <c r="G53" s="23" t="s">
        <v>337</v>
      </c>
      <c r="H53" s="4" t="s">
        <v>29</v>
      </c>
      <c r="I53" s="4" t="s">
        <v>338</v>
      </c>
      <c r="J53" s="4">
        <v>0.9</v>
      </c>
      <c r="K53" s="9">
        <v>42004</v>
      </c>
      <c r="L53" s="9">
        <v>44197</v>
      </c>
      <c r="M53" s="6">
        <v>44926</v>
      </c>
      <c r="N53" s="16">
        <v>1</v>
      </c>
      <c r="O53" s="17" t="s">
        <v>31</v>
      </c>
      <c r="P53" s="17" t="s">
        <v>40</v>
      </c>
      <c r="Q53" s="19" t="s">
        <v>40</v>
      </c>
      <c r="R53" s="4" t="s">
        <v>339</v>
      </c>
      <c r="S53" s="18" t="s">
        <v>86</v>
      </c>
    </row>
    <row r="54" spans="1:20" ht="82.5" customHeight="1">
      <c r="A54" s="15" t="s">
        <v>340</v>
      </c>
      <c r="B54" s="15" t="s">
        <v>150</v>
      </c>
      <c r="C54" s="15" t="s">
        <v>341</v>
      </c>
      <c r="D54" s="2" t="s">
        <v>342</v>
      </c>
      <c r="E54" s="19" t="s">
        <v>343</v>
      </c>
      <c r="F54" s="18" t="s">
        <v>331</v>
      </c>
      <c r="G54" s="4"/>
      <c r="H54" s="4" t="s">
        <v>29</v>
      </c>
      <c r="I54" s="4" t="s">
        <v>344</v>
      </c>
      <c r="J54" s="10">
        <v>0.94</v>
      </c>
      <c r="K54" s="9">
        <v>43830</v>
      </c>
      <c r="L54" s="9">
        <v>44197</v>
      </c>
      <c r="M54" s="6">
        <v>44926</v>
      </c>
      <c r="N54" s="16">
        <v>0.97</v>
      </c>
      <c r="O54" s="17" t="s">
        <v>31</v>
      </c>
      <c r="P54" s="17" t="s">
        <v>40</v>
      </c>
      <c r="Q54" s="19" t="s">
        <v>40</v>
      </c>
      <c r="R54" s="4" t="s">
        <v>345</v>
      </c>
      <c r="S54" s="18" t="s">
        <v>86</v>
      </c>
    </row>
    <row r="55" spans="1:20" ht="82.5" customHeight="1">
      <c r="A55" s="15" t="s">
        <v>346</v>
      </c>
      <c r="B55" s="15" t="s">
        <v>23</v>
      </c>
      <c r="C55" s="15" t="s">
        <v>347</v>
      </c>
      <c r="D55" s="2" t="s">
        <v>348</v>
      </c>
      <c r="E55" s="19" t="s">
        <v>343</v>
      </c>
      <c r="F55" s="18" t="s">
        <v>331</v>
      </c>
      <c r="G55" s="4" t="s">
        <v>349</v>
      </c>
      <c r="H55" s="4" t="s">
        <v>29</v>
      </c>
      <c r="I55" s="4" t="s">
        <v>350</v>
      </c>
      <c r="J55" s="10"/>
      <c r="K55" s="9"/>
      <c r="L55" s="9">
        <v>44197</v>
      </c>
      <c r="M55" s="6">
        <v>44926</v>
      </c>
      <c r="N55" s="16">
        <v>1</v>
      </c>
      <c r="O55" s="17" t="s">
        <v>31</v>
      </c>
      <c r="P55" s="17" t="s">
        <v>40</v>
      </c>
      <c r="Q55" s="19" t="s">
        <v>40</v>
      </c>
      <c r="R55" s="4" t="s">
        <v>351</v>
      </c>
      <c r="S55" s="18" t="s">
        <v>86</v>
      </c>
    </row>
    <row r="56" spans="1:20" ht="82.5" customHeight="1">
      <c r="A56" s="15" t="s">
        <v>352</v>
      </c>
      <c r="B56" s="15" t="s">
        <v>150</v>
      </c>
      <c r="C56" s="15" t="s">
        <v>353</v>
      </c>
      <c r="D56" s="2" t="s">
        <v>354</v>
      </c>
      <c r="E56" s="19" t="s">
        <v>343</v>
      </c>
      <c r="F56" s="18" t="s">
        <v>331</v>
      </c>
      <c r="G56" s="4" t="s">
        <v>355</v>
      </c>
      <c r="H56" s="4" t="s">
        <v>29</v>
      </c>
      <c r="I56" s="4"/>
      <c r="J56" s="10"/>
      <c r="K56" s="9"/>
      <c r="L56" s="9">
        <v>44197</v>
      </c>
      <c r="M56" s="6">
        <v>44926</v>
      </c>
      <c r="N56" s="16">
        <v>0.9</v>
      </c>
      <c r="O56" s="17" t="s">
        <v>31</v>
      </c>
      <c r="P56" s="17" t="s">
        <v>96</v>
      </c>
      <c r="Q56" s="19" t="s">
        <v>96</v>
      </c>
      <c r="R56" s="4" t="s">
        <v>356</v>
      </c>
      <c r="S56" s="18" t="s">
        <v>86</v>
      </c>
    </row>
    <row r="57" spans="1:20" ht="82.5" customHeight="1">
      <c r="A57" s="15" t="s">
        <v>357</v>
      </c>
      <c r="B57" s="15" t="s">
        <v>77</v>
      </c>
      <c r="C57" s="15" t="s">
        <v>358</v>
      </c>
      <c r="D57" s="2" t="s">
        <v>359</v>
      </c>
      <c r="E57" s="19" t="s">
        <v>343</v>
      </c>
      <c r="F57" s="18" t="s">
        <v>331</v>
      </c>
      <c r="G57" s="4" t="s">
        <v>360</v>
      </c>
      <c r="H57" s="4" t="s">
        <v>29</v>
      </c>
      <c r="I57" s="4"/>
      <c r="J57" s="10"/>
      <c r="K57" s="9"/>
      <c r="L57" s="9">
        <v>44197</v>
      </c>
      <c r="M57" s="6">
        <v>44926</v>
      </c>
      <c r="N57" s="16">
        <v>1</v>
      </c>
      <c r="O57" s="17" t="s">
        <v>120</v>
      </c>
      <c r="P57" s="17" t="s">
        <v>96</v>
      </c>
      <c r="Q57" s="19" t="s">
        <v>96</v>
      </c>
      <c r="R57" s="4" t="s">
        <v>361</v>
      </c>
      <c r="S57" s="18" t="s">
        <v>86</v>
      </c>
    </row>
    <row r="58" spans="1:20" ht="82.5" customHeight="1">
      <c r="A58" s="15" t="s">
        <v>362</v>
      </c>
      <c r="B58" s="15" t="s">
        <v>23</v>
      </c>
      <c r="C58" s="15" t="s">
        <v>363</v>
      </c>
      <c r="D58" s="2" t="s">
        <v>364</v>
      </c>
      <c r="E58" s="19" t="s">
        <v>343</v>
      </c>
      <c r="F58" s="18" t="s">
        <v>331</v>
      </c>
      <c r="G58" s="4" t="s">
        <v>365</v>
      </c>
      <c r="H58" s="4" t="s">
        <v>29</v>
      </c>
      <c r="I58" s="4"/>
      <c r="J58" s="10"/>
      <c r="K58" s="9"/>
      <c r="L58" s="9">
        <v>44197</v>
      </c>
      <c r="M58" s="6">
        <v>44926</v>
      </c>
      <c r="N58" s="16">
        <v>0.9</v>
      </c>
      <c r="O58" s="17" t="s">
        <v>366</v>
      </c>
      <c r="P58" s="17" t="s">
        <v>40</v>
      </c>
      <c r="Q58" s="19" t="s">
        <v>40</v>
      </c>
      <c r="R58" s="4" t="s">
        <v>367</v>
      </c>
      <c r="S58" s="18" t="s">
        <v>86</v>
      </c>
    </row>
    <row r="59" spans="1:20" ht="82.5" customHeight="1">
      <c r="A59" s="15" t="s">
        <v>368</v>
      </c>
      <c r="B59" s="15" t="s">
        <v>77</v>
      </c>
      <c r="C59" s="15" t="s">
        <v>358</v>
      </c>
      <c r="D59" s="2" t="s">
        <v>369</v>
      </c>
      <c r="E59" s="19" t="s">
        <v>343</v>
      </c>
      <c r="F59" s="18" t="s">
        <v>331</v>
      </c>
      <c r="G59" s="4" t="s">
        <v>370</v>
      </c>
      <c r="H59" s="4" t="s">
        <v>29</v>
      </c>
      <c r="I59" s="4"/>
      <c r="J59" s="10"/>
      <c r="K59" s="9"/>
      <c r="L59" s="9">
        <v>44197</v>
      </c>
      <c r="M59" s="6">
        <v>44926</v>
      </c>
      <c r="N59" s="16">
        <v>1</v>
      </c>
      <c r="O59" s="17" t="s">
        <v>366</v>
      </c>
      <c r="P59" s="17" t="s">
        <v>40</v>
      </c>
      <c r="Q59" s="19" t="s">
        <v>40</v>
      </c>
      <c r="R59" s="4" t="s">
        <v>367</v>
      </c>
      <c r="S59" s="18" t="s">
        <v>86</v>
      </c>
    </row>
    <row r="60" spans="1:20" ht="82.5" customHeight="1">
      <c r="A60" s="15" t="s">
        <v>371</v>
      </c>
      <c r="B60" s="15" t="s">
        <v>43</v>
      </c>
      <c r="C60" s="15" t="s">
        <v>372</v>
      </c>
      <c r="D60" s="2" t="s">
        <v>373</v>
      </c>
      <c r="E60" s="19" t="s">
        <v>325</v>
      </c>
      <c r="F60" s="18" t="s">
        <v>331</v>
      </c>
      <c r="G60" s="4" t="s">
        <v>653</v>
      </c>
      <c r="H60" s="4" t="s">
        <v>374</v>
      </c>
      <c r="I60" s="4" t="s">
        <v>375</v>
      </c>
      <c r="J60" s="4">
        <v>2019</v>
      </c>
      <c r="K60" s="4">
        <v>2019</v>
      </c>
      <c r="L60" s="9">
        <v>44197</v>
      </c>
      <c r="M60" s="6">
        <v>44926</v>
      </c>
      <c r="N60" s="10">
        <v>-0.03</v>
      </c>
      <c r="O60" s="22" t="s">
        <v>265</v>
      </c>
      <c r="P60" s="17" t="s">
        <v>105</v>
      </c>
      <c r="Q60" s="19" t="s">
        <v>105</v>
      </c>
      <c r="R60" s="4" t="s">
        <v>376</v>
      </c>
      <c r="S60" s="18" t="s">
        <v>86</v>
      </c>
    </row>
    <row r="61" spans="1:20" ht="82.5" customHeight="1">
      <c r="A61" s="15" t="s">
        <v>377</v>
      </c>
      <c r="B61" s="15" t="s">
        <v>43</v>
      </c>
      <c r="C61" s="15" t="s">
        <v>378</v>
      </c>
      <c r="D61" s="2" t="s">
        <v>379</v>
      </c>
      <c r="E61" s="19" t="s">
        <v>62</v>
      </c>
      <c r="F61" s="18" t="s">
        <v>380</v>
      </c>
      <c r="G61" s="4" t="s">
        <v>381</v>
      </c>
      <c r="H61" s="4" t="s">
        <v>29</v>
      </c>
      <c r="I61" s="4" t="s">
        <v>382</v>
      </c>
      <c r="J61" s="10"/>
      <c r="K61" s="4" t="s">
        <v>383</v>
      </c>
      <c r="L61" s="9">
        <v>44197</v>
      </c>
      <c r="M61" s="6">
        <v>44926</v>
      </c>
      <c r="N61" s="16">
        <v>0.9</v>
      </c>
      <c r="O61" s="17" t="s">
        <v>31</v>
      </c>
      <c r="P61" s="17" t="s">
        <v>40</v>
      </c>
      <c r="Q61" s="19" t="s">
        <v>40</v>
      </c>
      <c r="R61" s="4" t="s">
        <v>384</v>
      </c>
      <c r="S61" s="18" t="s">
        <v>385</v>
      </c>
    </row>
    <row r="62" spans="1:20" ht="82.5" customHeight="1">
      <c r="A62" s="15" t="s">
        <v>386</v>
      </c>
      <c r="B62" s="15" t="s">
        <v>77</v>
      </c>
      <c r="C62" s="15" t="s">
        <v>387</v>
      </c>
      <c r="D62" s="2" t="s">
        <v>388</v>
      </c>
      <c r="E62" s="19" t="s">
        <v>62</v>
      </c>
      <c r="F62" s="24" t="s">
        <v>389</v>
      </c>
      <c r="G62" s="4" t="s">
        <v>390</v>
      </c>
      <c r="H62" s="4" t="s">
        <v>29</v>
      </c>
      <c r="I62" s="4" t="s">
        <v>391</v>
      </c>
      <c r="J62" s="25" t="s">
        <v>392</v>
      </c>
      <c r="K62" s="4" t="s">
        <v>283</v>
      </c>
      <c r="L62" s="9">
        <v>42005</v>
      </c>
      <c r="M62" s="6">
        <v>44926</v>
      </c>
      <c r="N62" s="16">
        <v>1</v>
      </c>
      <c r="O62" s="17" t="s">
        <v>31</v>
      </c>
      <c r="P62" s="17" t="s">
        <v>40</v>
      </c>
      <c r="Q62" s="19" t="s">
        <v>40</v>
      </c>
      <c r="R62" s="4" t="s">
        <v>393</v>
      </c>
      <c r="S62" s="26" t="s">
        <v>394</v>
      </c>
    </row>
    <row r="63" spans="1:20" ht="82.5" customHeight="1">
      <c r="A63" s="15" t="s">
        <v>395</v>
      </c>
      <c r="B63" s="15" t="s">
        <v>77</v>
      </c>
      <c r="C63" s="15" t="s">
        <v>396</v>
      </c>
      <c r="D63" s="2" t="s">
        <v>397</v>
      </c>
      <c r="E63" s="19" t="s">
        <v>62</v>
      </c>
      <c r="F63" s="24" t="s">
        <v>389</v>
      </c>
      <c r="G63" s="20" t="s">
        <v>398</v>
      </c>
      <c r="H63" s="4" t="s">
        <v>29</v>
      </c>
      <c r="I63" s="4" t="s">
        <v>399</v>
      </c>
      <c r="J63" s="25" t="s">
        <v>400</v>
      </c>
      <c r="K63" s="4" t="s">
        <v>283</v>
      </c>
      <c r="L63" s="9">
        <v>42005</v>
      </c>
      <c r="M63" s="6">
        <v>44926</v>
      </c>
      <c r="N63" s="16">
        <v>1</v>
      </c>
      <c r="O63" s="22" t="s">
        <v>31</v>
      </c>
      <c r="P63" s="22" t="s">
        <v>40</v>
      </c>
      <c r="Q63" s="19" t="s">
        <v>40</v>
      </c>
      <c r="R63" s="4" t="s">
        <v>399</v>
      </c>
      <c r="S63" s="26" t="s">
        <v>394</v>
      </c>
    </row>
    <row r="64" spans="1:20" ht="15.75" customHeight="1">
      <c r="A64" s="21"/>
      <c r="B64" s="15"/>
      <c r="C64" s="15"/>
      <c r="D64" s="2"/>
      <c r="E64" s="19"/>
      <c r="F64" s="24"/>
      <c r="G64" s="20"/>
      <c r="H64" s="4"/>
      <c r="I64" s="4"/>
      <c r="J64" s="4"/>
      <c r="K64" s="9"/>
      <c r="L64" s="9"/>
      <c r="M64" s="9"/>
      <c r="N64" s="16"/>
      <c r="O64" s="22"/>
      <c r="P64" s="22"/>
      <c r="Q64" s="19"/>
      <c r="R64" s="4"/>
      <c r="S64" s="24"/>
    </row>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autoFilter ref="A4:Z63" xr:uid="{00000000-0009-0000-0000-000000000000}"/>
  <customSheetViews>
    <customSheetView guid="{9EDEDB27-B2EE-4741-9144-C6458F9C6808}" filter="1" showAutoFilter="1">
      <pageMargins left="0" right="0" top="0" bottom="0" header="0" footer="0"/>
      <autoFilter ref="A4:AA60" xr:uid="{6DAE9DBE-73B2-40A4-8ED9-0CE89A142D7E}">
        <filterColumn colId="6">
          <filters>
            <filter val="Evaluación Independiente. (EIN)"/>
            <filter val="Gestión Administrativa , Comisiones y Apoyo Logistíco (GAC)"/>
          </filters>
        </filterColumn>
      </autoFilter>
    </customSheetView>
  </customSheetViews>
  <mergeCells count="4">
    <mergeCell ref="A1:E2"/>
    <mergeCell ref="F1:P1"/>
    <mergeCell ref="Q1:S2"/>
    <mergeCell ref="F2:P2"/>
  </mergeCells>
  <pageMargins left="0.7" right="0.7" top="0.75" bottom="0.75" header="0" footer="0"/>
  <pageSetup scale="22" fitToHeight="0"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rgb="FF0070C0"/>
  </sheetPr>
  <dimension ref="A1:AC911"/>
  <sheetViews>
    <sheetView topLeftCell="A2"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39" customHeight="1">
      <c r="A1" s="111"/>
      <c r="B1" s="454" t="s">
        <v>426</v>
      </c>
      <c r="C1" s="443"/>
      <c r="D1" s="455" t="s">
        <v>427</v>
      </c>
      <c r="E1" s="443"/>
      <c r="F1" s="443"/>
      <c r="G1" s="443"/>
      <c r="H1" s="443"/>
      <c r="I1" s="456"/>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443"/>
      <c r="C2" s="443"/>
      <c r="D2" s="506" t="s">
        <v>428</v>
      </c>
      <c r="E2" s="443"/>
      <c r="F2" s="443"/>
      <c r="G2" s="443"/>
      <c r="H2" s="443"/>
      <c r="I2" s="44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59" t="s">
        <v>429</v>
      </c>
      <c r="C3" s="443"/>
      <c r="D3" s="459" t="s">
        <v>430</v>
      </c>
      <c r="E3" s="443"/>
      <c r="F3" s="443"/>
      <c r="G3" s="443"/>
      <c r="H3" s="443"/>
      <c r="I3" s="146" t="s">
        <v>431</v>
      </c>
      <c r="J3" s="111"/>
      <c r="K3" s="111"/>
      <c r="L3" s="111"/>
      <c r="M3" s="111"/>
      <c r="N3" s="111"/>
      <c r="O3" s="111"/>
      <c r="P3" s="111"/>
      <c r="Q3" s="111"/>
      <c r="R3" s="111"/>
      <c r="S3" s="111"/>
      <c r="T3" s="111"/>
      <c r="U3" s="111"/>
      <c r="V3" s="111"/>
      <c r="W3" s="111"/>
      <c r="X3" s="111"/>
      <c r="Y3" s="111"/>
      <c r="Z3" s="111"/>
      <c r="AA3" s="111"/>
      <c r="AB3" s="111"/>
      <c r="AC3" s="111"/>
    </row>
    <row r="4" spans="1:29" ht="8.25" customHeight="1">
      <c r="A4" s="111"/>
      <c r="B4" s="472"/>
      <c r="C4" s="443"/>
      <c r="D4" s="443"/>
      <c r="E4" s="443"/>
      <c r="F4" s="443"/>
      <c r="G4" s="443"/>
      <c r="H4" s="443"/>
      <c r="I4" s="443"/>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446" t="s">
        <v>432</v>
      </c>
      <c r="C5" s="443"/>
      <c r="D5" s="473" t="str">
        <f>Indicadores!F12</f>
        <v>Administración del Sistema Integrado de Gestión (SIG)</v>
      </c>
      <c r="E5" s="443"/>
      <c r="F5" s="443"/>
      <c r="G5" s="443"/>
      <c r="H5" s="443"/>
      <c r="I5" s="443"/>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46" t="s">
        <v>433</v>
      </c>
      <c r="C6" s="443"/>
      <c r="D6" s="445" t="str">
        <f>Indicadores!A12</f>
        <v>Cumplimiento de la estrategia de comunicación interna del Sistema Integrado de Gestión - SOMOS MADS</v>
      </c>
      <c r="E6" s="443"/>
      <c r="F6" s="446" t="s">
        <v>434</v>
      </c>
      <c r="G6" s="443"/>
      <c r="H6" s="474" t="str">
        <f>Indicadores!S12</f>
        <v>Jefe Oficina Asesora de Planeación</v>
      </c>
      <c r="I6" s="443"/>
      <c r="J6" s="111"/>
      <c r="K6" s="111"/>
      <c r="L6" s="111"/>
      <c r="M6" s="111"/>
      <c r="N6" s="111"/>
      <c r="O6" s="111"/>
      <c r="P6" s="111"/>
      <c r="Q6" s="111"/>
      <c r="R6" s="111"/>
      <c r="S6" s="111"/>
      <c r="T6" s="111"/>
      <c r="U6" s="111"/>
      <c r="V6" s="111"/>
      <c r="W6" s="111"/>
      <c r="X6" s="111"/>
      <c r="Y6" s="111"/>
      <c r="Z6" s="111"/>
      <c r="AA6" s="111"/>
      <c r="AB6" s="111"/>
      <c r="AC6" s="111"/>
    </row>
    <row r="7" spans="1:29" ht="52.5" customHeight="1">
      <c r="A7" s="111"/>
      <c r="B7" s="446" t="s">
        <v>435</v>
      </c>
      <c r="C7" s="443"/>
      <c r="D7" s="445" t="str">
        <f>Indicadores!G12</f>
        <v>Actividades realizadas  / Actividades proyectadas en el plan de medios x 100</v>
      </c>
      <c r="E7" s="443"/>
      <c r="F7" s="446" t="s">
        <v>436</v>
      </c>
      <c r="G7" s="443"/>
      <c r="H7" s="445" t="str">
        <f>Indicadores!C12</f>
        <v>Medir el cumplimiento de la estrategia de comunicación interna del Sistema Integrado de Gestión - SOMOS MADS, mediante actividades de socialización, divulgación y comunicación de acuerdo a lo establecido en el plan de medios.</v>
      </c>
      <c r="I7" s="443"/>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147" t="s">
        <v>437</v>
      </c>
      <c r="C8" s="148" t="str">
        <f>Indicadores!P12</f>
        <v>Trimestral</v>
      </c>
      <c r="D8" s="147" t="s">
        <v>438</v>
      </c>
      <c r="E8" s="149" t="str">
        <f>Indicadores!R12</f>
        <v>Grupo Sistema Integrado de Gestión</v>
      </c>
      <c r="F8" s="147" t="s">
        <v>70</v>
      </c>
      <c r="G8" s="148" t="str">
        <f>Indicadores!H12</f>
        <v>Porcentaje</v>
      </c>
      <c r="H8" s="447" t="s">
        <v>439</v>
      </c>
      <c r="I8" s="505" t="str">
        <f>Indicadores!O12</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thickBot="1">
      <c r="A9" s="111"/>
      <c r="B9" s="147" t="s">
        <v>404</v>
      </c>
      <c r="C9" s="150">
        <f>Indicadores!N12</f>
        <v>1</v>
      </c>
      <c r="D9" s="176" t="s">
        <v>445</v>
      </c>
      <c r="E9" s="177">
        <f>'TABLERO DE MANDO'!F13</f>
        <v>0.85</v>
      </c>
      <c r="F9" s="178" t="s">
        <v>446</v>
      </c>
      <c r="G9" s="177">
        <f>'TABLERO DE MANDO'!G13</f>
        <v>0.9</v>
      </c>
      <c r="H9" s="448"/>
      <c r="I9" s="448"/>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53"/>
      <c r="C10" s="172"/>
      <c r="D10" s="180"/>
      <c r="E10" s="181"/>
      <c r="F10" s="181"/>
      <c r="G10" s="181"/>
      <c r="H10" s="181"/>
      <c r="I10" s="182"/>
      <c r="J10" s="111"/>
      <c r="K10" s="111"/>
      <c r="L10" s="111"/>
      <c r="M10" s="111"/>
      <c r="N10" s="111"/>
      <c r="O10" s="111"/>
      <c r="P10" s="111"/>
      <c r="Q10" s="111"/>
      <c r="R10" s="111"/>
      <c r="S10" s="111"/>
      <c r="T10" s="111"/>
      <c r="U10" s="111"/>
      <c r="V10" s="111"/>
      <c r="W10" s="111"/>
      <c r="X10" s="111"/>
      <c r="Y10" s="111"/>
      <c r="Z10" s="111"/>
      <c r="AA10" s="111"/>
      <c r="AB10" s="111"/>
      <c r="AC10" s="111"/>
    </row>
    <row r="11" spans="1:29" ht="24" customHeight="1">
      <c r="A11" s="111"/>
      <c r="B11" s="154" t="s">
        <v>440</v>
      </c>
      <c r="C11" s="173" t="s">
        <v>441</v>
      </c>
      <c r="D11" s="183" t="str">
        <f>D9</f>
        <v>LÍMITE INSATISFACTORIO</v>
      </c>
      <c r="E11" s="166" t="str">
        <f>F9</f>
        <v>LÍMITE SATISFACTORIO</v>
      </c>
      <c r="F11" s="163"/>
      <c r="G11" s="163"/>
      <c r="H11" s="163"/>
      <c r="I11" s="167"/>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156" t="s">
        <v>411</v>
      </c>
      <c r="C12" s="174"/>
      <c r="D12" s="184">
        <f t="shared" ref="D12:D23" si="0">+$E$9</f>
        <v>0.85</v>
      </c>
      <c r="E12" s="169">
        <f t="shared" ref="E12:E23" si="1">+$G$9</f>
        <v>0.9</v>
      </c>
      <c r="F12" s="163"/>
      <c r="G12" s="163"/>
      <c r="H12" s="163"/>
      <c r="I12" s="167"/>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156" t="s">
        <v>412</v>
      </c>
      <c r="C13" s="174"/>
      <c r="D13" s="184">
        <f t="shared" si="0"/>
        <v>0.85</v>
      </c>
      <c r="E13" s="169">
        <f t="shared" si="1"/>
        <v>0.9</v>
      </c>
      <c r="F13" s="163"/>
      <c r="G13" s="163"/>
      <c r="H13" s="163"/>
      <c r="I13" s="167"/>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156" t="s">
        <v>413</v>
      </c>
      <c r="C14" s="403">
        <v>1</v>
      </c>
      <c r="D14" s="184">
        <f t="shared" si="0"/>
        <v>0.85</v>
      </c>
      <c r="E14" s="169">
        <f t="shared" si="1"/>
        <v>0.9</v>
      </c>
      <c r="F14" s="163"/>
      <c r="G14" s="163"/>
      <c r="H14" s="163"/>
      <c r="I14" s="167"/>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156" t="s">
        <v>414</v>
      </c>
      <c r="C15" s="174"/>
      <c r="D15" s="184">
        <f t="shared" si="0"/>
        <v>0.85</v>
      </c>
      <c r="E15" s="169">
        <f t="shared" si="1"/>
        <v>0.9</v>
      </c>
      <c r="F15" s="163"/>
      <c r="G15" s="163"/>
      <c r="H15" s="163"/>
      <c r="I15" s="167"/>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156" t="s">
        <v>415</v>
      </c>
      <c r="C16" s="174"/>
      <c r="D16" s="184">
        <f t="shared" si="0"/>
        <v>0.85</v>
      </c>
      <c r="E16" s="169">
        <f t="shared" si="1"/>
        <v>0.9</v>
      </c>
      <c r="F16" s="163"/>
      <c r="G16" s="163"/>
      <c r="H16" s="163"/>
      <c r="I16" s="167"/>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156" t="s">
        <v>416</v>
      </c>
      <c r="C17" s="174"/>
      <c r="D17" s="184">
        <f t="shared" si="0"/>
        <v>0.85</v>
      </c>
      <c r="E17" s="169">
        <f t="shared" si="1"/>
        <v>0.9</v>
      </c>
      <c r="F17" s="163"/>
      <c r="G17" s="163"/>
      <c r="H17" s="163"/>
      <c r="I17" s="167"/>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156" t="s">
        <v>417</v>
      </c>
      <c r="C18" s="174">
        <v>1</v>
      </c>
      <c r="D18" s="184">
        <f t="shared" si="0"/>
        <v>0.85</v>
      </c>
      <c r="E18" s="169">
        <f t="shared" si="1"/>
        <v>0.9</v>
      </c>
      <c r="F18" s="163"/>
      <c r="G18" s="163"/>
      <c r="H18" s="163"/>
      <c r="I18" s="167"/>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156" t="s">
        <v>418</v>
      </c>
      <c r="C19" s="174"/>
      <c r="D19" s="184">
        <f t="shared" si="0"/>
        <v>0.85</v>
      </c>
      <c r="E19" s="169">
        <f t="shared" si="1"/>
        <v>0.9</v>
      </c>
      <c r="F19" s="163"/>
      <c r="G19" s="163"/>
      <c r="H19" s="163"/>
      <c r="I19" s="167"/>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156" t="s">
        <v>419</v>
      </c>
      <c r="C20" s="174"/>
      <c r="D20" s="184">
        <f t="shared" si="0"/>
        <v>0.85</v>
      </c>
      <c r="E20" s="169">
        <f t="shared" si="1"/>
        <v>0.9</v>
      </c>
      <c r="F20" s="163"/>
      <c r="G20" s="163"/>
      <c r="H20" s="163"/>
      <c r="I20" s="167"/>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156" t="s">
        <v>420</v>
      </c>
      <c r="C21" s="174"/>
      <c r="D21" s="184">
        <f t="shared" si="0"/>
        <v>0.85</v>
      </c>
      <c r="E21" s="169">
        <f t="shared" si="1"/>
        <v>0.9</v>
      </c>
      <c r="F21" s="163"/>
      <c r="G21" s="163"/>
      <c r="H21" s="163"/>
      <c r="I21" s="167"/>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156" t="s">
        <v>421</v>
      </c>
      <c r="C22" s="174"/>
      <c r="D22" s="184">
        <f t="shared" si="0"/>
        <v>0.85</v>
      </c>
      <c r="E22" s="169">
        <f t="shared" si="1"/>
        <v>0.9</v>
      </c>
      <c r="F22" s="163"/>
      <c r="G22" s="163"/>
      <c r="H22" s="163"/>
      <c r="I22" s="167"/>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156" t="s">
        <v>422</v>
      </c>
      <c r="C23" s="174"/>
      <c r="D23" s="184">
        <f t="shared" si="0"/>
        <v>0.85</v>
      </c>
      <c r="E23" s="169">
        <f t="shared" si="1"/>
        <v>0.9</v>
      </c>
      <c r="F23" s="163"/>
      <c r="G23" s="163"/>
      <c r="H23" s="163"/>
      <c r="I23" s="167"/>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53"/>
      <c r="C24" s="172"/>
      <c r="D24" s="162"/>
      <c r="E24" s="163"/>
      <c r="F24" s="163"/>
      <c r="G24" s="163"/>
      <c r="H24" s="163"/>
      <c r="I24" s="167"/>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53"/>
      <c r="C25" s="172"/>
      <c r="D25" s="162"/>
      <c r="E25" s="163"/>
      <c r="F25" s="163"/>
      <c r="G25" s="163"/>
      <c r="H25" s="163"/>
      <c r="I25" s="167"/>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thickBot="1">
      <c r="A26" s="111"/>
      <c r="B26" s="153"/>
      <c r="C26" s="172"/>
      <c r="D26" s="185"/>
      <c r="E26" s="186"/>
      <c r="F26" s="186"/>
      <c r="G26" s="186"/>
      <c r="H26" s="186"/>
      <c r="I26" s="187"/>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53"/>
      <c r="C27" s="153"/>
      <c r="D27" s="179"/>
      <c r="E27" s="179"/>
      <c r="F27" s="179"/>
      <c r="G27" s="179"/>
      <c r="H27" s="179"/>
      <c r="I27" s="179"/>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512" t="s">
        <v>442</v>
      </c>
      <c r="C28" s="443"/>
      <c r="D28" s="443"/>
      <c r="E28" s="443"/>
      <c r="F28" s="443"/>
      <c r="G28" s="443"/>
      <c r="H28" s="443"/>
      <c r="I28" s="443"/>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158"/>
      <c r="C29" s="158"/>
      <c r="D29" s="158"/>
      <c r="E29" s="158"/>
      <c r="F29" s="158"/>
      <c r="G29" s="158"/>
      <c r="H29" s="158"/>
      <c r="I29" s="158"/>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01" t="s">
        <v>443</v>
      </c>
      <c r="C30" s="443"/>
      <c r="D30" s="443"/>
      <c r="E30" s="443"/>
      <c r="F30" s="501" t="s">
        <v>444</v>
      </c>
      <c r="G30" s="443"/>
      <c r="H30" s="443"/>
      <c r="I30" s="44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475" t="s">
        <v>562</v>
      </c>
      <c r="C31" s="443"/>
      <c r="D31" s="443"/>
      <c r="E31" s="443"/>
      <c r="F31" s="442"/>
      <c r="G31" s="443"/>
      <c r="H31" s="443"/>
      <c r="I31" s="443"/>
      <c r="J31" s="111"/>
      <c r="K31" s="111"/>
      <c r="L31" s="111"/>
      <c r="M31" s="111"/>
      <c r="N31" s="111"/>
      <c r="O31" s="111"/>
      <c r="P31" s="111"/>
      <c r="Q31" s="111"/>
      <c r="R31" s="111"/>
      <c r="S31" s="111"/>
      <c r="T31" s="111"/>
      <c r="U31" s="111"/>
      <c r="V31" s="111"/>
      <c r="W31" s="111"/>
      <c r="X31" s="111"/>
      <c r="Y31" s="111"/>
      <c r="Z31" s="111"/>
      <c r="AA31" s="111"/>
      <c r="AB31" s="111"/>
      <c r="AC31" s="111"/>
    </row>
    <row r="32" spans="1:29" ht="15" customHeight="1">
      <c r="A32" s="111"/>
      <c r="B32" s="443"/>
      <c r="C32" s="444"/>
      <c r="D32" s="444"/>
      <c r="E32" s="443"/>
      <c r="F32" s="443"/>
      <c r="G32" s="444"/>
      <c r="H32" s="444"/>
      <c r="I32" s="443"/>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443"/>
      <c r="C33" s="444"/>
      <c r="D33" s="444"/>
      <c r="E33" s="443"/>
      <c r="F33" s="443"/>
      <c r="G33" s="444"/>
      <c r="H33" s="444"/>
      <c r="I33" s="443"/>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443"/>
      <c r="C34" s="444"/>
      <c r="D34" s="444"/>
      <c r="E34" s="443"/>
      <c r="F34" s="443"/>
      <c r="G34" s="444"/>
      <c r="H34" s="444"/>
      <c r="I34" s="443"/>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443"/>
      <c r="C35" s="444"/>
      <c r="D35" s="444"/>
      <c r="E35" s="443"/>
      <c r="F35" s="443"/>
      <c r="G35" s="444"/>
      <c r="H35" s="444"/>
      <c r="I35" s="443"/>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443"/>
      <c r="C36" s="444"/>
      <c r="D36" s="444"/>
      <c r="E36" s="443"/>
      <c r="F36" s="443"/>
      <c r="G36" s="444"/>
      <c r="H36" s="444"/>
      <c r="I36" s="443"/>
      <c r="J36" s="111"/>
      <c r="K36" s="111"/>
      <c r="L36" s="111"/>
      <c r="M36" s="111"/>
      <c r="N36" s="111"/>
      <c r="O36" s="111"/>
      <c r="P36" s="111"/>
      <c r="Q36" s="111"/>
      <c r="R36" s="111"/>
      <c r="S36" s="111"/>
      <c r="T36" s="111"/>
      <c r="U36" s="111"/>
      <c r="V36" s="111"/>
      <c r="W36" s="111"/>
      <c r="X36" s="111"/>
      <c r="Y36" s="111"/>
      <c r="Z36" s="111"/>
      <c r="AA36" s="111"/>
      <c r="AB36" s="111"/>
      <c r="AC36" s="111"/>
    </row>
    <row r="37" spans="1:29" ht="15" customHeight="1">
      <c r="A37" s="111"/>
      <c r="B37" s="443"/>
      <c r="C37" s="444"/>
      <c r="D37" s="444"/>
      <c r="E37" s="443"/>
      <c r="F37" s="443"/>
      <c r="G37" s="444"/>
      <c r="H37" s="444"/>
      <c r="I37" s="443"/>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443"/>
      <c r="C38" s="444"/>
      <c r="D38" s="444"/>
      <c r="E38" s="443"/>
      <c r="F38" s="443"/>
      <c r="G38" s="444"/>
      <c r="H38" s="444"/>
      <c r="I38" s="443"/>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443"/>
      <c r="C39" s="444"/>
      <c r="D39" s="444"/>
      <c r="E39" s="443"/>
      <c r="F39" s="443"/>
      <c r="G39" s="444"/>
      <c r="H39" s="444"/>
      <c r="I39" s="443"/>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443"/>
      <c r="C40" s="444"/>
      <c r="D40" s="444"/>
      <c r="E40" s="443"/>
      <c r="F40" s="443"/>
      <c r="G40" s="444"/>
      <c r="H40" s="444"/>
      <c r="I40" s="443"/>
      <c r="J40" s="111"/>
      <c r="K40" s="111"/>
      <c r="L40" s="111"/>
      <c r="M40" s="111"/>
      <c r="N40" s="111"/>
      <c r="O40" s="111"/>
      <c r="P40" s="111"/>
      <c r="Q40" s="111"/>
      <c r="R40" s="111"/>
      <c r="S40" s="111"/>
      <c r="T40" s="111"/>
      <c r="U40" s="111"/>
      <c r="V40" s="111"/>
      <c r="W40" s="111"/>
      <c r="X40" s="111"/>
      <c r="Y40" s="111"/>
      <c r="Z40" s="111"/>
      <c r="AA40" s="111"/>
      <c r="AB40" s="111"/>
      <c r="AC40" s="111"/>
    </row>
    <row r="41" spans="1:29" ht="170.25" customHeight="1">
      <c r="A41" s="111"/>
      <c r="B41" s="443"/>
      <c r="C41" s="443"/>
      <c r="D41" s="443"/>
      <c r="E41" s="443"/>
      <c r="F41" s="443"/>
      <c r="G41" s="443"/>
      <c r="H41" s="443"/>
      <c r="I41" s="443"/>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527" t="s">
        <v>597</v>
      </c>
      <c r="C42" s="528"/>
      <c r="D42" s="528"/>
      <c r="E42" s="528"/>
      <c r="F42" s="442"/>
      <c r="G42" s="443"/>
      <c r="H42" s="443"/>
      <c r="I42" s="443"/>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529"/>
      <c r="C43" s="530"/>
      <c r="D43" s="530"/>
      <c r="E43" s="530"/>
      <c r="F43" s="443"/>
      <c r="G43" s="444"/>
      <c r="H43" s="444"/>
      <c r="I43" s="443"/>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525" t="s">
        <v>607</v>
      </c>
      <c r="C44" s="526"/>
      <c r="D44" s="526"/>
      <c r="E44" s="526"/>
      <c r="F44" s="443"/>
      <c r="G44" s="444"/>
      <c r="H44" s="444"/>
      <c r="I44" s="443"/>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529"/>
      <c r="C45" s="530"/>
      <c r="D45" s="530"/>
      <c r="E45" s="530"/>
      <c r="F45" s="443"/>
      <c r="G45" s="444"/>
      <c r="H45" s="444"/>
      <c r="I45" s="443"/>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525" t="s">
        <v>608</v>
      </c>
      <c r="C46" s="526"/>
      <c r="D46" s="526"/>
      <c r="E46" s="526"/>
      <c r="F46" s="443"/>
      <c r="G46" s="444"/>
      <c r="H46" s="444"/>
      <c r="I46" s="443"/>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525" t="s">
        <v>609</v>
      </c>
      <c r="C47" s="526"/>
      <c r="D47" s="526"/>
      <c r="E47" s="526"/>
      <c r="F47" s="443"/>
      <c r="G47" s="444"/>
      <c r="H47" s="444"/>
      <c r="I47" s="443"/>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525" t="s">
        <v>610</v>
      </c>
      <c r="C48" s="526"/>
      <c r="D48" s="526"/>
      <c r="E48" s="526"/>
      <c r="F48" s="443"/>
      <c r="G48" s="444"/>
      <c r="H48" s="444"/>
      <c r="I48" s="443"/>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525" t="s">
        <v>611</v>
      </c>
      <c r="C49" s="526"/>
      <c r="D49" s="526"/>
      <c r="E49" s="526"/>
      <c r="F49" s="443"/>
      <c r="G49" s="444"/>
      <c r="H49" s="444"/>
      <c r="I49" s="443"/>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525" t="s">
        <v>612</v>
      </c>
      <c r="C50" s="526"/>
      <c r="D50" s="526"/>
      <c r="E50" s="526"/>
      <c r="F50" s="443"/>
      <c r="G50" s="444"/>
      <c r="H50" s="444"/>
      <c r="I50" s="443"/>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525" t="s">
        <v>613</v>
      </c>
      <c r="C51" s="526"/>
      <c r="D51" s="526"/>
      <c r="E51" s="526"/>
      <c r="F51" s="443"/>
      <c r="G51" s="444"/>
      <c r="H51" s="444"/>
      <c r="I51" s="443"/>
      <c r="J51" s="111"/>
      <c r="K51" s="111"/>
      <c r="L51" s="111"/>
      <c r="M51" s="111"/>
      <c r="N51" s="111"/>
      <c r="O51" s="111"/>
      <c r="P51" s="111"/>
      <c r="Q51" s="111"/>
      <c r="R51" s="111"/>
      <c r="S51" s="111"/>
      <c r="T51" s="111"/>
      <c r="U51" s="111"/>
      <c r="V51" s="111"/>
      <c r="W51" s="111"/>
      <c r="X51" s="111"/>
      <c r="Y51" s="111"/>
      <c r="Z51" s="111"/>
      <c r="AA51" s="111"/>
      <c r="AB51" s="111"/>
      <c r="AC51" s="111"/>
    </row>
    <row r="52" spans="1:29" ht="101.25" customHeight="1">
      <c r="A52" s="111"/>
      <c r="B52" s="525" t="s">
        <v>614</v>
      </c>
      <c r="C52" s="526"/>
      <c r="D52" s="526"/>
      <c r="E52" s="526"/>
      <c r="F52" s="443"/>
      <c r="G52" s="443"/>
      <c r="H52" s="443"/>
      <c r="I52" s="443"/>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525" t="s">
        <v>615</v>
      </c>
      <c r="C53" s="526"/>
      <c r="D53" s="526"/>
      <c r="E53" s="526"/>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525" t="s">
        <v>616</v>
      </c>
      <c r="C54" s="526"/>
      <c r="D54" s="526"/>
      <c r="E54" s="526"/>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525" t="s">
        <v>617</v>
      </c>
      <c r="C55" s="526"/>
      <c r="D55" s="526"/>
      <c r="E55" s="526"/>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525" t="s">
        <v>618</v>
      </c>
      <c r="C56" s="526"/>
      <c r="D56" s="526"/>
      <c r="E56" s="526"/>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525" t="s">
        <v>619</v>
      </c>
      <c r="C57" s="526"/>
      <c r="D57" s="526"/>
      <c r="E57" s="526"/>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525"/>
      <c r="C58" s="526"/>
      <c r="D58" s="526"/>
      <c r="E58" s="526"/>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525"/>
      <c r="C59" s="526"/>
      <c r="D59" s="526"/>
      <c r="E59" s="526"/>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525" t="s">
        <v>620</v>
      </c>
      <c r="C60" s="526"/>
      <c r="D60" s="526"/>
      <c r="E60" s="526"/>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sheetData>
  <mergeCells count="44">
    <mergeCell ref="B51:E51"/>
    <mergeCell ref="B42:E42"/>
    <mergeCell ref="B43:E43"/>
    <mergeCell ref="B44:E44"/>
    <mergeCell ref="B45:E45"/>
    <mergeCell ref="B46:E46"/>
    <mergeCell ref="B57:E57"/>
    <mergeCell ref="B58:E58"/>
    <mergeCell ref="B59:E59"/>
    <mergeCell ref="B60:E60"/>
    <mergeCell ref="B52:E52"/>
    <mergeCell ref="B53:E53"/>
    <mergeCell ref="B54:E54"/>
    <mergeCell ref="B55:E55"/>
    <mergeCell ref="B56:E56"/>
    <mergeCell ref="B4:I4"/>
    <mergeCell ref="B5:C5"/>
    <mergeCell ref="D5:I5"/>
    <mergeCell ref="B6:C6"/>
    <mergeCell ref="D6:E6"/>
    <mergeCell ref="F6:G6"/>
    <mergeCell ref="H6:I6"/>
    <mergeCell ref="B1:C2"/>
    <mergeCell ref="D1:H1"/>
    <mergeCell ref="I1:I2"/>
    <mergeCell ref="D2:H2"/>
    <mergeCell ref="B3:C3"/>
    <mergeCell ref="D3:H3"/>
    <mergeCell ref="B31:E41"/>
    <mergeCell ref="F31:I41"/>
    <mergeCell ref="F42:I52"/>
    <mergeCell ref="F7:G7"/>
    <mergeCell ref="H8:H9"/>
    <mergeCell ref="I8:I9"/>
    <mergeCell ref="B28:I28"/>
    <mergeCell ref="B7:C7"/>
    <mergeCell ref="H7:I7"/>
    <mergeCell ref="B30:E30"/>
    <mergeCell ref="F30:I30"/>
    <mergeCell ref="D7:E7"/>
    <mergeCell ref="B47:E47"/>
    <mergeCell ref="B48:E48"/>
    <mergeCell ref="B49:E49"/>
    <mergeCell ref="B50:E50"/>
  </mergeCell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rgb="FF0070C0"/>
  </sheetPr>
  <dimension ref="A1:AC998"/>
  <sheetViews>
    <sheetView workbookViewId="0">
      <selection activeCell="D1" sqref="D1:P2"/>
    </sheetView>
  </sheetViews>
  <sheetFormatPr baseColWidth="10" defaultColWidth="11.21875" defaultRowHeight="15" customHeight="1"/>
  <cols>
    <col min="1" max="1" width="4.6640625" customWidth="1"/>
    <col min="2" max="2" width="15.88671875" customWidth="1"/>
    <col min="3" max="3" width="14.1093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552" t="s">
        <v>426</v>
      </c>
      <c r="C1" s="553"/>
      <c r="D1" s="555" t="s">
        <v>427</v>
      </c>
      <c r="E1" s="556"/>
      <c r="F1" s="556"/>
      <c r="G1" s="556"/>
      <c r="H1" s="557"/>
      <c r="I1" s="558"/>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554"/>
      <c r="C2" s="430"/>
      <c r="D2" s="491" t="s">
        <v>428</v>
      </c>
      <c r="E2" s="432"/>
      <c r="F2" s="432"/>
      <c r="G2" s="432"/>
      <c r="H2" s="433"/>
      <c r="I2" s="559"/>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560" t="s">
        <v>429</v>
      </c>
      <c r="C3" s="433"/>
      <c r="D3" s="492" t="s">
        <v>430</v>
      </c>
      <c r="E3" s="432"/>
      <c r="F3" s="432"/>
      <c r="G3" s="432"/>
      <c r="H3" s="433"/>
      <c r="I3" s="160" t="s">
        <v>431</v>
      </c>
      <c r="J3" s="111"/>
      <c r="K3" s="111"/>
      <c r="L3" s="111"/>
      <c r="M3" s="111"/>
      <c r="N3" s="111"/>
      <c r="O3" s="111"/>
      <c r="P3" s="111"/>
      <c r="Q3" s="111"/>
      <c r="R3" s="111"/>
      <c r="S3" s="111"/>
      <c r="T3" s="111"/>
      <c r="U3" s="111"/>
      <c r="V3" s="111"/>
      <c r="W3" s="111"/>
      <c r="X3" s="111"/>
      <c r="Y3" s="111"/>
      <c r="Z3" s="111"/>
      <c r="AA3" s="111"/>
      <c r="AB3" s="111"/>
      <c r="AC3" s="111"/>
    </row>
    <row r="4" spans="1:29" ht="13.5" customHeight="1" thickBot="1">
      <c r="A4" s="111"/>
      <c r="B4" s="547"/>
      <c r="C4" s="494"/>
      <c r="D4" s="494"/>
      <c r="E4" s="494"/>
      <c r="F4" s="494"/>
      <c r="G4" s="494"/>
      <c r="H4" s="494"/>
      <c r="I4" s="548"/>
      <c r="J4" s="111"/>
      <c r="K4" s="111"/>
      <c r="L4" s="111"/>
      <c r="M4" s="111"/>
      <c r="N4" s="111"/>
      <c r="O4" s="111"/>
      <c r="P4" s="111"/>
      <c r="Q4" s="111"/>
      <c r="R4" s="111"/>
      <c r="S4" s="111"/>
      <c r="T4" s="111"/>
      <c r="U4" s="111"/>
      <c r="V4" s="111"/>
      <c r="W4" s="111"/>
      <c r="X4" s="111"/>
      <c r="Y4" s="111"/>
      <c r="Z4" s="111"/>
      <c r="AA4" s="111"/>
      <c r="AB4" s="111"/>
      <c r="AC4" s="111"/>
    </row>
    <row r="5" spans="1:29" ht="22.5" customHeight="1" thickBot="1">
      <c r="A5" s="111"/>
      <c r="B5" s="549" t="s">
        <v>432</v>
      </c>
      <c r="C5" s="430"/>
      <c r="D5" s="515" t="str">
        <f>Indicadores!F14</f>
        <v>Gestión Estratégica de Tecnologías de la Información  (GET)</v>
      </c>
      <c r="E5" s="429"/>
      <c r="F5" s="429"/>
      <c r="G5" s="429"/>
      <c r="H5" s="429"/>
      <c r="I5" s="550"/>
      <c r="J5" s="111"/>
      <c r="K5" s="111"/>
      <c r="L5" s="111"/>
      <c r="M5" s="111"/>
      <c r="N5" s="111"/>
      <c r="O5" s="111"/>
      <c r="P5" s="111"/>
      <c r="Q5" s="111"/>
      <c r="R5" s="111"/>
      <c r="S5" s="111"/>
      <c r="T5" s="111"/>
      <c r="U5" s="111"/>
      <c r="V5" s="111"/>
      <c r="W5" s="111"/>
      <c r="X5" s="111"/>
      <c r="Y5" s="111"/>
      <c r="Z5" s="111"/>
      <c r="AA5" s="111"/>
      <c r="AB5" s="111"/>
      <c r="AC5" s="111"/>
    </row>
    <row r="6" spans="1:29" ht="25.5" customHeight="1">
      <c r="A6" s="111"/>
      <c r="B6" s="531" t="s">
        <v>433</v>
      </c>
      <c r="C6" s="433"/>
      <c r="D6" s="497" t="str">
        <f>Indicadores!A14</f>
        <v>Ejecución de proyectos del PETI</v>
      </c>
      <c r="E6" s="498"/>
      <c r="F6" s="480" t="s">
        <v>434</v>
      </c>
      <c r="G6" s="433"/>
      <c r="H6" s="499" t="str">
        <f>Indicadores!S14</f>
        <v>Jefe Oficina TIC</v>
      </c>
      <c r="I6" s="551"/>
      <c r="J6" s="111"/>
      <c r="K6" s="111"/>
      <c r="L6" s="111"/>
      <c r="M6" s="111"/>
      <c r="N6" s="111"/>
      <c r="O6" s="111"/>
      <c r="P6" s="111"/>
      <c r="Q6" s="111"/>
      <c r="R6" s="111"/>
      <c r="S6" s="111"/>
      <c r="T6" s="111"/>
      <c r="U6" s="111"/>
      <c r="V6" s="111"/>
      <c r="W6" s="111"/>
      <c r="X6" s="111"/>
      <c r="Y6" s="111"/>
      <c r="Z6" s="111"/>
      <c r="AA6" s="111"/>
      <c r="AB6" s="111"/>
      <c r="AC6" s="111"/>
    </row>
    <row r="7" spans="1:29" ht="69" customHeight="1">
      <c r="A7" s="111"/>
      <c r="B7" s="531" t="s">
        <v>435</v>
      </c>
      <c r="C7" s="433"/>
      <c r="D7" s="481" t="str">
        <f>Indicadores!G14</f>
        <v>(Proyectos incluidos en el  PETI finalizados durante la  vigencia/
Proyectos incluidos en el  PETI programados para la
vigencia)*100</v>
      </c>
      <c r="E7" s="433"/>
      <c r="F7" s="480" t="s">
        <v>436</v>
      </c>
      <c r="G7" s="433"/>
      <c r="H7" s="481" t="str">
        <f>Indicadores!C14</f>
        <v>Este Indicador permite medir efectivamente los proyectos del PETI que finalizaron en la vigencia frente a los programados a
finalizar en la vigencia y su aporte en el desarrollo de servicios innovadores, de calidad y generación de valor</v>
      </c>
      <c r="I7" s="532"/>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161" t="s">
        <v>437</v>
      </c>
      <c r="C8" s="43" t="str">
        <f>Indicadores!P14</f>
        <v>Anual</v>
      </c>
      <c r="D8" s="32" t="s">
        <v>438</v>
      </c>
      <c r="E8" s="44" t="str">
        <f>Indicadores!R14</f>
        <v>Matriz de seguimiento</v>
      </c>
      <c r="F8" s="32" t="s">
        <v>70</v>
      </c>
      <c r="G8" s="45" t="str">
        <f>Indicadores!H14</f>
        <v>Porcentaje</v>
      </c>
      <c r="H8" s="482" t="s">
        <v>439</v>
      </c>
      <c r="I8" s="544" t="str">
        <f>Indicadores!O14</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thickBot="1">
      <c r="A9" s="111"/>
      <c r="B9" s="161" t="s">
        <v>404</v>
      </c>
      <c r="C9" s="33">
        <f>Indicadores!N14</f>
        <v>0.7</v>
      </c>
      <c r="D9" s="34" t="s">
        <v>406</v>
      </c>
      <c r="E9" s="33">
        <f>'TABLERO DE MANDO'!F15</f>
        <v>0.59499999999999997</v>
      </c>
      <c r="F9" s="35" t="s">
        <v>407</v>
      </c>
      <c r="G9" s="33">
        <f>'TABLERO DE MANDO'!G15</f>
        <v>0.63</v>
      </c>
      <c r="H9" s="483"/>
      <c r="I9" s="54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62"/>
      <c r="C10" s="163"/>
      <c r="D10" s="163"/>
      <c r="E10" s="163"/>
      <c r="F10" s="163"/>
      <c r="G10" s="163"/>
      <c r="H10" s="163"/>
      <c r="I10" s="164"/>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165" t="s">
        <v>440</v>
      </c>
      <c r="C11" s="52" t="s">
        <v>441</v>
      </c>
      <c r="D11" s="166" t="str">
        <f>D9</f>
        <v>LIMITE INSATISFACTORIO</v>
      </c>
      <c r="E11" s="166" t="str">
        <f>F9</f>
        <v>LIMITE SATISFACTORIO</v>
      </c>
      <c r="F11" s="163"/>
      <c r="G11" s="163"/>
      <c r="H11" s="163"/>
      <c r="I11" s="167"/>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168" t="s">
        <v>411</v>
      </c>
      <c r="C12" s="41"/>
      <c r="D12" s="169">
        <f t="shared" ref="D12:D23" si="0">+$E$9</f>
        <v>0.59499999999999997</v>
      </c>
      <c r="E12" s="169">
        <f t="shared" ref="E12:E23" si="1">+$G$9</f>
        <v>0.63</v>
      </c>
      <c r="F12" s="163"/>
      <c r="G12" s="163"/>
      <c r="H12" s="163"/>
      <c r="I12" s="167"/>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168" t="s">
        <v>412</v>
      </c>
      <c r="C13" s="41"/>
      <c r="D13" s="169">
        <f t="shared" si="0"/>
        <v>0.59499999999999997</v>
      </c>
      <c r="E13" s="169">
        <f t="shared" si="1"/>
        <v>0.63</v>
      </c>
      <c r="F13" s="163"/>
      <c r="G13" s="163"/>
      <c r="H13" s="163"/>
      <c r="I13" s="167"/>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168" t="s">
        <v>413</v>
      </c>
      <c r="C14" s="41"/>
      <c r="D14" s="169">
        <f t="shared" si="0"/>
        <v>0.59499999999999997</v>
      </c>
      <c r="E14" s="169">
        <f t="shared" si="1"/>
        <v>0.63</v>
      </c>
      <c r="F14" s="163"/>
      <c r="G14" s="163"/>
      <c r="H14" s="163"/>
      <c r="I14" s="167"/>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168" t="s">
        <v>414</v>
      </c>
      <c r="C15" s="41"/>
      <c r="D15" s="169">
        <f t="shared" si="0"/>
        <v>0.59499999999999997</v>
      </c>
      <c r="E15" s="169">
        <f t="shared" si="1"/>
        <v>0.63</v>
      </c>
      <c r="F15" s="163"/>
      <c r="G15" s="163"/>
      <c r="H15" s="163"/>
      <c r="I15" s="167"/>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168" t="s">
        <v>415</v>
      </c>
      <c r="C16" s="41"/>
      <c r="D16" s="169">
        <f t="shared" si="0"/>
        <v>0.59499999999999997</v>
      </c>
      <c r="E16" s="169">
        <f t="shared" si="1"/>
        <v>0.63</v>
      </c>
      <c r="F16" s="163"/>
      <c r="G16" s="163"/>
      <c r="H16" s="163"/>
      <c r="I16" s="167"/>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168" t="s">
        <v>416</v>
      </c>
      <c r="C17" s="41"/>
      <c r="D17" s="169">
        <f t="shared" si="0"/>
        <v>0.59499999999999997</v>
      </c>
      <c r="E17" s="169">
        <f t="shared" si="1"/>
        <v>0.63</v>
      </c>
      <c r="F17" s="163"/>
      <c r="G17" s="163"/>
      <c r="H17" s="163"/>
      <c r="I17" s="167"/>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168" t="s">
        <v>417</v>
      </c>
      <c r="C18" s="41"/>
      <c r="D18" s="169">
        <f t="shared" si="0"/>
        <v>0.59499999999999997</v>
      </c>
      <c r="E18" s="169">
        <f t="shared" si="1"/>
        <v>0.63</v>
      </c>
      <c r="F18" s="163"/>
      <c r="G18" s="163"/>
      <c r="H18" s="163"/>
      <c r="I18" s="167"/>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168" t="s">
        <v>418</v>
      </c>
      <c r="C19" s="41"/>
      <c r="D19" s="169">
        <f t="shared" si="0"/>
        <v>0.59499999999999997</v>
      </c>
      <c r="E19" s="169">
        <f t="shared" si="1"/>
        <v>0.63</v>
      </c>
      <c r="F19" s="163"/>
      <c r="G19" s="163"/>
      <c r="H19" s="163"/>
      <c r="I19" s="167"/>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168" t="s">
        <v>419</v>
      </c>
      <c r="C20" s="41"/>
      <c r="D20" s="169">
        <f t="shared" si="0"/>
        <v>0.59499999999999997</v>
      </c>
      <c r="E20" s="169">
        <f t="shared" si="1"/>
        <v>0.63</v>
      </c>
      <c r="F20" s="163"/>
      <c r="G20" s="163"/>
      <c r="H20" s="163"/>
      <c r="I20" s="167"/>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168" t="s">
        <v>420</v>
      </c>
      <c r="C21" s="41"/>
      <c r="D21" s="169">
        <f t="shared" si="0"/>
        <v>0.59499999999999997</v>
      </c>
      <c r="E21" s="169">
        <f t="shared" si="1"/>
        <v>0.63</v>
      </c>
      <c r="F21" s="163"/>
      <c r="G21" s="163"/>
      <c r="H21" s="163"/>
      <c r="I21" s="167"/>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168" t="s">
        <v>421</v>
      </c>
      <c r="C22" s="41"/>
      <c r="D22" s="169">
        <f t="shared" si="0"/>
        <v>0.59499999999999997</v>
      </c>
      <c r="E22" s="169">
        <f t="shared" si="1"/>
        <v>0.63</v>
      </c>
      <c r="F22" s="163"/>
      <c r="G22" s="163"/>
      <c r="H22" s="163"/>
      <c r="I22" s="167"/>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168" t="s">
        <v>422</v>
      </c>
      <c r="C23" s="41"/>
      <c r="D23" s="169">
        <f t="shared" si="0"/>
        <v>0.59499999999999997</v>
      </c>
      <c r="E23" s="169">
        <f t="shared" si="1"/>
        <v>0.63</v>
      </c>
      <c r="F23" s="163"/>
      <c r="G23" s="163"/>
      <c r="H23" s="163"/>
      <c r="I23" s="167"/>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62"/>
      <c r="C24" s="163"/>
      <c r="D24" s="163"/>
      <c r="E24" s="163"/>
      <c r="F24" s="163"/>
      <c r="G24" s="163"/>
      <c r="H24" s="163"/>
      <c r="I24" s="167"/>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62"/>
      <c r="C25" s="163"/>
      <c r="D25" s="163"/>
      <c r="E25" s="163"/>
      <c r="F25" s="163"/>
      <c r="G25" s="163"/>
      <c r="H25" s="163"/>
      <c r="I25" s="167"/>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62"/>
      <c r="C26" s="163"/>
      <c r="D26" s="163"/>
      <c r="E26" s="163"/>
      <c r="F26" s="163"/>
      <c r="G26" s="163"/>
      <c r="H26" s="163"/>
      <c r="I26" s="167"/>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62"/>
      <c r="C27" s="163"/>
      <c r="D27" s="163"/>
      <c r="E27" s="163"/>
      <c r="F27" s="163"/>
      <c r="G27" s="163"/>
      <c r="H27" s="163"/>
      <c r="I27" s="167"/>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546" t="s">
        <v>448</v>
      </c>
      <c r="C28" s="426"/>
      <c r="D28" s="426"/>
      <c r="E28" s="426"/>
      <c r="F28" s="426"/>
      <c r="G28" s="426"/>
      <c r="H28" s="426"/>
      <c r="I28" s="539"/>
      <c r="J28" s="111"/>
      <c r="K28" s="111"/>
      <c r="L28" s="111"/>
      <c r="M28" s="111"/>
      <c r="N28" s="111"/>
      <c r="O28" s="111"/>
      <c r="P28" s="111"/>
      <c r="Q28" s="111"/>
      <c r="R28" s="111"/>
      <c r="S28" s="111"/>
      <c r="T28" s="111"/>
      <c r="U28" s="111"/>
      <c r="V28" s="111"/>
      <c r="W28" s="111"/>
      <c r="X28" s="111"/>
      <c r="Y28" s="111"/>
      <c r="Z28" s="111"/>
      <c r="AA28" s="111"/>
      <c r="AB28" s="111"/>
      <c r="AC28" s="111"/>
    </row>
    <row r="29" spans="1:29" ht="13.5" customHeight="1">
      <c r="A29" s="111"/>
      <c r="B29" s="546" t="s">
        <v>443</v>
      </c>
      <c r="C29" s="426"/>
      <c r="D29" s="426"/>
      <c r="E29" s="427"/>
      <c r="F29" s="487" t="s">
        <v>444</v>
      </c>
      <c r="G29" s="426"/>
      <c r="H29" s="426"/>
      <c r="I29" s="539"/>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33"/>
      <c r="C30" s="426"/>
      <c r="D30" s="426"/>
      <c r="E30" s="427"/>
      <c r="F30" s="476"/>
      <c r="G30" s="426"/>
      <c r="H30" s="426"/>
      <c r="I30" s="539"/>
      <c r="J30" s="111"/>
      <c r="K30" s="111"/>
      <c r="L30" s="111"/>
      <c r="M30" s="111"/>
      <c r="N30" s="111"/>
      <c r="O30" s="111"/>
      <c r="P30" s="111"/>
      <c r="Q30" s="111"/>
      <c r="R30" s="111"/>
      <c r="S30" s="111"/>
      <c r="T30" s="111"/>
      <c r="U30" s="111"/>
      <c r="V30" s="111"/>
      <c r="W30" s="111"/>
      <c r="X30" s="111"/>
      <c r="Y30" s="111"/>
      <c r="Z30" s="111"/>
      <c r="AA30" s="111"/>
      <c r="AB30" s="111"/>
      <c r="AC30" s="111"/>
    </row>
    <row r="31" spans="1:29" ht="15" customHeight="1">
      <c r="A31" s="111"/>
      <c r="B31" s="534"/>
      <c r="C31" s="535"/>
      <c r="D31" s="535"/>
      <c r="E31" s="479"/>
      <c r="F31" s="477"/>
      <c r="G31" s="535"/>
      <c r="H31" s="535"/>
      <c r="I31" s="540"/>
      <c r="J31" s="111"/>
      <c r="K31" s="111"/>
      <c r="L31" s="111"/>
      <c r="M31" s="111"/>
      <c r="N31" s="111"/>
      <c r="O31" s="111"/>
      <c r="P31" s="111"/>
      <c r="Q31" s="111"/>
      <c r="R31" s="111"/>
      <c r="S31" s="111"/>
      <c r="T31" s="111"/>
      <c r="U31" s="111"/>
      <c r="V31" s="111"/>
      <c r="W31" s="111"/>
      <c r="X31" s="111"/>
      <c r="Y31" s="111"/>
      <c r="Z31" s="111"/>
      <c r="AA31" s="111"/>
      <c r="AB31" s="111"/>
      <c r="AC31" s="111"/>
    </row>
    <row r="32" spans="1:29" ht="15" customHeight="1">
      <c r="A32" s="111"/>
      <c r="B32" s="534"/>
      <c r="C32" s="535"/>
      <c r="D32" s="535"/>
      <c r="E32" s="479"/>
      <c r="F32" s="477"/>
      <c r="G32" s="535"/>
      <c r="H32" s="535"/>
      <c r="I32" s="540"/>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534"/>
      <c r="C33" s="535"/>
      <c r="D33" s="535"/>
      <c r="E33" s="479"/>
      <c r="F33" s="477"/>
      <c r="G33" s="535"/>
      <c r="H33" s="535"/>
      <c r="I33" s="540"/>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534"/>
      <c r="C34" s="535"/>
      <c r="D34" s="535"/>
      <c r="E34" s="479"/>
      <c r="F34" s="477"/>
      <c r="G34" s="535"/>
      <c r="H34" s="535"/>
      <c r="I34" s="540"/>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534"/>
      <c r="C35" s="535"/>
      <c r="D35" s="535"/>
      <c r="E35" s="479"/>
      <c r="F35" s="477"/>
      <c r="G35" s="535"/>
      <c r="H35" s="535"/>
      <c r="I35" s="540"/>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534"/>
      <c r="C36" s="535"/>
      <c r="D36" s="535"/>
      <c r="E36" s="479"/>
      <c r="F36" s="477"/>
      <c r="G36" s="535"/>
      <c r="H36" s="535"/>
      <c r="I36" s="540"/>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534"/>
      <c r="C37" s="535"/>
      <c r="D37" s="535"/>
      <c r="E37" s="479"/>
      <c r="F37" s="477"/>
      <c r="G37" s="535"/>
      <c r="H37" s="535"/>
      <c r="I37" s="540"/>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534"/>
      <c r="C38" s="535"/>
      <c r="D38" s="535"/>
      <c r="E38" s="479"/>
      <c r="F38" s="477"/>
      <c r="G38" s="535"/>
      <c r="H38" s="535"/>
      <c r="I38" s="540"/>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534"/>
      <c r="C39" s="535"/>
      <c r="D39" s="535"/>
      <c r="E39" s="479"/>
      <c r="F39" s="477"/>
      <c r="G39" s="535"/>
      <c r="H39" s="535"/>
      <c r="I39" s="540"/>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thickBot="1">
      <c r="A40" s="111"/>
      <c r="B40" s="536"/>
      <c r="C40" s="537"/>
      <c r="D40" s="537"/>
      <c r="E40" s="538"/>
      <c r="F40" s="541"/>
      <c r="G40" s="542"/>
      <c r="H40" s="542"/>
      <c r="I40" s="543"/>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3.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row>
    <row r="228" spans="1:29" ht="13.5" customHeight="1">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row>
    <row r="229" spans="1:29" ht="13.5" customHeight="1">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row>
    <row r="230" spans="1:29" ht="13.5" customHeight="1">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row>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0:E40"/>
    <mergeCell ref="F30:I40"/>
    <mergeCell ref="D7:E7"/>
    <mergeCell ref="F7:G7"/>
    <mergeCell ref="H8:H9"/>
    <mergeCell ref="I8:I9"/>
    <mergeCell ref="B28:I28"/>
    <mergeCell ref="B29:E29"/>
    <mergeCell ref="F29:I29"/>
  </mergeCell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rgb="FF0070C0"/>
  </sheetPr>
  <dimension ref="A1:AC995"/>
  <sheetViews>
    <sheetView topLeftCell="A7"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552" t="s">
        <v>426</v>
      </c>
      <c r="C1" s="553"/>
      <c r="D1" s="555" t="s">
        <v>427</v>
      </c>
      <c r="E1" s="556"/>
      <c r="F1" s="556"/>
      <c r="G1" s="556"/>
      <c r="H1" s="557"/>
      <c r="I1" s="558"/>
      <c r="J1" s="111"/>
      <c r="K1" s="111"/>
      <c r="L1" s="111"/>
      <c r="M1" s="111"/>
      <c r="N1" s="111"/>
      <c r="O1" s="111"/>
      <c r="P1" s="111"/>
      <c r="Q1" s="111"/>
      <c r="R1" s="111"/>
      <c r="S1" s="111"/>
      <c r="T1" s="111"/>
      <c r="U1" s="111"/>
      <c r="V1" s="111"/>
      <c r="W1" s="111"/>
      <c r="X1" s="111"/>
      <c r="Y1" s="111"/>
      <c r="Z1" s="111"/>
      <c r="AA1" s="111"/>
      <c r="AB1" s="111"/>
      <c r="AC1" s="111"/>
    </row>
    <row r="2" spans="1:29" ht="31.5" customHeight="1">
      <c r="A2" s="111"/>
      <c r="B2" s="554"/>
      <c r="C2" s="430"/>
      <c r="D2" s="491" t="s">
        <v>428</v>
      </c>
      <c r="E2" s="432"/>
      <c r="F2" s="432"/>
      <c r="G2" s="432"/>
      <c r="H2" s="433"/>
      <c r="I2" s="559"/>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560" t="s">
        <v>429</v>
      </c>
      <c r="C3" s="433"/>
      <c r="D3" s="492" t="s">
        <v>430</v>
      </c>
      <c r="E3" s="432"/>
      <c r="F3" s="432"/>
      <c r="G3" s="432"/>
      <c r="H3" s="433"/>
      <c r="I3" s="160" t="s">
        <v>431</v>
      </c>
      <c r="J3" s="111"/>
      <c r="K3" s="111"/>
      <c r="L3" s="111"/>
      <c r="M3" s="111"/>
      <c r="N3" s="111"/>
      <c r="O3" s="111"/>
      <c r="P3" s="111"/>
      <c r="Q3" s="111"/>
      <c r="R3" s="111"/>
      <c r="S3" s="111"/>
      <c r="T3" s="111"/>
      <c r="U3" s="111"/>
      <c r="V3" s="111"/>
      <c r="W3" s="111"/>
      <c r="X3" s="111"/>
      <c r="Y3" s="111"/>
      <c r="Z3" s="111"/>
      <c r="AA3" s="111"/>
      <c r="AB3" s="111"/>
      <c r="AC3" s="111"/>
    </row>
    <row r="4" spans="1:29" ht="13.5" customHeight="1" thickBot="1">
      <c r="A4" s="111"/>
      <c r="B4" s="547"/>
      <c r="C4" s="494"/>
      <c r="D4" s="494"/>
      <c r="E4" s="494"/>
      <c r="F4" s="494"/>
      <c r="G4" s="494"/>
      <c r="H4" s="494"/>
      <c r="I4" s="548"/>
      <c r="J4" s="111"/>
      <c r="K4" s="111"/>
      <c r="L4" s="111"/>
      <c r="M4" s="111"/>
      <c r="N4" s="111"/>
      <c r="O4" s="111"/>
      <c r="P4" s="111"/>
      <c r="Q4" s="111"/>
      <c r="R4" s="111"/>
      <c r="S4" s="111"/>
      <c r="T4" s="111"/>
      <c r="U4" s="111"/>
      <c r="V4" s="111"/>
      <c r="W4" s="111"/>
      <c r="X4" s="111"/>
      <c r="Y4" s="111"/>
      <c r="Z4" s="111"/>
      <c r="AA4" s="111"/>
      <c r="AB4" s="111"/>
      <c r="AC4" s="111"/>
    </row>
    <row r="5" spans="1:29" ht="22.5" customHeight="1" thickBot="1">
      <c r="A5" s="111"/>
      <c r="B5" s="549" t="s">
        <v>432</v>
      </c>
      <c r="C5" s="430"/>
      <c r="D5" s="515" t="str">
        <f>Indicadores!F15</f>
        <v>Gestión Estratégica de Tecnologías de la Información  (GET)</v>
      </c>
      <c r="E5" s="429"/>
      <c r="F5" s="429"/>
      <c r="G5" s="429"/>
      <c r="H5" s="429"/>
      <c r="I5" s="550"/>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531" t="s">
        <v>433</v>
      </c>
      <c r="C6" s="433"/>
      <c r="D6" s="497" t="str">
        <f>Indicadores!A15</f>
        <v>Medición de la madurez del habilitador de Arquitectura Empresarial en el marco de la política de Gobierno Digital</v>
      </c>
      <c r="E6" s="498"/>
      <c r="F6" s="480" t="s">
        <v>434</v>
      </c>
      <c r="G6" s="433"/>
      <c r="H6" s="499" t="str">
        <f>Indicadores!S15</f>
        <v>Jefe Oficina TIC</v>
      </c>
      <c r="I6" s="551"/>
      <c r="J6" s="111"/>
      <c r="K6" s="111"/>
      <c r="L6" s="111"/>
      <c r="M6" s="111"/>
      <c r="N6" s="111"/>
      <c r="O6" s="111"/>
      <c r="P6" s="111"/>
      <c r="Q6" s="111"/>
      <c r="R6" s="111"/>
      <c r="S6" s="111"/>
      <c r="T6" s="111"/>
      <c r="U6" s="111"/>
      <c r="V6" s="111"/>
      <c r="W6" s="111"/>
      <c r="X6" s="111"/>
      <c r="Y6" s="111"/>
      <c r="Z6" s="111"/>
      <c r="AA6" s="111"/>
      <c r="AB6" s="111"/>
      <c r="AC6" s="111"/>
    </row>
    <row r="7" spans="1:29" ht="43.5" customHeight="1">
      <c r="A7" s="111"/>
      <c r="B7" s="531" t="s">
        <v>435</v>
      </c>
      <c r="C7" s="433"/>
      <c r="D7" s="481" t="str">
        <f>Indicadores!G15</f>
        <v xml:space="preserve">Promedio del peso ponderado de cada nivel de madurez </v>
      </c>
      <c r="E7" s="433"/>
      <c r="F7" s="480" t="s">
        <v>436</v>
      </c>
      <c r="G7" s="433"/>
      <c r="H7" s="481" t="str">
        <f>Indicadores!C15</f>
        <v>Medir el avance en la implementación de la arquitectura de TI de la entidad, con base en los lineamientos del modelo de arquitectura empresarial y con la adopción del modelo de madurez de US Doc</v>
      </c>
      <c r="I7" s="532"/>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161" t="s">
        <v>437</v>
      </c>
      <c r="C8" s="43" t="str">
        <f>Indicadores!P15</f>
        <v>Semestral</v>
      </c>
      <c r="D8" s="32" t="s">
        <v>438</v>
      </c>
      <c r="E8" s="44" t="str">
        <f>Indicadores!R15</f>
        <v xml:space="preserve">Instrumento para medir el habilitador de AE de la
política de gobierno digital </v>
      </c>
      <c r="F8" s="32" t="s">
        <v>70</v>
      </c>
      <c r="G8" s="45" t="str">
        <f>Indicadores!H15</f>
        <v>Porcentaje</v>
      </c>
      <c r="H8" s="482" t="s">
        <v>439</v>
      </c>
      <c r="I8" s="544" t="str">
        <f>Indicadores!O15</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thickBot="1">
      <c r="A9" s="111"/>
      <c r="B9" s="191" t="s">
        <v>404</v>
      </c>
      <c r="C9" s="145">
        <f>Indicadores!N15</f>
        <v>0.5</v>
      </c>
      <c r="D9" s="34" t="s">
        <v>406</v>
      </c>
      <c r="E9" s="33">
        <f>'TABLERO DE MANDO'!F16</f>
        <v>0.42499999999999999</v>
      </c>
      <c r="F9" s="35" t="s">
        <v>407</v>
      </c>
      <c r="G9" s="33">
        <f>'TABLERO DE MANDO'!G16</f>
        <v>0.45</v>
      </c>
      <c r="H9" s="483"/>
      <c r="I9" s="545"/>
      <c r="J9" s="111"/>
      <c r="K9" s="111"/>
      <c r="L9" s="111"/>
      <c r="M9" s="111"/>
      <c r="N9" s="111"/>
      <c r="O9" s="111"/>
      <c r="P9" s="111"/>
      <c r="Q9" s="111"/>
      <c r="R9" s="111"/>
      <c r="S9" s="111"/>
      <c r="T9" s="111"/>
      <c r="U9" s="111"/>
      <c r="V9" s="111"/>
      <c r="W9" s="111"/>
      <c r="X9" s="111"/>
      <c r="Y9" s="111"/>
      <c r="Z9" s="111"/>
      <c r="AA9" s="111"/>
      <c r="AB9" s="111"/>
      <c r="AC9" s="111"/>
    </row>
    <row r="10" spans="1:29" ht="30.75" customHeight="1">
      <c r="A10" s="111"/>
      <c r="B10" s="350" t="s">
        <v>440</v>
      </c>
      <c r="C10" s="348" t="s">
        <v>441</v>
      </c>
      <c r="D10" s="166" t="str">
        <f>D9</f>
        <v>LIMITE INSATISFACTORIO</v>
      </c>
      <c r="E10" s="166" t="str">
        <f>F9</f>
        <v>LIMITE SATISFACTORIO</v>
      </c>
      <c r="F10" s="163"/>
      <c r="G10" s="163"/>
      <c r="H10" s="163"/>
      <c r="I10" s="164"/>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347" t="s">
        <v>411</v>
      </c>
      <c r="C11" s="349"/>
      <c r="D11" s="169">
        <f t="shared" ref="D11:D22" si="0">+$E$9</f>
        <v>0.42499999999999999</v>
      </c>
      <c r="E11" s="169">
        <f t="shared" ref="E11:E22" si="1">+$G$9</f>
        <v>0.45</v>
      </c>
      <c r="F11" s="163"/>
      <c r="G11" s="163"/>
      <c r="H11" s="163"/>
      <c r="I11" s="167"/>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192" t="s">
        <v>412</v>
      </c>
      <c r="C12" s="150"/>
      <c r="D12" s="169">
        <f t="shared" si="0"/>
        <v>0.42499999999999999</v>
      </c>
      <c r="E12" s="169">
        <f t="shared" si="1"/>
        <v>0.45</v>
      </c>
      <c r="F12" s="163"/>
      <c r="G12" s="163"/>
      <c r="H12" s="163"/>
      <c r="I12" s="167"/>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192" t="s">
        <v>413</v>
      </c>
      <c r="C13" s="150"/>
      <c r="D13" s="169">
        <f t="shared" si="0"/>
        <v>0.42499999999999999</v>
      </c>
      <c r="E13" s="169">
        <f t="shared" si="1"/>
        <v>0.45</v>
      </c>
      <c r="F13" s="163"/>
      <c r="G13" s="163"/>
      <c r="H13" s="163"/>
      <c r="I13" s="167"/>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192" t="s">
        <v>414</v>
      </c>
      <c r="C14" s="150"/>
      <c r="D14" s="169">
        <f t="shared" si="0"/>
        <v>0.42499999999999999</v>
      </c>
      <c r="E14" s="169">
        <f t="shared" si="1"/>
        <v>0.45</v>
      </c>
      <c r="F14" s="163"/>
      <c r="G14" s="163"/>
      <c r="H14" s="163"/>
      <c r="I14" s="167"/>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192" t="s">
        <v>415</v>
      </c>
      <c r="C15" s="150"/>
      <c r="D15" s="169">
        <f t="shared" si="0"/>
        <v>0.42499999999999999</v>
      </c>
      <c r="E15" s="169">
        <f t="shared" si="1"/>
        <v>0.45</v>
      </c>
      <c r="F15" s="163"/>
      <c r="G15" s="163"/>
      <c r="H15" s="163"/>
      <c r="I15" s="167"/>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192" t="s">
        <v>416</v>
      </c>
      <c r="C16" s="41">
        <v>0.59</v>
      </c>
      <c r="D16" s="169">
        <f t="shared" si="0"/>
        <v>0.42499999999999999</v>
      </c>
      <c r="E16" s="169">
        <f t="shared" si="1"/>
        <v>0.45</v>
      </c>
      <c r="F16" s="163"/>
      <c r="G16" s="163"/>
      <c r="H16" s="163"/>
      <c r="I16" s="167"/>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192" t="s">
        <v>417</v>
      </c>
      <c r="C17" s="150"/>
      <c r="D17" s="169">
        <f t="shared" si="0"/>
        <v>0.42499999999999999</v>
      </c>
      <c r="E17" s="169">
        <f t="shared" si="1"/>
        <v>0.45</v>
      </c>
      <c r="F17" s="163"/>
      <c r="G17" s="163"/>
      <c r="H17" s="163"/>
      <c r="I17" s="167"/>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192" t="s">
        <v>418</v>
      </c>
      <c r="C18" s="150"/>
      <c r="D18" s="169">
        <f t="shared" si="0"/>
        <v>0.42499999999999999</v>
      </c>
      <c r="E18" s="169">
        <f t="shared" si="1"/>
        <v>0.45</v>
      </c>
      <c r="F18" s="163"/>
      <c r="G18" s="163"/>
      <c r="H18" s="163"/>
      <c r="I18" s="167"/>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192" t="s">
        <v>419</v>
      </c>
      <c r="C19" s="150"/>
      <c r="D19" s="169">
        <f t="shared" si="0"/>
        <v>0.42499999999999999</v>
      </c>
      <c r="E19" s="169">
        <f t="shared" si="1"/>
        <v>0.45</v>
      </c>
      <c r="F19" s="163"/>
      <c r="G19" s="163"/>
      <c r="H19" s="163"/>
      <c r="I19" s="167"/>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192" t="s">
        <v>420</v>
      </c>
      <c r="C20" s="150"/>
      <c r="D20" s="169">
        <f t="shared" si="0"/>
        <v>0.42499999999999999</v>
      </c>
      <c r="E20" s="169">
        <f t="shared" si="1"/>
        <v>0.45</v>
      </c>
      <c r="F20" s="163"/>
      <c r="G20" s="163"/>
      <c r="H20" s="163"/>
      <c r="I20" s="167"/>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192" t="s">
        <v>421</v>
      </c>
      <c r="C21" s="150"/>
      <c r="D21" s="169">
        <f t="shared" si="0"/>
        <v>0.42499999999999999</v>
      </c>
      <c r="E21" s="169">
        <f t="shared" si="1"/>
        <v>0.45</v>
      </c>
      <c r="F21" s="163"/>
      <c r="G21" s="163"/>
      <c r="H21" s="163"/>
      <c r="I21" s="167"/>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192" t="s">
        <v>422</v>
      </c>
      <c r="C22" s="150"/>
      <c r="D22" s="169">
        <f t="shared" si="0"/>
        <v>0.42499999999999999</v>
      </c>
      <c r="E22" s="169">
        <f t="shared" si="1"/>
        <v>0.45</v>
      </c>
      <c r="F22" s="163"/>
      <c r="G22" s="163"/>
      <c r="H22" s="163"/>
      <c r="I22" s="167"/>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192"/>
      <c r="C23" s="150"/>
      <c r="D23" s="169"/>
      <c r="E23" s="169"/>
      <c r="F23" s="163"/>
      <c r="G23" s="163"/>
      <c r="H23" s="163"/>
      <c r="I23" s="167"/>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62"/>
      <c r="C24" s="163"/>
      <c r="D24" s="163"/>
      <c r="E24" s="163"/>
      <c r="F24" s="163"/>
      <c r="G24" s="163"/>
      <c r="H24" s="163"/>
      <c r="I24" s="167"/>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62"/>
      <c r="C25" s="163"/>
      <c r="D25" s="163" t="s">
        <v>538</v>
      </c>
      <c r="E25" s="163"/>
      <c r="F25" s="163"/>
      <c r="G25" s="163"/>
      <c r="H25" s="163"/>
      <c r="I25" s="167"/>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62"/>
      <c r="C26" s="163"/>
      <c r="D26" s="163"/>
      <c r="E26" s="163"/>
      <c r="F26" s="163"/>
      <c r="G26" s="163"/>
      <c r="H26" s="163"/>
      <c r="I26" s="167"/>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62"/>
      <c r="C27" s="163"/>
      <c r="D27" s="163"/>
      <c r="E27" s="163"/>
      <c r="F27" s="163"/>
      <c r="G27" s="163"/>
      <c r="H27" s="163"/>
      <c r="I27" s="167"/>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562" t="s">
        <v>442</v>
      </c>
      <c r="C28" s="432"/>
      <c r="D28" s="432"/>
      <c r="E28" s="432"/>
      <c r="F28" s="432"/>
      <c r="G28" s="432"/>
      <c r="H28" s="432"/>
      <c r="I28" s="532"/>
      <c r="J28" s="111"/>
      <c r="K28" s="111"/>
      <c r="L28" s="111"/>
      <c r="M28" s="111"/>
      <c r="N28" s="111"/>
      <c r="O28" s="111"/>
      <c r="P28" s="111"/>
      <c r="Q28" s="111"/>
      <c r="R28" s="111"/>
      <c r="S28" s="111"/>
      <c r="T28" s="111"/>
      <c r="U28" s="111"/>
      <c r="V28" s="111"/>
      <c r="W28" s="111"/>
      <c r="X28" s="111"/>
      <c r="Y28" s="111"/>
      <c r="Z28" s="111"/>
      <c r="AA28" s="111"/>
      <c r="AB28" s="111"/>
      <c r="AC28" s="111"/>
    </row>
    <row r="29" spans="1:29" ht="13.5" customHeight="1">
      <c r="A29" s="111"/>
      <c r="B29" s="546" t="s">
        <v>443</v>
      </c>
      <c r="C29" s="426"/>
      <c r="D29" s="426"/>
      <c r="E29" s="427"/>
      <c r="F29" s="487" t="s">
        <v>444</v>
      </c>
      <c r="G29" s="426"/>
      <c r="H29" s="426"/>
      <c r="I29" s="539"/>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33" t="s">
        <v>591</v>
      </c>
      <c r="C30" s="426"/>
      <c r="D30" s="426"/>
      <c r="E30" s="427"/>
      <c r="F30" s="513"/>
      <c r="G30" s="426"/>
      <c r="H30" s="426"/>
      <c r="I30" s="539"/>
      <c r="J30" s="111"/>
      <c r="K30" s="111"/>
      <c r="L30" s="111"/>
      <c r="M30" s="111"/>
      <c r="N30" s="111"/>
      <c r="O30" s="111"/>
      <c r="P30" s="111"/>
      <c r="Q30" s="111"/>
      <c r="R30" s="111"/>
      <c r="S30" s="111"/>
      <c r="T30" s="111"/>
      <c r="U30" s="111"/>
      <c r="V30" s="111"/>
      <c r="W30" s="111"/>
      <c r="X30" s="111"/>
      <c r="Y30" s="111"/>
      <c r="Z30" s="111"/>
      <c r="AA30" s="111"/>
      <c r="AB30" s="111"/>
      <c r="AC30" s="111"/>
    </row>
    <row r="31" spans="1:29" ht="15" customHeight="1">
      <c r="A31" s="111"/>
      <c r="B31" s="534"/>
      <c r="C31" s="535"/>
      <c r="D31" s="535"/>
      <c r="E31" s="479"/>
      <c r="F31" s="477"/>
      <c r="G31" s="535"/>
      <c r="H31" s="535"/>
      <c r="I31" s="540"/>
      <c r="J31" s="111"/>
      <c r="K31" s="111"/>
      <c r="L31" s="111"/>
      <c r="M31" s="111"/>
      <c r="N31" s="111"/>
      <c r="O31" s="111"/>
      <c r="P31" s="111"/>
      <c r="Q31" s="111"/>
      <c r="R31" s="111"/>
      <c r="S31" s="111"/>
      <c r="T31" s="111"/>
      <c r="U31" s="111"/>
      <c r="V31" s="111"/>
      <c r="W31" s="111"/>
      <c r="X31" s="111"/>
      <c r="Y31" s="111"/>
      <c r="Z31" s="111"/>
      <c r="AA31" s="111"/>
      <c r="AB31" s="111"/>
      <c r="AC31" s="111"/>
    </row>
    <row r="32" spans="1:29" ht="15" customHeight="1">
      <c r="A32" s="111"/>
      <c r="B32" s="534"/>
      <c r="C32" s="535"/>
      <c r="D32" s="535"/>
      <c r="E32" s="479"/>
      <c r="F32" s="477"/>
      <c r="G32" s="535"/>
      <c r="H32" s="535"/>
      <c r="I32" s="540"/>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534"/>
      <c r="C33" s="535"/>
      <c r="D33" s="535"/>
      <c r="E33" s="479"/>
      <c r="F33" s="477"/>
      <c r="G33" s="535"/>
      <c r="H33" s="535"/>
      <c r="I33" s="540"/>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534"/>
      <c r="C34" s="535"/>
      <c r="D34" s="535"/>
      <c r="E34" s="479"/>
      <c r="F34" s="477"/>
      <c r="G34" s="535"/>
      <c r="H34" s="535"/>
      <c r="I34" s="540"/>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534"/>
      <c r="C35" s="535"/>
      <c r="D35" s="535"/>
      <c r="E35" s="479"/>
      <c r="F35" s="477"/>
      <c r="G35" s="535"/>
      <c r="H35" s="535"/>
      <c r="I35" s="540"/>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534"/>
      <c r="C36" s="535"/>
      <c r="D36" s="535"/>
      <c r="E36" s="479"/>
      <c r="F36" s="477"/>
      <c r="G36" s="535"/>
      <c r="H36" s="535"/>
      <c r="I36" s="540"/>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534"/>
      <c r="C37" s="535"/>
      <c r="D37" s="535"/>
      <c r="E37" s="479"/>
      <c r="F37" s="477"/>
      <c r="G37" s="535"/>
      <c r="H37" s="535"/>
      <c r="I37" s="540"/>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534"/>
      <c r="C38" s="535"/>
      <c r="D38" s="535"/>
      <c r="E38" s="479"/>
      <c r="F38" s="477"/>
      <c r="G38" s="535"/>
      <c r="H38" s="535"/>
      <c r="I38" s="540"/>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534"/>
      <c r="C39" s="535"/>
      <c r="D39" s="535"/>
      <c r="E39" s="479"/>
      <c r="F39" s="477"/>
      <c r="G39" s="535"/>
      <c r="H39" s="535"/>
      <c r="I39" s="540"/>
      <c r="J39" s="111"/>
      <c r="K39" s="111"/>
      <c r="L39" s="111"/>
      <c r="M39" s="111"/>
      <c r="N39" s="111"/>
      <c r="O39" s="111"/>
      <c r="P39" s="111"/>
      <c r="Q39" s="111"/>
      <c r="R39" s="111"/>
      <c r="S39" s="111"/>
      <c r="T39" s="111"/>
      <c r="U39" s="111"/>
      <c r="V39" s="111"/>
      <c r="W39" s="111"/>
      <c r="X39" s="111"/>
      <c r="Y39" s="111"/>
      <c r="Z39" s="111"/>
      <c r="AA39" s="111"/>
      <c r="AB39" s="111"/>
      <c r="AC39" s="111"/>
    </row>
    <row r="40" spans="1:29" ht="73.5" customHeight="1">
      <c r="A40" s="111"/>
      <c r="B40" s="534"/>
      <c r="C40" s="561"/>
      <c r="D40" s="561"/>
      <c r="E40" s="479"/>
      <c r="F40" s="477"/>
      <c r="G40" s="561"/>
      <c r="H40" s="561"/>
      <c r="I40" s="540"/>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3.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row>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0:E40"/>
    <mergeCell ref="F30:I40"/>
    <mergeCell ref="D7:E7"/>
    <mergeCell ref="F7:G7"/>
    <mergeCell ref="H8:H9"/>
    <mergeCell ref="I8:I9"/>
    <mergeCell ref="B28:I28"/>
    <mergeCell ref="B29:E29"/>
    <mergeCell ref="F29:I29"/>
  </mergeCells>
  <pageMargins left="0.7" right="0.7" top="0.75" bottom="0.75" header="0" footer="0"/>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rgb="FF0070C0"/>
  </sheetPr>
  <dimension ref="A1:AC986"/>
  <sheetViews>
    <sheetView topLeftCell="B8"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552" t="s">
        <v>426</v>
      </c>
      <c r="C1" s="553"/>
      <c r="D1" s="555" t="s">
        <v>427</v>
      </c>
      <c r="E1" s="556"/>
      <c r="F1" s="556"/>
      <c r="G1" s="556"/>
      <c r="H1" s="557"/>
      <c r="I1" s="558"/>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554"/>
      <c r="C2" s="430"/>
      <c r="D2" s="491" t="s">
        <v>428</v>
      </c>
      <c r="E2" s="432"/>
      <c r="F2" s="432"/>
      <c r="G2" s="432"/>
      <c r="H2" s="433"/>
      <c r="I2" s="559"/>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560" t="s">
        <v>429</v>
      </c>
      <c r="C3" s="433"/>
      <c r="D3" s="492" t="s">
        <v>430</v>
      </c>
      <c r="E3" s="432"/>
      <c r="F3" s="432"/>
      <c r="G3" s="432"/>
      <c r="H3" s="433"/>
      <c r="I3" s="160" t="s">
        <v>431</v>
      </c>
      <c r="J3" s="111"/>
      <c r="K3" s="111"/>
      <c r="L3" s="111"/>
      <c r="M3" s="111"/>
      <c r="N3" s="111"/>
      <c r="O3" s="111"/>
      <c r="P3" s="111"/>
      <c r="Q3" s="111"/>
      <c r="R3" s="111"/>
      <c r="S3" s="111"/>
      <c r="T3" s="111"/>
      <c r="U3" s="111"/>
      <c r="V3" s="111"/>
      <c r="W3" s="111"/>
      <c r="X3" s="111"/>
      <c r="Y3" s="111"/>
      <c r="Z3" s="111"/>
      <c r="AA3" s="111"/>
      <c r="AB3" s="111"/>
      <c r="AC3" s="111"/>
    </row>
    <row r="4" spans="1:29" ht="13.5" customHeight="1" thickBot="1">
      <c r="A4" s="111"/>
      <c r="B4" s="547"/>
      <c r="C4" s="494"/>
      <c r="D4" s="494"/>
      <c r="E4" s="494"/>
      <c r="F4" s="494"/>
      <c r="G4" s="494"/>
      <c r="H4" s="494"/>
      <c r="I4" s="548"/>
      <c r="J4" s="111"/>
      <c r="K4" s="111"/>
      <c r="L4" s="111"/>
      <c r="M4" s="111"/>
      <c r="N4" s="111"/>
      <c r="O4" s="111"/>
      <c r="P4" s="111"/>
      <c r="Q4" s="111"/>
      <c r="R4" s="111"/>
      <c r="S4" s="111"/>
      <c r="T4" s="111"/>
      <c r="U4" s="111"/>
      <c r="V4" s="111"/>
      <c r="W4" s="111"/>
      <c r="X4" s="111"/>
      <c r="Y4" s="111"/>
      <c r="Z4" s="111"/>
      <c r="AA4" s="111"/>
      <c r="AB4" s="111"/>
      <c r="AC4" s="111"/>
    </row>
    <row r="5" spans="1:29" ht="22.5" customHeight="1" thickBot="1">
      <c r="A5" s="111"/>
      <c r="B5" s="549" t="s">
        <v>432</v>
      </c>
      <c r="C5" s="430"/>
      <c r="D5" s="515" t="str">
        <f>Indicadores!F13</f>
        <v>Gestión Estratégica de Tecnologías de la Información  (GET)</v>
      </c>
      <c r="E5" s="429"/>
      <c r="F5" s="429"/>
      <c r="G5" s="429"/>
      <c r="H5" s="429"/>
      <c r="I5" s="550"/>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531" t="s">
        <v>433</v>
      </c>
      <c r="C6" s="433"/>
      <c r="D6" s="497" t="str">
        <f>Indicadores!A13</f>
        <v>Nivel de ejecución del plan estrategico de TI</v>
      </c>
      <c r="E6" s="498"/>
      <c r="F6" s="480" t="s">
        <v>434</v>
      </c>
      <c r="G6" s="433"/>
      <c r="H6" s="499" t="str">
        <f>Indicadores!S13</f>
        <v>Jefe Oficina TIC</v>
      </c>
      <c r="I6" s="551"/>
      <c r="J6" s="111"/>
      <c r="K6" s="111"/>
      <c r="L6" s="111"/>
      <c r="M6" s="111"/>
      <c r="N6" s="111"/>
      <c r="O6" s="111"/>
      <c r="P6" s="111"/>
      <c r="Q6" s="111"/>
      <c r="R6" s="111"/>
      <c r="S6" s="111"/>
      <c r="T6" s="111"/>
      <c r="U6" s="111"/>
      <c r="V6" s="111"/>
      <c r="W6" s="111"/>
      <c r="X6" s="111"/>
      <c r="Y6" s="111"/>
      <c r="Z6" s="111"/>
      <c r="AA6" s="111"/>
      <c r="AB6" s="111"/>
      <c r="AC6" s="111"/>
    </row>
    <row r="7" spans="1:29" ht="48" customHeight="1">
      <c r="A7" s="111"/>
      <c r="B7" s="531" t="s">
        <v>435</v>
      </c>
      <c r="C7" s="433"/>
      <c r="D7" s="481" t="str">
        <f>Indicadores!G13</f>
        <v>NEP = (Actividades ejecutadas / Actividades programadas)* 100</v>
      </c>
      <c r="E7" s="433"/>
      <c r="F7" s="480" t="s">
        <v>436</v>
      </c>
      <c r="G7" s="433"/>
      <c r="H7" s="481" t="str">
        <f>Indicadores!C13</f>
        <v>Medir el nivel de avance en la ejecucion de los proyectos y actividades del plan estrategico de TI de la enrtidad</v>
      </c>
      <c r="I7" s="532"/>
      <c r="J7" s="111"/>
      <c r="K7" s="111"/>
      <c r="L7" s="111"/>
      <c r="M7" s="111"/>
      <c r="N7" s="111"/>
      <c r="O7" s="111"/>
      <c r="P7" s="111"/>
      <c r="Q7" s="111"/>
      <c r="R7" s="111"/>
      <c r="S7" s="111"/>
      <c r="T7" s="111"/>
      <c r="U7" s="111"/>
      <c r="V7" s="111"/>
      <c r="W7" s="111"/>
      <c r="X7" s="111"/>
      <c r="Y7" s="111"/>
      <c r="Z7" s="111"/>
      <c r="AA7" s="111"/>
      <c r="AB7" s="111"/>
      <c r="AC7" s="111"/>
    </row>
    <row r="8" spans="1:29" ht="63" customHeight="1">
      <c r="A8" s="111"/>
      <c r="B8" s="161" t="s">
        <v>437</v>
      </c>
      <c r="C8" s="43" t="str">
        <f>Indicadores!P13</f>
        <v>semestral</v>
      </c>
      <c r="D8" s="32" t="s">
        <v>438</v>
      </c>
      <c r="E8" s="44" t="str">
        <f>Indicadores!R13</f>
        <v xml:space="preserve">
Informacion Obtenida Durante la Vigencia 2022 de las ejecucion de las actividades del PETI</v>
      </c>
      <c r="F8" s="32" t="s">
        <v>70</v>
      </c>
      <c r="G8" s="45" t="str">
        <f>Indicadores!H13</f>
        <v xml:space="preserve">Porcentaje </v>
      </c>
      <c r="H8" s="482" t="s">
        <v>439</v>
      </c>
      <c r="I8" s="544" t="str">
        <f>Indicadores!O13</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thickBot="1">
      <c r="A9" s="111"/>
      <c r="B9" s="161" t="s">
        <v>404</v>
      </c>
      <c r="C9" s="33">
        <f>Indicadores!N13</f>
        <v>0.8</v>
      </c>
      <c r="D9" s="34" t="s">
        <v>406</v>
      </c>
      <c r="E9" s="33">
        <f>'TABLERO DE MANDO'!F14</f>
        <v>0.68</v>
      </c>
      <c r="F9" s="35" t="s">
        <v>407</v>
      </c>
      <c r="G9" s="33">
        <f>'TABLERO DE MANDO'!G14</f>
        <v>0.72000000000000008</v>
      </c>
      <c r="H9" s="483"/>
      <c r="I9" s="54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62"/>
      <c r="C10" s="163"/>
      <c r="D10" s="163"/>
      <c r="E10" s="163"/>
      <c r="F10" s="163"/>
      <c r="G10" s="163"/>
      <c r="H10" s="163"/>
      <c r="I10" s="164"/>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165" t="s">
        <v>440</v>
      </c>
      <c r="C11" s="38" t="s">
        <v>441</v>
      </c>
      <c r="D11" s="166" t="str">
        <f>D9</f>
        <v>LIMITE INSATISFACTORIO</v>
      </c>
      <c r="E11" s="166" t="str">
        <f>F9</f>
        <v>LIMITE SATISFACTORIO</v>
      </c>
      <c r="F11" s="163"/>
      <c r="G11" s="163"/>
      <c r="H11" s="163"/>
      <c r="I11" s="167"/>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168" t="s">
        <v>411</v>
      </c>
      <c r="C12" s="41"/>
      <c r="D12" s="169">
        <f t="shared" ref="D12:D23" si="0">+$E$9</f>
        <v>0.68</v>
      </c>
      <c r="E12" s="169">
        <f t="shared" ref="E12:E23" si="1">+$G$9</f>
        <v>0.72000000000000008</v>
      </c>
      <c r="F12" s="163"/>
      <c r="G12" s="163"/>
      <c r="H12" s="163"/>
      <c r="I12" s="167"/>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168" t="s">
        <v>412</v>
      </c>
      <c r="C13" s="41"/>
      <c r="D13" s="169">
        <f t="shared" si="0"/>
        <v>0.68</v>
      </c>
      <c r="E13" s="169">
        <f t="shared" si="1"/>
        <v>0.72000000000000008</v>
      </c>
      <c r="F13" s="163"/>
      <c r="G13" s="163"/>
      <c r="H13" s="163"/>
      <c r="I13" s="167"/>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168" t="s">
        <v>413</v>
      </c>
      <c r="C14" s="41"/>
      <c r="D14" s="169">
        <f t="shared" si="0"/>
        <v>0.68</v>
      </c>
      <c r="E14" s="169">
        <f t="shared" si="1"/>
        <v>0.72000000000000008</v>
      </c>
      <c r="F14" s="163"/>
      <c r="G14" s="163"/>
      <c r="H14" s="163"/>
      <c r="I14" s="167"/>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168" t="s">
        <v>414</v>
      </c>
      <c r="C15" s="41"/>
      <c r="D15" s="169">
        <f t="shared" si="0"/>
        <v>0.68</v>
      </c>
      <c r="E15" s="169">
        <f t="shared" si="1"/>
        <v>0.72000000000000008</v>
      </c>
      <c r="F15" s="163"/>
      <c r="G15" s="163"/>
      <c r="H15" s="163"/>
      <c r="I15" s="167"/>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168" t="s">
        <v>415</v>
      </c>
      <c r="C16" s="41"/>
      <c r="D16" s="169">
        <f t="shared" si="0"/>
        <v>0.68</v>
      </c>
      <c r="E16" s="169">
        <f t="shared" si="1"/>
        <v>0.72000000000000008</v>
      </c>
      <c r="F16" s="163"/>
      <c r="G16" s="163"/>
      <c r="H16" s="163"/>
      <c r="I16" s="167"/>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168" t="s">
        <v>416</v>
      </c>
      <c r="C17" s="41">
        <v>0.4</v>
      </c>
      <c r="D17" s="169">
        <f t="shared" si="0"/>
        <v>0.68</v>
      </c>
      <c r="E17" s="169">
        <f t="shared" si="1"/>
        <v>0.72000000000000008</v>
      </c>
      <c r="F17" s="163"/>
      <c r="G17" s="163"/>
      <c r="H17" s="163"/>
      <c r="I17" s="167"/>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168" t="s">
        <v>417</v>
      </c>
      <c r="C18" s="41"/>
      <c r="D18" s="169">
        <f t="shared" si="0"/>
        <v>0.68</v>
      </c>
      <c r="E18" s="169">
        <f t="shared" si="1"/>
        <v>0.72000000000000008</v>
      </c>
      <c r="F18" s="163"/>
      <c r="G18" s="163"/>
      <c r="H18" s="163"/>
      <c r="I18" s="167"/>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168" t="s">
        <v>418</v>
      </c>
      <c r="C19" s="41"/>
      <c r="D19" s="169">
        <f t="shared" si="0"/>
        <v>0.68</v>
      </c>
      <c r="E19" s="169">
        <f t="shared" si="1"/>
        <v>0.72000000000000008</v>
      </c>
      <c r="F19" s="163"/>
      <c r="G19" s="163"/>
      <c r="H19" s="163"/>
      <c r="I19" s="167"/>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168" t="s">
        <v>419</v>
      </c>
      <c r="C20" s="41"/>
      <c r="D20" s="169">
        <f t="shared" si="0"/>
        <v>0.68</v>
      </c>
      <c r="E20" s="169">
        <f t="shared" si="1"/>
        <v>0.72000000000000008</v>
      </c>
      <c r="F20" s="163"/>
      <c r="G20" s="163"/>
      <c r="H20" s="163"/>
      <c r="I20" s="167"/>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168" t="s">
        <v>420</v>
      </c>
      <c r="C21" s="41"/>
      <c r="D21" s="169">
        <f t="shared" si="0"/>
        <v>0.68</v>
      </c>
      <c r="E21" s="169">
        <f t="shared" si="1"/>
        <v>0.72000000000000008</v>
      </c>
      <c r="F21" s="163"/>
      <c r="G21" s="163"/>
      <c r="H21" s="163"/>
      <c r="I21" s="167"/>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168" t="s">
        <v>421</v>
      </c>
      <c r="C22" s="41"/>
      <c r="D22" s="169">
        <f t="shared" si="0"/>
        <v>0.68</v>
      </c>
      <c r="E22" s="169">
        <f t="shared" si="1"/>
        <v>0.72000000000000008</v>
      </c>
      <c r="F22" s="163"/>
      <c r="G22" s="163"/>
      <c r="H22" s="163"/>
      <c r="I22" s="167"/>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168" t="s">
        <v>422</v>
      </c>
      <c r="C23" s="41"/>
      <c r="D23" s="169">
        <f t="shared" si="0"/>
        <v>0.68</v>
      </c>
      <c r="E23" s="169">
        <f t="shared" si="1"/>
        <v>0.72000000000000008</v>
      </c>
      <c r="F23" s="163"/>
      <c r="G23" s="163"/>
      <c r="H23" s="163"/>
      <c r="I23" s="167"/>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62"/>
      <c r="C24" s="163"/>
      <c r="D24" s="163"/>
      <c r="E24" s="163"/>
      <c r="F24" s="163"/>
      <c r="G24" s="163"/>
      <c r="H24" s="163"/>
      <c r="I24" s="167"/>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62"/>
      <c r="C25" s="163"/>
      <c r="D25" s="163"/>
      <c r="E25" s="163"/>
      <c r="F25" s="163"/>
      <c r="G25" s="163"/>
      <c r="H25" s="163"/>
      <c r="I25" s="167"/>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62"/>
      <c r="C26" s="163"/>
      <c r="D26" s="163"/>
      <c r="E26" s="163"/>
      <c r="F26" s="163"/>
      <c r="G26" s="163"/>
      <c r="H26" s="163"/>
      <c r="I26" s="167"/>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62"/>
      <c r="C27" s="163"/>
      <c r="D27" s="163"/>
      <c r="E27" s="163"/>
      <c r="F27" s="163"/>
      <c r="G27" s="163"/>
      <c r="H27" s="163"/>
      <c r="I27" s="167"/>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563" t="s">
        <v>442</v>
      </c>
      <c r="C28" s="432"/>
      <c r="D28" s="432"/>
      <c r="E28" s="432"/>
      <c r="F28" s="432"/>
      <c r="G28" s="432"/>
      <c r="H28" s="432"/>
      <c r="I28" s="532"/>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170"/>
      <c r="C29" s="115"/>
      <c r="D29" s="115"/>
      <c r="E29" s="115"/>
      <c r="F29" s="115"/>
      <c r="G29" s="115"/>
      <c r="H29" s="115"/>
      <c r="I29" s="171"/>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46" t="s">
        <v>443</v>
      </c>
      <c r="C30" s="426"/>
      <c r="D30" s="426"/>
      <c r="E30" s="427"/>
      <c r="F30" s="487" t="s">
        <v>444</v>
      </c>
      <c r="G30" s="426"/>
      <c r="H30" s="426"/>
      <c r="I30" s="539"/>
      <c r="J30" s="111"/>
      <c r="K30" s="111"/>
      <c r="L30" s="111"/>
      <c r="M30" s="111"/>
      <c r="N30" s="111"/>
      <c r="O30" s="111"/>
      <c r="P30" s="111"/>
      <c r="Q30" s="111"/>
      <c r="R30" s="111"/>
      <c r="S30" s="111"/>
      <c r="T30" s="111"/>
      <c r="U30" s="111"/>
      <c r="V30" s="111"/>
      <c r="W30" s="111"/>
      <c r="X30" s="111"/>
      <c r="Y30" s="111"/>
      <c r="Z30" s="111"/>
      <c r="AA30" s="111"/>
      <c r="AB30" s="111"/>
      <c r="AC30" s="111"/>
    </row>
    <row r="31" spans="1:29" ht="1.5" customHeight="1">
      <c r="A31" s="111"/>
      <c r="B31" s="534"/>
      <c r="C31" s="561"/>
      <c r="D31" s="561"/>
      <c r="E31" s="479"/>
      <c r="F31" s="477"/>
      <c r="G31" s="561"/>
      <c r="H31" s="561"/>
      <c r="I31" s="540"/>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564" t="s">
        <v>592</v>
      </c>
      <c r="C32" s="426"/>
      <c r="D32" s="426"/>
      <c r="E32" s="427"/>
      <c r="F32" s="476"/>
      <c r="G32" s="426"/>
      <c r="H32" s="426"/>
      <c r="I32" s="539"/>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565"/>
      <c r="C33" s="478"/>
      <c r="D33" s="478"/>
      <c r="E33" s="479"/>
      <c r="F33" s="477"/>
      <c r="G33" s="535"/>
      <c r="H33" s="535"/>
      <c r="I33" s="540"/>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565"/>
      <c r="C34" s="478"/>
      <c r="D34" s="478"/>
      <c r="E34" s="479"/>
      <c r="F34" s="477"/>
      <c r="G34" s="535"/>
      <c r="H34" s="535"/>
      <c r="I34" s="540"/>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565"/>
      <c r="C35" s="478"/>
      <c r="D35" s="478"/>
      <c r="E35" s="479"/>
      <c r="F35" s="477"/>
      <c r="G35" s="535"/>
      <c r="H35" s="535"/>
      <c r="I35" s="540"/>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565"/>
      <c r="C36" s="478"/>
      <c r="D36" s="478"/>
      <c r="E36" s="479"/>
      <c r="F36" s="477"/>
      <c r="G36" s="535"/>
      <c r="H36" s="535"/>
      <c r="I36" s="540"/>
      <c r="J36" s="111"/>
      <c r="K36" s="111"/>
      <c r="L36" s="111"/>
      <c r="M36" s="111"/>
      <c r="N36" s="111"/>
      <c r="O36" s="111"/>
      <c r="P36" s="111"/>
      <c r="Q36" s="111"/>
      <c r="R36" s="111"/>
      <c r="S36" s="111"/>
      <c r="T36" s="111"/>
      <c r="U36" s="111"/>
      <c r="V36" s="111"/>
      <c r="W36" s="111"/>
      <c r="X36" s="111"/>
      <c r="Y36" s="111"/>
      <c r="Z36" s="111"/>
      <c r="AA36" s="111"/>
      <c r="AB36" s="111"/>
      <c r="AC36" s="111"/>
    </row>
    <row r="37" spans="1:29" ht="15" customHeight="1">
      <c r="A37" s="111"/>
      <c r="B37" s="565"/>
      <c r="C37" s="478"/>
      <c r="D37" s="478"/>
      <c r="E37" s="479"/>
      <c r="F37" s="477"/>
      <c r="G37" s="535"/>
      <c r="H37" s="535"/>
      <c r="I37" s="540"/>
      <c r="J37" s="111"/>
      <c r="K37" s="111"/>
      <c r="L37" s="111"/>
      <c r="M37" s="111"/>
      <c r="N37" s="111"/>
      <c r="O37" s="111"/>
      <c r="P37" s="111"/>
      <c r="Q37" s="111"/>
      <c r="R37" s="111"/>
      <c r="S37" s="111"/>
      <c r="T37" s="111"/>
      <c r="U37" s="111"/>
      <c r="V37" s="111"/>
      <c r="W37" s="111"/>
      <c r="X37" s="111"/>
      <c r="Y37" s="111"/>
      <c r="Z37" s="111"/>
      <c r="AA37" s="111"/>
      <c r="AB37" s="111"/>
      <c r="AC37" s="111"/>
    </row>
    <row r="38" spans="1:29" ht="15" customHeight="1">
      <c r="A38" s="111"/>
      <c r="B38" s="565"/>
      <c r="C38" s="478"/>
      <c r="D38" s="478"/>
      <c r="E38" s="479"/>
      <c r="F38" s="477"/>
      <c r="G38" s="535"/>
      <c r="H38" s="535"/>
      <c r="I38" s="540"/>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565"/>
      <c r="C39" s="478"/>
      <c r="D39" s="478"/>
      <c r="E39" s="479"/>
      <c r="F39" s="477"/>
      <c r="G39" s="535"/>
      <c r="H39" s="535"/>
      <c r="I39" s="540"/>
      <c r="J39" s="111"/>
      <c r="K39" s="111"/>
      <c r="L39" s="111"/>
      <c r="M39" s="111"/>
      <c r="N39" s="111"/>
      <c r="O39" s="111"/>
      <c r="P39" s="111"/>
      <c r="Q39" s="111"/>
      <c r="R39" s="111"/>
      <c r="S39" s="111"/>
      <c r="T39" s="111"/>
      <c r="U39" s="111"/>
      <c r="V39" s="111"/>
      <c r="W39" s="111"/>
      <c r="X39" s="111"/>
      <c r="Y39" s="111"/>
      <c r="Z39" s="111"/>
      <c r="AA39" s="111"/>
      <c r="AB39" s="111"/>
      <c r="AC39" s="111"/>
    </row>
    <row r="40" spans="1:29" ht="22.5" customHeight="1">
      <c r="A40" s="111"/>
      <c r="B40" s="565"/>
      <c r="C40" s="478"/>
      <c r="D40" s="478"/>
      <c r="E40" s="479"/>
      <c r="F40" s="477"/>
      <c r="G40" s="535"/>
      <c r="H40" s="535"/>
      <c r="I40" s="540"/>
      <c r="J40" s="111"/>
      <c r="K40" s="111"/>
      <c r="L40" s="111"/>
      <c r="M40" s="111"/>
      <c r="N40" s="111"/>
      <c r="O40" s="111"/>
      <c r="P40" s="111"/>
      <c r="Q40" s="111"/>
      <c r="R40" s="111"/>
      <c r="S40" s="111"/>
      <c r="T40" s="111"/>
      <c r="U40" s="111"/>
      <c r="V40" s="111"/>
      <c r="W40" s="111"/>
      <c r="X40" s="111"/>
      <c r="Y40" s="111"/>
      <c r="Z40" s="111"/>
      <c r="AA40" s="111"/>
      <c r="AB40" s="111"/>
      <c r="AC40" s="111"/>
    </row>
    <row r="41" spans="1:29" ht="131.25" customHeight="1">
      <c r="A41" s="111"/>
      <c r="B41" s="565"/>
      <c r="C41" s="478"/>
      <c r="D41" s="478"/>
      <c r="E41" s="479"/>
      <c r="F41" s="477"/>
      <c r="G41" s="535"/>
      <c r="H41" s="535"/>
      <c r="I41" s="540"/>
      <c r="J41" s="111"/>
      <c r="K41" s="111"/>
      <c r="L41" s="111"/>
      <c r="M41" s="111"/>
      <c r="N41" s="111"/>
      <c r="O41" s="111"/>
      <c r="P41" s="111"/>
      <c r="Q41" s="111"/>
      <c r="R41" s="111"/>
      <c r="S41" s="111"/>
      <c r="T41" s="111"/>
      <c r="U41" s="111"/>
      <c r="V41" s="111"/>
      <c r="W41" s="111"/>
      <c r="X41" s="111"/>
      <c r="Y41" s="111"/>
      <c r="Z41" s="111"/>
      <c r="AA41" s="111"/>
      <c r="AB41" s="111"/>
      <c r="AC41" s="111"/>
    </row>
    <row r="42" spans="1:29" ht="10.5" customHeight="1" thickBot="1">
      <c r="A42" s="111"/>
      <c r="B42" s="565"/>
      <c r="C42" s="478"/>
      <c r="D42" s="478"/>
      <c r="E42" s="479"/>
      <c r="F42" s="541"/>
      <c r="G42" s="542"/>
      <c r="H42" s="542"/>
      <c r="I42" s="543"/>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565"/>
      <c r="C43" s="478"/>
      <c r="D43" s="478"/>
      <c r="E43" s="479"/>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row>
    <row r="219" spans="1:29" ht="15.75" customHeight="1"/>
    <row r="220" spans="1:29" ht="15.75" customHeight="1"/>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F32:I42"/>
    <mergeCell ref="D7:E7"/>
    <mergeCell ref="F7:G7"/>
    <mergeCell ref="H8:H9"/>
    <mergeCell ref="I8:I9"/>
    <mergeCell ref="B28:I28"/>
    <mergeCell ref="B30:E31"/>
    <mergeCell ref="F30:I31"/>
    <mergeCell ref="B32:E43"/>
  </mergeCells>
  <pageMargins left="0.7" right="0.7" top="0.75" bottom="0.75" header="0" footer="0"/>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rgb="FF0070C0"/>
  </sheetPr>
  <dimension ref="A1:AC999"/>
  <sheetViews>
    <sheetView topLeftCell="A4" workbookViewId="0">
      <selection activeCell="D1" sqref="D1:P2"/>
    </sheetView>
  </sheetViews>
  <sheetFormatPr baseColWidth="10" defaultColWidth="11.21875" defaultRowHeight="15" customHeight="1"/>
  <cols>
    <col min="1" max="1" width="4.6640625" customWidth="1"/>
    <col min="2" max="2" width="15.88671875" customWidth="1"/>
    <col min="3" max="3" width="14.21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552" t="s">
        <v>449</v>
      </c>
      <c r="C1" s="553"/>
      <c r="D1" s="555" t="s">
        <v>427</v>
      </c>
      <c r="E1" s="556"/>
      <c r="F1" s="556"/>
      <c r="G1" s="556"/>
      <c r="H1" s="557"/>
      <c r="I1" s="558"/>
      <c r="J1" s="111"/>
      <c r="K1" s="111"/>
      <c r="L1" s="111"/>
      <c r="M1" s="111"/>
      <c r="N1" s="111"/>
      <c r="O1" s="111"/>
      <c r="P1" s="111"/>
      <c r="Q1" s="111"/>
      <c r="R1" s="111"/>
      <c r="S1" s="111"/>
      <c r="T1" s="111"/>
      <c r="U1" s="111"/>
      <c r="V1" s="111"/>
      <c r="W1" s="111"/>
      <c r="X1" s="111"/>
      <c r="Y1" s="111"/>
      <c r="Z1" s="111"/>
      <c r="AA1" s="111"/>
      <c r="AB1" s="111"/>
      <c r="AC1" s="111"/>
    </row>
    <row r="2" spans="1:29" ht="33" customHeight="1">
      <c r="A2" s="111"/>
      <c r="B2" s="554"/>
      <c r="C2" s="430"/>
      <c r="D2" s="491" t="s">
        <v>428</v>
      </c>
      <c r="E2" s="432"/>
      <c r="F2" s="432"/>
      <c r="G2" s="432"/>
      <c r="H2" s="433"/>
      <c r="I2" s="559"/>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560" t="s">
        <v>429</v>
      </c>
      <c r="C3" s="433"/>
      <c r="D3" s="492" t="s">
        <v>430</v>
      </c>
      <c r="E3" s="432"/>
      <c r="F3" s="432"/>
      <c r="G3" s="432"/>
      <c r="H3" s="433"/>
      <c r="I3" s="160" t="s">
        <v>431</v>
      </c>
      <c r="J3" s="111"/>
      <c r="K3" s="111"/>
      <c r="L3" s="111"/>
      <c r="M3" s="111"/>
      <c r="N3" s="111"/>
      <c r="O3" s="111"/>
      <c r="P3" s="111"/>
      <c r="Q3" s="111"/>
      <c r="R3" s="111"/>
      <c r="S3" s="111"/>
      <c r="T3" s="111"/>
      <c r="U3" s="111"/>
      <c r="V3" s="111"/>
      <c r="W3" s="111"/>
      <c r="X3" s="111"/>
      <c r="Y3" s="111"/>
      <c r="Z3" s="111"/>
      <c r="AA3" s="111"/>
      <c r="AB3" s="111"/>
      <c r="AC3" s="111"/>
    </row>
    <row r="4" spans="1:29" ht="10.5" customHeight="1" thickBot="1">
      <c r="A4" s="111"/>
      <c r="B4" s="547"/>
      <c r="C4" s="494"/>
      <c r="D4" s="494"/>
      <c r="E4" s="494"/>
      <c r="F4" s="494"/>
      <c r="G4" s="494"/>
      <c r="H4" s="494"/>
      <c r="I4" s="548"/>
      <c r="J4" s="111"/>
      <c r="K4" s="111"/>
      <c r="L4" s="111"/>
      <c r="M4" s="111"/>
      <c r="N4" s="111"/>
      <c r="O4" s="111"/>
      <c r="P4" s="111"/>
      <c r="Q4" s="111"/>
      <c r="R4" s="111"/>
      <c r="S4" s="111"/>
      <c r="T4" s="111"/>
      <c r="U4" s="111"/>
      <c r="V4" s="111"/>
      <c r="W4" s="111"/>
      <c r="X4" s="111"/>
      <c r="Y4" s="111"/>
      <c r="Z4" s="111"/>
      <c r="AA4" s="111"/>
      <c r="AB4" s="111"/>
      <c r="AC4" s="111"/>
    </row>
    <row r="5" spans="1:29" ht="22.5" customHeight="1" thickBot="1">
      <c r="A5" s="111"/>
      <c r="B5" s="531" t="s">
        <v>432</v>
      </c>
      <c r="C5" s="433"/>
      <c r="D5" s="496" t="str">
        <f>+Indicadores!F16</f>
        <v>Gestión De Comunicación Estratégica (GCE)</v>
      </c>
      <c r="E5" s="432"/>
      <c r="F5" s="432"/>
      <c r="G5" s="432"/>
      <c r="H5" s="432"/>
      <c r="I5" s="532"/>
      <c r="J5" s="111"/>
      <c r="K5" s="111"/>
      <c r="L5" s="111"/>
      <c r="M5" s="111"/>
      <c r="N5" s="111"/>
      <c r="O5" s="111"/>
      <c r="P5" s="111"/>
      <c r="Q5" s="111"/>
      <c r="R5" s="111"/>
      <c r="S5" s="111"/>
      <c r="T5" s="111"/>
      <c r="U5" s="111"/>
      <c r="V5" s="111"/>
      <c r="W5" s="111"/>
      <c r="X5" s="111"/>
      <c r="Y5" s="111"/>
      <c r="Z5" s="111"/>
      <c r="AA5" s="111"/>
      <c r="AB5" s="111"/>
      <c r="AC5" s="111"/>
    </row>
    <row r="6" spans="1:29" ht="23.25" customHeight="1" thickBot="1">
      <c r="A6" s="111"/>
      <c r="B6" s="531" t="s">
        <v>433</v>
      </c>
      <c r="C6" s="433"/>
      <c r="D6" s="497" t="str">
        <f>Indicadores!A16</f>
        <v>Noticias positivas publicadas sobre el Ministerio</v>
      </c>
      <c r="E6" s="498"/>
      <c r="F6" s="480" t="s">
        <v>434</v>
      </c>
      <c r="G6" s="433"/>
      <c r="H6" s="497" t="str">
        <f>Indicadores!S16</f>
        <v>Coordinador Grupo de Comunicaciones</v>
      </c>
      <c r="I6" s="551"/>
      <c r="J6" s="111"/>
      <c r="K6" s="111"/>
      <c r="L6" s="111"/>
      <c r="M6" s="111"/>
      <c r="N6" s="111"/>
      <c r="O6" s="111"/>
      <c r="P6" s="111"/>
      <c r="Q6" s="111"/>
      <c r="R6" s="111"/>
      <c r="S6" s="111"/>
      <c r="T6" s="111"/>
      <c r="U6" s="111"/>
      <c r="V6" s="111"/>
      <c r="W6" s="111"/>
      <c r="X6" s="111"/>
      <c r="Y6" s="111"/>
      <c r="Z6" s="111"/>
      <c r="AA6" s="111"/>
      <c r="AB6" s="111"/>
      <c r="AC6" s="111"/>
    </row>
    <row r="7" spans="1:29" ht="44.25" customHeight="1">
      <c r="A7" s="111"/>
      <c r="B7" s="531" t="s">
        <v>435</v>
      </c>
      <c r="C7" s="433"/>
      <c r="D7" s="497" t="str">
        <f>Indicadores!G16</f>
        <v>Noticias positivas publicadas sobre el Ministerio/total noticias publicadas sobre el ministerio *100</v>
      </c>
      <c r="E7" s="498"/>
      <c r="F7" s="480" t="s">
        <v>436</v>
      </c>
      <c r="G7" s="433"/>
      <c r="H7" s="497" t="str">
        <f>Indicadores!C16</f>
        <v>Medir el porcentaje de noticias positivas que sobre la gestión del ministerio se publican en los medios de comunicación.</v>
      </c>
      <c r="I7" s="551"/>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161" t="s">
        <v>437</v>
      </c>
      <c r="C8" s="43" t="str">
        <f>Indicadores!P16</f>
        <v>Mensual</v>
      </c>
      <c r="D8" s="32" t="s">
        <v>438</v>
      </c>
      <c r="E8" s="43" t="str">
        <f>Indicadores!R16</f>
        <v>Monitoreo de prensa</v>
      </c>
      <c r="F8" s="32" t="s">
        <v>70</v>
      </c>
      <c r="G8" s="43" t="str">
        <f>Indicadores!H16</f>
        <v>Porcentaje</v>
      </c>
      <c r="H8" s="482" t="s">
        <v>439</v>
      </c>
      <c r="I8" s="544" t="str">
        <f>Indicadores!O16</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thickBot="1">
      <c r="A9" s="111"/>
      <c r="B9" s="161" t="s">
        <v>404</v>
      </c>
      <c r="C9" s="33">
        <f>+'TABLERO DE MANDO'!D15</f>
        <v>0.7</v>
      </c>
      <c r="D9" s="34" t="s">
        <v>406</v>
      </c>
      <c r="E9" s="33">
        <f>+'TABLERO DE MANDO'!F15</f>
        <v>0.59499999999999997</v>
      </c>
      <c r="F9" s="35" t="s">
        <v>407</v>
      </c>
      <c r="G9" s="33">
        <f>+'TABLERO DE MANDO'!G14</f>
        <v>0.72000000000000008</v>
      </c>
      <c r="H9" s="483"/>
      <c r="I9" s="54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62"/>
      <c r="C10" s="163"/>
      <c r="D10" s="163"/>
      <c r="E10" s="163"/>
      <c r="F10" s="163"/>
      <c r="G10" s="163"/>
      <c r="H10" s="163"/>
      <c r="I10" s="164"/>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165" t="s">
        <v>440</v>
      </c>
      <c r="C11" s="52" t="s">
        <v>441</v>
      </c>
      <c r="D11" s="166" t="s">
        <v>406</v>
      </c>
      <c r="E11" s="166" t="s">
        <v>407</v>
      </c>
      <c r="F11" s="163"/>
      <c r="G11" s="163"/>
      <c r="H11" s="163"/>
      <c r="I11" s="167"/>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168" t="s">
        <v>411</v>
      </c>
      <c r="C12" s="41">
        <v>0.97</v>
      </c>
      <c r="D12" s="169">
        <v>0.73949999999999994</v>
      </c>
      <c r="E12" s="169">
        <v>0.78300000000000003</v>
      </c>
      <c r="F12" s="163"/>
      <c r="G12" s="163"/>
      <c r="H12" s="163"/>
      <c r="I12" s="167"/>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168" t="s">
        <v>412</v>
      </c>
      <c r="C13" s="41">
        <v>0.93</v>
      </c>
      <c r="D13" s="169">
        <v>0.73949999999999994</v>
      </c>
      <c r="E13" s="169">
        <v>0.78300000000000003</v>
      </c>
      <c r="F13" s="163"/>
      <c r="G13" s="163"/>
      <c r="H13" s="163"/>
      <c r="I13" s="167"/>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168" t="s">
        <v>413</v>
      </c>
      <c r="C14" s="41">
        <v>0.97</v>
      </c>
      <c r="D14" s="169">
        <v>0.73949999999999994</v>
      </c>
      <c r="E14" s="169">
        <v>0.78300000000000003</v>
      </c>
      <c r="F14" s="163"/>
      <c r="G14" s="163"/>
      <c r="H14" s="163"/>
      <c r="I14" s="167"/>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168" t="s">
        <v>414</v>
      </c>
      <c r="C15" s="384"/>
      <c r="D15" s="169">
        <v>0.73949999999999994</v>
      </c>
      <c r="E15" s="169">
        <v>0.78300000000000003</v>
      </c>
      <c r="F15" s="163"/>
      <c r="G15" s="163"/>
      <c r="H15" s="163"/>
      <c r="I15" s="167"/>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168" t="s">
        <v>415</v>
      </c>
      <c r="C16" s="384"/>
      <c r="D16" s="169">
        <v>0.73949999999999994</v>
      </c>
      <c r="E16" s="169">
        <v>0.78300000000000003</v>
      </c>
      <c r="F16" s="163"/>
      <c r="G16" s="163"/>
      <c r="H16" s="163"/>
      <c r="I16" s="167"/>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168" t="s">
        <v>416</v>
      </c>
      <c r="C17" s="384"/>
      <c r="D17" s="169">
        <v>0.73949999999999994</v>
      </c>
      <c r="E17" s="169">
        <v>0.78300000000000003</v>
      </c>
      <c r="F17" s="163"/>
      <c r="G17" s="163"/>
      <c r="H17" s="163"/>
      <c r="I17" s="167"/>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168" t="s">
        <v>417</v>
      </c>
      <c r="C18" s="384"/>
      <c r="D18" s="169">
        <v>0.73949999999999994</v>
      </c>
      <c r="E18" s="169">
        <v>0.78300000000000003</v>
      </c>
      <c r="F18" s="163"/>
      <c r="G18" s="163"/>
      <c r="H18" s="163"/>
      <c r="I18" s="167"/>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168" t="s">
        <v>418</v>
      </c>
      <c r="C19" s="384"/>
      <c r="D19" s="169">
        <v>0.73949999999999994</v>
      </c>
      <c r="E19" s="169">
        <v>0.78300000000000003</v>
      </c>
      <c r="F19" s="163"/>
      <c r="G19" s="163"/>
      <c r="H19" s="163"/>
      <c r="I19" s="167"/>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168" t="s">
        <v>419</v>
      </c>
      <c r="C20" s="384"/>
      <c r="D20" s="169">
        <v>0.73949999999999994</v>
      </c>
      <c r="E20" s="169">
        <v>0.78300000000000003</v>
      </c>
      <c r="F20" s="163"/>
      <c r="G20" s="163"/>
      <c r="H20" s="163"/>
      <c r="I20" s="167"/>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168" t="s">
        <v>420</v>
      </c>
      <c r="C21" s="384"/>
      <c r="D21" s="169">
        <v>0.73949999999999994</v>
      </c>
      <c r="E21" s="169">
        <v>0.78300000000000003</v>
      </c>
      <c r="F21" s="163"/>
      <c r="G21" s="163"/>
      <c r="H21" s="163"/>
      <c r="I21" s="167"/>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168" t="s">
        <v>421</v>
      </c>
      <c r="C22" s="384"/>
      <c r="D22" s="169">
        <v>0.73949999999999994</v>
      </c>
      <c r="E22" s="169">
        <v>0.78300000000000003</v>
      </c>
      <c r="F22" s="163"/>
      <c r="G22" s="163"/>
      <c r="H22" s="163"/>
      <c r="I22" s="167"/>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168" t="s">
        <v>422</v>
      </c>
      <c r="C23" s="384"/>
      <c r="D23" s="169">
        <v>0.73949999999999994</v>
      </c>
      <c r="E23" s="169">
        <v>0.78300000000000003</v>
      </c>
      <c r="F23" s="163"/>
      <c r="G23" s="163"/>
      <c r="H23" s="163"/>
      <c r="I23" s="167"/>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62"/>
      <c r="C24" s="163"/>
      <c r="D24" s="163"/>
      <c r="E24" s="163"/>
      <c r="F24" s="163"/>
      <c r="G24" s="163"/>
      <c r="H24" s="163"/>
      <c r="I24" s="167"/>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62"/>
      <c r="C25" s="163"/>
      <c r="D25" s="163"/>
      <c r="E25" s="163"/>
      <c r="F25" s="163"/>
      <c r="G25" s="163"/>
      <c r="H25" s="163"/>
      <c r="I25" s="167"/>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62"/>
      <c r="C26" s="163"/>
      <c r="D26" s="163"/>
      <c r="E26" s="163"/>
      <c r="F26" s="163"/>
      <c r="G26" s="163"/>
      <c r="H26" s="163"/>
      <c r="I26" s="167"/>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62"/>
      <c r="C27" s="163"/>
      <c r="D27" s="163"/>
      <c r="E27" s="163"/>
      <c r="F27" s="163"/>
      <c r="G27" s="163"/>
      <c r="H27" s="163"/>
      <c r="I27" s="167"/>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566" t="s">
        <v>442</v>
      </c>
      <c r="C28" s="561"/>
      <c r="D28" s="561"/>
      <c r="E28" s="561"/>
      <c r="F28" s="561"/>
      <c r="G28" s="561"/>
      <c r="H28" s="561"/>
      <c r="I28" s="540"/>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193"/>
      <c r="C29" s="115"/>
      <c r="D29" s="115"/>
      <c r="E29" s="115"/>
      <c r="F29" s="115"/>
      <c r="G29" s="115"/>
      <c r="H29" s="115"/>
      <c r="I29" s="171"/>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62" t="s">
        <v>443</v>
      </c>
      <c r="C30" s="432"/>
      <c r="D30" s="432"/>
      <c r="E30" s="433"/>
      <c r="F30" s="567" t="s">
        <v>444</v>
      </c>
      <c r="G30" s="432"/>
      <c r="H30" s="432"/>
      <c r="I30" s="532"/>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533" t="s">
        <v>559</v>
      </c>
      <c r="C31" s="426"/>
      <c r="D31" s="426"/>
      <c r="E31" s="427"/>
      <c r="F31" s="476"/>
      <c r="G31" s="426"/>
      <c r="H31" s="426"/>
      <c r="I31" s="539"/>
      <c r="J31" s="111"/>
      <c r="K31" s="111"/>
      <c r="L31" s="111"/>
      <c r="M31" s="111"/>
      <c r="N31" s="111"/>
      <c r="O31" s="111"/>
      <c r="P31" s="111"/>
      <c r="Q31" s="111"/>
      <c r="R31" s="111"/>
      <c r="S31" s="111"/>
      <c r="T31" s="111"/>
      <c r="U31" s="111"/>
      <c r="V31" s="111"/>
      <c r="W31" s="111"/>
      <c r="X31" s="111"/>
      <c r="Y31" s="111"/>
      <c r="Z31" s="111"/>
      <c r="AA31" s="111"/>
      <c r="AB31" s="111"/>
      <c r="AC31" s="111"/>
    </row>
    <row r="32" spans="1:29" ht="15" customHeight="1">
      <c r="A32" s="111"/>
      <c r="B32" s="534"/>
      <c r="C32" s="535"/>
      <c r="D32" s="535"/>
      <c r="E32" s="479"/>
      <c r="F32" s="477"/>
      <c r="G32" s="535"/>
      <c r="H32" s="535"/>
      <c r="I32" s="540"/>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534"/>
      <c r="C33" s="535"/>
      <c r="D33" s="535"/>
      <c r="E33" s="479"/>
      <c r="F33" s="477"/>
      <c r="G33" s="535"/>
      <c r="H33" s="535"/>
      <c r="I33" s="540"/>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534"/>
      <c r="C34" s="535"/>
      <c r="D34" s="535"/>
      <c r="E34" s="479"/>
      <c r="F34" s="477"/>
      <c r="G34" s="535"/>
      <c r="H34" s="535"/>
      <c r="I34" s="540"/>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534"/>
      <c r="C35" s="535"/>
      <c r="D35" s="535"/>
      <c r="E35" s="479"/>
      <c r="F35" s="477"/>
      <c r="G35" s="535"/>
      <c r="H35" s="535"/>
      <c r="I35" s="540"/>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534"/>
      <c r="C36" s="535"/>
      <c r="D36" s="535"/>
      <c r="E36" s="479"/>
      <c r="F36" s="477"/>
      <c r="G36" s="535"/>
      <c r="H36" s="535"/>
      <c r="I36" s="540"/>
      <c r="J36" s="111"/>
      <c r="K36" s="111"/>
      <c r="L36" s="111"/>
      <c r="M36" s="111"/>
      <c r="N36" s="111"/>
      <c r="O36" s="111"/>
      <c r="P36" s="111"/>
      <c r="Q36" s="111"/>
      <c r="R36" s="111"/>
      <c r="S36" s="111"/>
      <c r="T36" s="111"/>
      <c r="U36" s="111"/>
      <c r="V36" s="111"/>
      <c r="W36" s="111"/>
      <c r="X36" s="111"/>
      <c r="Y36" s="111"/>
      <c r="Z36" s="111"/>
      <c r="AA36" s="111"/>
      <c r="AB36" s="111"/>
      <c r="AC36" s="111"/>
    </row>
    <row r="37" spans="1:29" ht="15" customHeight="1">
      <c r="A37" s="111"/>
      <c r="B37" s="534"/>
      <c r="C37" s="535"/>
      <c r="D37" s="535"/>
      <c r="E37" s="479"/>
      <c r="F37" s="477"/>
      <c r="G37" s="535"/>
      <c r="H37" s="535"/>
      <c r="I37" s="540"/>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534"/>
      <c r="C38" s="535"/>
      <c r="D38" s="535"/>
      <c r="E38" s="479"/>
      <c r="F38" s="477"/>
      <c r="G38" s="535"/>
      <c r="H38" s="535"/>
      <c r="I38" s="540"/>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534"/>
      <c r="C39" s="535"/>
      <c r="D39" s="535"/>
      <c r="E39" s="479"/>
      <c r="F39" s="477"/>
      <c r="G39" s="535"/>
      <c r="H39" s="535"/>
      <c r="I39" s="540"/>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534"/>
      <c r="C40" s="535"/>
      <c r="D40" s="535"/>
      <c r="E40" s="479"/>
      <c r="F40" s="477"/>
      <c r="G40" s="535"/>
      <c r="H40" s="535"/>
      <c r="I40" s="540"/>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3.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row>
    <row r="228" spans="1:29" ht="13.5" customHeight="1">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row>
    <row r="229" spans="1:29" ht="13.5" customHeight="1">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row>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40"/>
    <mergeCell ref="F31:I40"/>
    <mergeCell ref="D7:E7"/>
    <mergeCell ref="F7:G7"/>
    <mergeCell ref="H8:H9"/>
    <mergeCell ref="I8:I9"/>
    <mergeCell ref="B28:I28"/>
    <mergeCell ref="B30:E30"/>
    <mergeCell ref="F30:I30"/>
  </mergeCells>
  <pageMargins left="0.7" right="0.7" top="0.75" bottom="0.75" header="0" footer="0"/>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rgb="FF0070C0"/>
  </sheetPr>
  <dimension ref="A1:AC1000"/>
  <sheetViews>
    <sheetView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8.5" customHeight="1">
      <c r="A1" s="111"/>
      <c r="B1" s="552" t="s">
        <v>426</v>
      </c>
      <c r="C1" s="553"/>
      <c r="D1" s="555" t="s">
        <v>427</v>
      </c>
      <c r="E1" s="556"/>
      <c r="F1" s="556"/>
      <c r="G1" s="556"/>
      <c r="H1" s="557"/>
      <c r="I1" s="558"/>
      <c r="J1" s="111"/>
      <c r="K1" s="111"/>
      <c r="L1" s="111"/>
      <c r="M1" s="111"/>
      <c r="N1" s="111"/>
      <c r="O1" s="111"/>
      <c r="P1" s="111"/>
      <c r="Q1" s="111"/>
      <c r="R1" s="111"/>
      <c r="S1" s="111"/>
      <c r="T1" s="111"/>
      <c r="U1" s="111"/>
      <c r="V1" s="111"/>
      <c r="W1" s="111"/>
      <c r="X1" s="111"/>
      <c r="Y1" s="111"/>
      <c r="Z1" s="111"/>
      <c r="AA1" s="111"/>
      <c r="AB1" s="111"/>
      <c r="AC1" s="111"/>
    </row>
    <row r="2" spans="1:29" ht="15" customHeight="1">
      <c r="A2" s="111"/>
      <c r="B2" s="554"/>
      <c r="C2" s="430"/>
      <c r="D2" s="491" t="s">
        <v>428</v>
      </c>
      <c r="E2" s="432"/>
      <c r="F2" s="432"/>
      <c r="G2" s="432"/>
      <c r="H2" s="433"/>
      <c r="I2" s="559"/>
      <c r="J2" s="111"/>
      <c r="K2" s="111"/>
      <c r="L2" s="111"/>
      <c r="M2" s="111"/>
      <c r="N2" s="111"/>
      <c r="O2" s="111"/>
      <c r="P2" s="111"/>
      <c r="Q2" s="111"/>
      <c r="R2" s="111"/>
      <c r="S2" s="111"/>
      <c r="T2" s="111"/>
      <c r="U2" s="111"/>
      <c r="V2" s="111"/>
      <c r="W2" s="111"/>
      <c r="X2" s="111"/>
      <c r="Y2" s="111"/>
      <c r="Z2" s="111"/>
      <c r="AA2" s="111"/>
      <c r="AB2" s="111"/>
      <c r="AC2" s="111"/>
    </row>
    <row r="3" spans="1:29" ht="18" customHeight="1">
      <c r="A3" s="111"/>
      <c r="B3" s="560" t="s">
        <v>429</v>
      </c>
      <c r="C3" s="433"/>
      <c r="D3" s="492" t="s">
        <v>430</v>
      </c>
      <c r="E3" s="432"/>
      <c r="F3" s="432"/>
      <c r="G3" s="432"/>
      <c r="H3" s="433"/>
      <c r="I3" s="160" t="s">
        <v>431</v>
      </c>
      <c r="J3" s="111"/>
      <c r="K3" s="111"/>
      <c r="L3" s="111"/>
      <c r="M3" s="111"/>
      <c r="N3" s="111"/>
      <c r="O3" s="111"/>
      <c r="P3" s="111"/>
      <c r="Q3" s="111"/>
      <c r="R3" s="111"/>
      <c r="S3" s="111"/>
      <c r="T3" s="111"/>
      <c r="U3" s="111"/>
      <c r="V3" s="111"/>
      <c r="W3" s="111"/>
      <c r="X3" s="111"/>
      <c r="Y3" s="111"/>
      <c r="Z3" s="111"/>
      <c r="AA3" s="111"/>
      <c r="AB3" s="111"/>
      <c r="AC3" s="111"/>
    </row>
    <row r="4" spans="1:29" ht="4.5" customHeight="1" thickBot="1">
      <c r="A4" s="111"/>
      <c r="B4" s="547"/>
      <c r="C4" s="494"/>
      <c r="D4" s="494"/>
      <c r="E4" s="494"/>
      <c r="F4" s="494"/>
      <c r="G4" s="494"/>
      <c r="H4" s="494"/>
      <c r="I4" s="548"/>
      <c r="J4" s="111"/>
      <c r="K4" s="111"/>
      <c r="L4" s="111"/>
      <c r="M4" s="111"/>
      <c r="N4" s="111"/>
      <c r="O4" s="111"/>
      <c r="P4" s="111"/>
      <c r="Q4" s="111"/>
      <c r="R4" s="111"/>
      <c r="S4" s="111"/>
      <c r="T4" s="111"/>
      <c r="U4" s="111"/>
      <c r="V4" s="111"/>
      <c r="W4" s="111"/>
      <c r="X4" s="111"/>
      <c r="Y4" s="111"/>
      <c r="Z4" s="111"/>
      <c r="AA4" s="111"/>
      <c r="AB4" s="111"/>
      <c r="AC4" s="111"/>
    </row>
    <row r="5" spans="1:29" ht="22.5" customHeight="1" thickBot="1">
      <c r="A5" s="111"/>
      <c r="B5" s="531" t="s">
        <v>432</v>
      </c>
      <c r="C5" s="433"/>
      <c r="D5" s="496" t="str">
        <f>+Indicadores!F17</f>
        <v>Gestión De Comunicación Estratégica (GCE)</v>
      </c>
      <c r="E5" s="432"/>
      <c r="F5" s="432"/>
      <c r="G5" s="432"/>
      <c r="H5" s="432"/>
      <c r="I5" s="532"/>
      <c r="J5" s="111"/>
      <c r="K5" s="111"/>
      <c r="L5" s="111"/>
      <c r="M5" s="111"/>
      <c r="N5" s="111"/>
      <c r="O5" s="111"/>
      <c r="P5" s="111"/>
      <c r="Q5" s="111"/>
      <c r="R5" s="111"/>
      <c r="S5" s="111"/>
      <c r="T5" s="111"/>
      <c r="U5" s="111"/>
      <c r="V5" s="111"/>
      <c r="W5" s="111"/>
      <c r="X5" s="111"/>
      <c r="Y5" s="111"/>
      <c r="Z5" s="111"/>
      <c r="AA5" s="111"/>
      <c r="AB5" s="111"/>
      <c r="AC5" s="111"/>
    </row>
    <row r="6" spans="1:29" ht="29.25" customHeight="1" thickBot="1">
      <c r="A6" s="111"/>
      <c r="B6" s="531" t="s">
        <v>433</v>
      </c>
      <c r="C6" s="433"/>
      <c r="D6" s="497" t="str">
        <f>Indicadores!A17</f>
        <v>Piezas divulgativas realizadas en cumplimiento del proceso</v>
      </c>
      <c r="E6" s="498"/>
      <c r="F6" s="480" t="s">
        <v>434</v>
      </c>
      <c r="G6" s="433"/>
      <c r="H6" s="497" t="str">
        <f>Indicadores!S17</f>
        <v>Coordinador Grupo de Comunicaciones</v>
      </c>
      <c r="I6" s="551"/>
      <c r="J6" s="111"/>
      <c r="K6" s="111"/>
      <c r="L6" s="111"/>
      <c r="M6" s="111"/>
      <c r="N6" s="111"/>
      <c r="O6" s="111"/>
      <c r="P6" s="111"/>
      <c r="Q6" s="111"/>
      <c r="R6" s="111"/>
      <c r="S6" s="111"/>
      <c r="T6" s="111"/>
      <c r="U6" s="111"/>
      <c r="V6" s="111"/>
      <c r="W6" s="111"/>
      <c r="X6" s="111"/>
      <c r="Y6" s="111"/>
      <c r="Z6" s="111"/>
      <c r="AA6" s="111"/>
      <c r="AB6" s="111"/>
      <c r="AC6" s="111"/>
    </row>
    <row r="7" spans="1:29" ht="48.75" customHeight="1">
      <c r="A7" s="111"/>
      <c r="B7" s="531" t="s">
        <v>435</v>
      </c>
      <c r="C7" s="433"/>
      <c r="D7" s="497" t="str">
        <f>Indicadores!G17</f>
        <v>(Piezas Divulgativas realizadas / Piezas divulgativas Planeadas) X 100</v>
      </c>
      <c r="E7" s="498"/>
      <c r="F7" s="480" t="s">
        <v>436</v>
      </c>
      <c r="G7" s="433"/>
      <c r="H7" s="497" t="str">
        <f>Indicadores!C18</f>
        <v>Permite tener conocimiento sobre las iniciativas que se están gestionando en materia de cooperación internacional y banca multilateral, así como el seguimiento que se realiza a los proyectos que derivan de estos.</v>
      </c>
      <c r="I7" s="551"/>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161" t="s">
        <v>437</v>
      </c>
      <c r="C8" s="43" t="str">
        <f>Indicadores!P17</f>
        <v>Mensual</v>
      </c>
      <c r="D8" s="32" t="s">
        <v>438</v>
      </c>
      <c r="E8" s="43" t="str">
        <f>Indicadores!R17</f>
        <v>Plan de Acción</v>
      </c>
      <c r="F8" s="32" t="s">
        <v>70</v>
      </c>
      <c r="G8" s="43" t="str">
        <f>Indicadores!H18</f>
        <v>unidad</v>
      </c>
      <c r="H8" s="482" t="s">
        <v>439</v>
      </c>
      <c r="I8" s="544" t="str">
        <f>Indicadores!O17</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thickBot="1">
      <c r="A9" s="111"/>
      <c r="B9" s="161" t="s">
        <v>404</v>
      </c>
      <c r="C9" s="33">
        <f>+'TABLERO DE MANDO'!D18</f>
        <v>1</v>
      </c>
      <c r="D9" s="34" t="s">
        <v>406</v>
      </c>
      <c r="E9" s="33">
        <f>+'TABLERO DE MANDO'!F18</f>
        <v>0.85</v>
      </c>
      <c r="F9" s="35" t="s">
        <v>407</v>
      </c>
      <c r="G9" s="33">
        <f>+'TABLERO DE MANDO'!G18</f>
        <v>0.9</v>
      </c>
      <c r="H9" s="483"/>
      <c r="I9" s="54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62"/>
      <c r="C10" s="163"/>
      <c r="D10" s="163"/>
      <c r="E10" s="163"/>
      <c r="F10" s="163"/>
      <c r="G10" s="163"/>
      <c r="H10" s="163"/>
      <c r="I10" s="164"/>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165" t="s">
        <v>440</v>
      </c>
      <c r="C11" s="38" t="s">
        <v>450</v>
      </c>
      <c r="D11" s="166" t="str">
        <f>D9</f>
        <v>LIMITE INSATISFACTORIO</v>
      </c>
      <c r="E11" s="166" t="str">
        <f>F9</f>
        <v>LIMITE SATISFACTORIO</v>
      </c>
      <c r="F11" s="163"/>
      <c r="G11" s="163"/>
      <c r="H11" s="113"/>
      <c r="I11" s="194"/>
      <c r="J11" s="111"/>
      <c r="K11" s="111"/>
      <c r="L11" s="111"/>
      <c r="M11" s="111"/>
      <c r="N11" s="111"/>
      <c r="O11" s="111"/>
      <c r="P11" s="111"/>
      <c r="Q11" s="111"/>
      <c r="R11" s="111"/>
      <c r="S11" s="111"/>
      <c r="T11" s="111"/>
      <c r="U11" s="111"/>
      <c r="V11" s="111"/>
      <c r="W11" s="111"/>
      <c r="X11" s="111"/>
      <c r="Y11" s="111"/>
      <c r="Z11" s="111"/>
      <c r="AA11" s="111"/>
      <c r="AB11" s="111"/>
    </row>
    <row r="12" spans="1:29" ht="13.5" customHeight="1">
      <c r="A12" s="119"/>
      <c r="B12" s="168" t="s">
        <v>411</v>
      </c>
      <c r="C12" s="400">
        <v>1</v>
      </c>
      <c r="D12" s="401">
        <v>1</v>
      </c>
      <c r="E12" s="169">
        <f t="shared" ref="E12:E23" si="0">+$G$9</f>
        <v>0.9</v>
      </c>
      <c r="F12" s="163"/>
      <c r="G12" s="163"/>
      <c r="H12" s="113"/>
      <c r="I12" s="194"/>
      <c r="J12" s="111"/>
      <c r="K12" s="111"/>
      <c r="L12" s="111"/>
      <c r="M12" s="111"/>
      <c r="N12" s="111"/>
      <c r="O12" s="111"/>
      <c r="P12" s="111"/>
      <c r="Q12" s="111"/>
      <c r="R12" s="111"/>
      <c r="S12" s="111"/>
      <c r="T12" s="111"/>
      <c r="U12" s="111"/>
      <c r="V12" s="111"/>
      <c r="W12" s="111"/>
      <c r="X12" s="111"/>
      <c r="Y12" s="111"/>
      <c r="Z12" s="111"/>
      <c r="AA12" s="111"/>
      <c r="AB12" s="111"/>
    </row>
    <row r="13" spans="1:29" ht="13.5" customHeight="1">
      <c r="A13" s="119"/>
      <c r="B13" s="168" t="s">
        <v>412</v>
      </c>
      <c r="C13" s="400">
        <v>1</v>
      </c>
      <c r="D13" s="401">
        <v>1</v>
      </c>
      <c r="E13" s="169">
        <f t="shared" si="0"/>
        <v>0.9</v>
      </c>
      <c r="F13" s="163"/>
      <c r="G13" s="163"/>
      <c r="H13" s="113"/>
      <c r="I13" s="194"/>
      <c r="J13" s="111"/>
      <c r="K13" s="111"/>
      <c r="L13" s="111"/>
      <c r="M13" s="111"/>
      <c r="N13" s="111"/>
      <c r="O13" s="111"/>
      <c r="P13" s="111"/>
      <c r="Q13" s="111"/>
      <c r="R13" s="111"/>
      <c r="S13" s="111"/>
      <c r="T13" s="111"/>
      <c r="U13" s="111"/>
      <c r="V13" s="111"/>
      <c r="W13" s="111"/>
      <c r="X13" s="111"/>
      <c r="Y13" s="111"/>
      <c r="Z13" s="111"/>
      <c r="AA13" s="111"/>
      <c r="AB13" s="111"/>
    </row>
    <row r="14" spans="1:29" ht="13.5" customHeight="1">
      <c r="A14" s="119"/>
      <c r="B14" s="168" t="s">
        <v>413</v>
      </c>
      <c r="C14" s="400">
        <v>1</v>
      </c>
      <c r="D14" s="401">
        <v>1</v>
      </c>
      <c r="E14" s="169">
        <f t="shared" si="0"/>
        <v>0.9</v>
      </c>
      <c r="F14" s="163"/>
      <c r="G14" s="163"/>
      <c r="H14" s="113"/>
      <c r="I14" s="194"/>
      <c r="J14" s="111"/>
      <c r="K14" s="111"/>
      <c r="L14" s="111"/>
      <c r="M14" s="111"/>
      <c r="N14" s="111"/>
      <c r="O14" s="111"/>
      <c r="P14" s="111"/>
      <c r="Q14" s="111"/>
      <c r="R14" s="111"/>
      <c r="S14" s="111"/>
      <c r="T14" s="111"/>
      <c r="U14" s="111"/>
      <c r="V14" s="111"/>
      <c r="W14" s="111"/>
      <c r="X14" s="111"/>
      <c r="Y14" s="111"/>
      <c r="Z14" s="111"/>
      <c r="AA14" s="111"/>
      <c r="AB14" s="111"/>
    </row>
    <row r="15" spans="1:29" ht="13.5" customHeight="1">
      <c r="A15" s="119"/>
      <c r="B15" s="168" t="s">
        <v>451</v>
      </c>
      <c r="C15" s="400">
        <v>1</v>
      </c>
      <c r="D15" s="401">
        <v>1</v>
      </c>
      <c r="E15" s="169">
        <f t="shared" si="0"/>
        <v>0.9</v>
      </c>
      <c r="F15" s="163"/>
      <c r="G15" s="163"/>
      <c r="H15" s="113"/>
      <c r="I15" s="194"/>
      <c r="J15" s="111"/>
      <c r="K15" s="111"/>
      <c r="L15" s="111"/>
      <c r="M15" s="111"/>
      <c r="N15" s="111"/>
      <c r="O15" s="111"/>
      <c r="P15" s="111"/>
      <c r="Q15" s="111"/>
      <c r="R15" s="111"/>
      <c r="S15" s="111"/>
      <c r="T15" s="111"/>
      <c r="U15" s="111"/>
      <c r="V15" s="111"/>
      <c r="W15" s="111"/>
      <c r="X15" s="111"/>
      <c r="Y15" s="111"/>
      <c r="Z15" s="111"/>
      <c r="AA15" s="111"/>
      <c r="AB15" s="111"/>
    </row>
    <row r="16" spans="1:29" ht="13.5" customHeight="1">
      <c r="A16" s="119"/>
      <c r="B16" s="168" t="s">
        <v>415</v>
      </c>
      <c r="C16" s="120"/>
      <c r="D16" s="169">
        <f t="shared" ref="D16:D23" si="1">+$E$9</f>
        <v>0.85</v>
      </c>
      <c r="E16" s="169">
        <f t="shared" si="0"/>
        <v>0.9</v>
      </c>
      <c r="F16" s="163"/>
      <c r="G16" s="163"/>
      <c r="H16" s="113"/>
      <c r="I16" s="194"/>
      <c r="J16" s="111"/>
      <c r="K16" s="111"/>
      <c r="L16" s="111"/>
      <c r="M16" s="111"/>
      <c r="N16" s="111"/>
      <c r="O16" s="111"/>
      <c r="P16" s="111"/>
      <c r="Q16" s="111"/>
      <c r="R16" s="111"/>
      <c r="S16" s="111"/>
      <c r="T16" s="111"/>
      <c r="U16" s="111"/>
      <c r="V16" s="111"/>
      <c r="W16" s="111"/>
      <c r="X16" s="111"/>
      <c r="Y16" s="111"/>
      <c r="Z16" s="111"/>
      <c r="AA16" s="111"/>
      <c r="AB16" s="111"/>
    </row>
    <row r="17" spans="1:29" ht="13.5" customHeight="1">
      <c r="A17" s="119"/>
      <c r="B17" s="168" t="s">
        <v>416</v>
      </c>
      <c r="C17" s="41"/>
      <c r="D17" s="169">
        <f t="shared" si="1"/>
        <v>0.85</v>
      </c>
      <c r="E17" s="169">
        <f t="shared" si="0"/>
        <v>0.9</v>
      </c>
      <c r="F17" s="163"/>
      <c r="G17" s="163"/>
      <c r="H17" s="113"/>
      <c r="I17" s="194"/>
      <c r="J17" s="111"/>
      <c r="K17" s="111"/>
      <c r="L17" s="111"/>
      <c r="M17" s="111"/>
      <c r="N17" s="111"/>
      <c r="O17" s="111"/>
      <c r="P17" s="111"/>
      <c r="Q17" s="111"/>
      <c r="R17" s="111"/>
      <c r="S17" s="111"/>
      <c r="T17" s="111"/>
      <c r="U17" s="111"/>
      <c r="V17" s="111"/>
      <c r="W17" s="111"/>
      <c r="X17" s="111"/>
      <c r="Y17" s="111"/>
      <c r="Z17" s="111"/>
      <c r="AA17" s="111"/>
      <c r="AB17" s="111"/>
    </row>
    <row r="18" spans="1:29" ht="13.5" customHeight="1">
      <c r="A18" s="119"/>
      <c r="B18" s="168" t="s">
        <v>452</v>
      </c>
      <c r="C18" s="41"/>
      <c r="D18" s="169">
        <f t="shared" si="1"/>
        <v>0.85</v>
      </c>
      <c r="E18" s="169">
        <f t="shared" si="0"/>
        <v>0.9</v>
      </c>
      <c r="F18" s="163"/>
      <c r="G18" s="163"/>
      <c r="H18" s="113"/>
      <c r="I18" s="194"/>
      <c r="J18" s="111"/>
      <c r="K18" s="111"/>
      <c r="L18" s="111"/>
      <c r="M18" s="111"/>
      <c r="N18" s="111"/>
      <c r="O18" s="111"/>
      <c r="P18" s="111"/>
      <c r="Q18" s="111"/>
      <c r="R18" s="111"/>
      <c r="S18" s="111"/>
      <c r="T18" s="111"/>
      <c r="U18" s="111"/>
      <c r="V18" s="111"/>
      <c r="W18" s="111"/>
      <c r="X18" s="111"/>
      <c r="Y18" s="111"/>
      <c r="Z18" s="111"/>
      <c r="AA18" s="111"/>
      <c r="AB18" s="111"/>
    </row>
    <row r="19" spans="1:29" ht="13.5" customHeight="1">
      <c r="A19" s="119"/>
      <c r="B19" s="168" t="s">
        <v>453</v>
      </c>
      <c r="C19" s="41"/>
      <c r="D19" s="169">
        <f t="shared" si="1"/>
        <v>0.85</v>
      </c>
      <c r="E19" s="169">
        <f t="shared" si="0"/>
        <v>0.9</v>
      </c>
      <c r="F19" s="163"/>
      <c r="G19" s="163"/>
      <c r="H19" s="113"/>
      <c r="I19" s="194"/>
      <c r="J19" s="111"/>
      <c r="K19" s="111"/>
      <c r="L19" s="111"/>
      <c r="M19" s="111"/>
      <c r="N19" s="111"/>
      <c r="O19" s="111"/>
      <c r="P19" s="111"/>
      <c r="Q19" s="111"/>
      <c r="R19" s="111"/>
      <c r="S19" s="111"/>
      <c r="T19" s="111"/>
      <c r="U19" s="111"/>
      <c r="V19" s="111"/>
      <c r="W19" s="111"/>
      <c r="X19" s="111"/>
      <c r="Y19" s="111"/>
      <c r="Z19" s="111"/>
      <c r="AA19" s="111"/>
      <c r="AB19" s="111"/>
    </row>
    <row r="20" spans="1:29" ht="13.5" customHeight="1">
      <c r="A20" s="119"/>
      <c r="B20" s="168" t="s">
        <v>419</v>
      </c>
      <c r="C20" s="41"/>
      <c r="D20" s="169">
        <f t="shared" si="1"/>
        <v>0.85</v>
      </c>
      <c r="E20" s="169">
        <f t="shared" si="0"/>
        <v>0.9</v>
      </c>
      <c r="F20" s="163"/>
      <c r="G20" s="163"/>
      <c r="H20" s="113"/>
      <c r="I20" s="194"/>
      <c r="J20" s="111"/>
      <c r="K20" s="111"/>
      <c r="L20" s="111"/>
      <c r="M20" s="111"/>
      <c r="N20" s="111"/>
      <c r="O20" s="111"/>
      <c r="P20" s="111"/>
      <c r="Q20" s="111"/>
      <c r="R20" s="111"/>
      <c r="S20" s="111"/>
      <c r="T20" s="111"/>
      <c r="U20" s="111"/>
      <c r="V20" s="111"/>
      <c r="W20" s="111"/>
      <c r="X20" s="111"/>
      <c r="Y20" s="111"/>
      <c r="Z20" s="111"/>
      <c r="AA20" s="111"/>
      <c r="AB20" s="111"/>
    </row>
    <row r="21" spans="1:29" ht="13.5" customHeight="1">
      <c r="A21" s="119"/>
      <c r="B21" s="168" t="s">
        <v>454</v>
      </c>
      <c r="C21" s="41"/>
      <c r="D21" s="169">
        <f t="shared" si="1"/>
        <v>0.85</v>
      </c>
      <c r="E21" s="169">
        <f t="shared" si="0"/>
        <v>0.9</v>
      </c>
      <c r="F21" s="163"/>
      <c r="G21" s="163"/>
      <c r="H21" s="113"/>
      <c r="I21" s="194"/>
      <c r="J21" s="111"/>
      <c r="K21" s="111"/>
      <c r="L21" s="111"/>
      <c r="M21" s="111"/>
      <c r="N21" s="111"/>
      <c r="O21" s="111"/>
      <c r="P21" s="111"/>
      <c r="Q21" s="111"/>
      <c r="R21" s="111"/>
      <c r="S21" s="111"/>
      <c r="T21" s="111"/>
      <c r="U21" s="111"/>
      <c r="V21" s="111"/>
      <c r="W21" s="111"/>
      <c r="X21" s="111"/>
      <c r="Y21" s="111"/>
      <c r="Z21" s="111"/>
      <c r="AA21" s="111"/>
      <c r="AB21" s="111"/>
    </row>
    <row r="22" spans="1:29" ht="13.5" customHeight="1">
      <c r="A22" s="119"/>
      <c r="B22" s="168" t="s">
        <v>455</v>
      </c>
      <c r="C22" s="41"/>
      <c r="D22" s="169">
        <f t="shared" si="1"/>
        <v>0.85</v>
      </c>
      <c r="E22" s="169">
        <f t="shared" si="0"/>
        <v>0.9</v>
      </c>
      <c r="F22" s="163"/>
      <c r="G22" s="163"/>
      <c r="H22" s="113"/>
      <c r="I22" s="194"/>
      <c r="J22" s="111"/>
      <c r="K22" s="111"/>
      <c r="L22" s="111"/>
      <c r="M22" s="111"/>
      <c r="N22" s="111"/>
      <c r="O22" s="111"/>
      <c r="P22" s="111"/>
      <c r="Q22" s="111"/>
      <c r="R22" s="111"/>
      <c r="S22" s="111"/>
      <c r="T22" s="111"/>
      <c r="U22" s="111"/>
      <c r="V22" s="111"/>
      <c r="W22" s="111"/>
      <c r="X22" s="111"/>
      <c r="Y22" s="111"/>
      <c r="Z22" s="111"/>
      <c r="AA22" s="111"/>
      <c r="AB22" s="111"/>
    </row>
    <row r="23" spans="1:29" ht="13.5" customHeight="1">
      <c r="A23" s="119"/>
      <c r="B23" s="168" t="s">
        <v>422</v>
      </c>
      <c r="C23" s="41"/>
      <c r="D23" s="169">
        <f t="shared" si="1"/>
        <v>0.85</v>
      </c>
      <c r="E23" s="169">
        <f t="shared" si="0"/>
        <v>0.9</v>
      </c>
      <c r="F23" s="163"/>
      <c r="G23" s="163"/>
      <c r="H23" s="113"/>
      <c r="I23" s="194"/>
      <c r="J23" s="111"/>
      <c r="K23" s="111"/>
      <c r="L23" s="111"/>
      <c r="M23" s="111"/>
      <c r="N23" s="111"/>
      <c r="O23" s="111"/>
      <c r="P23" s="111"/>
      <c r="Q23" s="111"/>
      <c r="R23" s="111"/>
      <c r="S23" s="111"/>
      <c r="T23" s="111"/>
      <c r="U23" s="111"/>
      <c r="V23" s="111"/>
      <c r="W23" s="111"/>
      <c r="X23" s="111"/>
      <c r="Y23" s="111"/>
      <c r="Z23" s="111"/>
      <c r="AA23" s="111"/>
      <c r="AB23" s="111"/>
    </row>
    <row r="24" spans="1:29" ht="13.5" customHeight="1">
      <c r="A24" s="111"/>
      <c r="B24" s="162"/>
      <c r="C24" s="163"/>
      <c r="D24" s="163"/>
      <c r="E24" s="163"/>
      <c r="F24" s="163"/>
      <c r="G24" s="163"/>
      <c r="H24" s="163"/>
      <c r="I24" s="194"/>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62"/>
      <c r="C25" s="163"/>
      <c r="D25" s="163"/>
      <c r="E25" s="163"/>
      <c r="F25" s="163"/>
      <c r="G25" s="163"/>
      <c r="H25" s="163"/>
      <c r="I25" s="194"/>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62"/>
      <c r="C26" s="163"/>
      <c r="D26" s="163"/>
      <c r="E26" s="163"/>
      <c r="F26" s="163"/>
      <c r="G26" s="163"/>
      <c r="H26" s="163"/>
      <c r="I26" s="167"/>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62"/>
      <c r="C27" s="163"/>
      <c r="D27" s="163"/>
      <c r="E27" s="163"/>
      <c r="F27" s="163"/>
      <c r="G27" s="163"/>
      <c r="H27" s="163"/>
      <c r="I27" s="167"/>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566" t="s">
        <v>442</v>
      </c>
      <c r="C28" s="561"/>
      <c r="D28" s="561"/>
      <c r="E28" s="561"/>
      <c r="F28" s="561"/>
      <c r="G28" s="561"/>
      <c r="H28" s="561"/>
      <c r="I28" s="540"/>
      <c r="J28" s="111"/>
      <c r="K28" s="111"/>
      <c r="L28" s="111"/>
      <c r="M28" s="111"/>
      <c r="N28" s="111"/>
      <c r="O28" s="111"/>
      <c r="P28" s="111"/>
      <c r="Q28" s="111"/>
      <c r="R28" s="111"/>
      <c r="S28" s="111"/>
      <c r="T28" s="111"/>
      <c r="U28" s="111"/>
      <c r="V28" s="111"/>
      <c r="W28" s="111"/>
      <c r="X28" s="111"/>
      <c r="Y28" s="111"/>
      <c r="Z28" s="111"/>
      <c r="AA28" s="111"/>
      <c r="AB28" s="111"/>
      <c r="AC28" s="111"/>
    </row>
    <row r="29" spans="1:29" ht="9" customHeight="1">
      <c r="A29" s="111"/>
      <c r="B29" s="193"/>
      <c r="C29" s="115"/>
      <c r="D29" s="115"/>
      <c r="E29" s="115"/>
      <c r="F29" s="115"/>
      <c r="G29" s="115"/>
      <c r="H29" s="115"/>
      <c r="I29" s="171"/>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62" t="s">
        <v>443</v>
      </c>
      <c r="C30" s="432"/>
      <c r="D30" s="432"/>
      <c r="E30" s="433"/>
      <c r="F30" s="567" t="s">
        <v>444</v>
      </c>
      <c r="G30" s="432"/>
      <c r="H30" s="432"/>
      <c r="I30" s="532"/>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533" t="s">
        <v>560</v>
      </c>
      <c r="C31" s="426"/>
      <c r="D31" s="426"/>
      <c r="E31" s="427"/>
      <c r="F31" s="476"/>
      <c r="G31" s="426"/>
      <c r="H31" s="426"/>
      <c r="I31" s="539"/>
      <c r="J31" s="111"/>
      <c r="K31" s="111"/>
      <c r="L31" s="111"/>
      <c r="M31" s="111"/>
      <c r="N31" s="111"/>
      <c r="O31" s="111"/>
      <c r="P31" s="111"/>
      <c r="Q31" s="111"/>
      <c r="R31" s="111"/>
      <c r="S31" s="111"/>
      <c r="T31" s="111"/>
      <c r="U31" s="111"/>
      <c r="V31" s="111"/>
      <c r="W31" s="111"/>
      <c r="X31" s="111"/>
      <c r="Y31" s="111"/>
      <c r="Z31" s="111"/>
      <c r="AA31" s="111"/>
      <c r="AB31" s="111"/>
      <c r="AC31" s="111"/>
    </row>
    <row r="32" spans="1:29" ht="15" customHeight="1">
      <c r="A32" s="111"/>
      <c r="B32" s="534"/>
      <c r="C32" s="535"/>
      <c r="D32" s="535"/>
      <c r="E32" s="479"/>
      <c r="F32" s="477"/>
      <c r="G32" s="535"/>
      <c r="H32" s="535"/>
      <c r="I32" s="540"/>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534"/>
      <c r="C33" s="535"/>
      <c r="D33" s="535"/>
      <c r="E33" s="479"/>
      <c r="F33" s="477"/>
      <c r="G33" s="535"/>
      <c r="H33" s="535"/>
      <c r="I33" s="540"/>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534"/>
      <c r="C34" s="535"/>
      <c r="D34" s="535"/>
      <c r="E34" s="479"/>
      <c r="F34" s="477"/>
      <c r="G34" s="535"/>
      <c r="H34" s="535"/>
      <c r="I34" s="540"/>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534"/>
      <c r="C35" s="535"/>
      <c r="D35" s="535"/>
      <c r="E35" s="479"/>
      <c r="F35" s="477"/>
      <c r="G35" s="535"/>
      <c r="H35" s="535"/>
      <c r="I35" s="540"/>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534"/>
      <c r="C36" s="535"/>
      <c r="D36" s="535"/>
      <c r="E36" s="479"/>
      <c r="F36" s="477"/>
      <c r="G36" s="535"/>
      <c r="H36" s="535"/>
      <c r="I36" s="540"/>
      <c r="J36" s="111"/>
      <c r="K36" s="111"/>
      <c r="L36" s="111"/>
      <c r="M36" s="111"/>
      <c r="N36" s="111"/>
      <c r="O36" s="111"/>
      <c r="P36" s="111"/>
      <c r="Q36" s="111"/>
      <c r="R36" s="111"/>
      <c r="S36" s="111"/>
      <c r="T36" s="111"/>
      <c r="U36" s="111"/>
      <c r="V36" s="111"/>
      <c r="W36" s="111"/>
      <c r="X36" s="111"/>
      <c r="Y36" s="111"/>
      <c r="Z36" s="111"/>
      <c r="AA36" s="111"/>
      <c r="AB36" s="111"/>
      <c r="AC36" s="111"/>
    </row>
    <row r="37" spans="1:29" ht="15" customHeight="1" thickBot="1">
      <c r="A37" s="111"/>
      <c r="B37" s="536"/>
      <c r="C37" s="537"/>
      <c r="D37" s="537"/>
      <c r="E37" s="538"/>
      <c r="F37" s="541"/>
      <c r="G37" s="542"/>
      <c r="H37" s="542"/>
      <c r="I37" s="543"/>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row>
    <row r="219" spans="1:29" ht="13.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row>
    <row r="220" spans="1:29" ht="13.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row>
    <row r="221" spans="1:29" ht="13.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row>
    <row r="222" spans="1:29" ht="13.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row>
    <row r="223" spans="1:29" ht="13.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row>
    <row r="224" spans="1:29" ht="13.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row>
    <row r="225" spans="1:29" ht="13.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row>
    <row r="226" spans="1:29" ht="13.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row>
    <row r="227" spans="1:29" ht="13.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row>
    <row r="228" spans="1:29" ht="13.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row>
    <row r="229" spans="1:29" ht="13.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row>
    <row r="230" spans="1:29" ht="13.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row>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37"/>
    <mergeCell ref="F31:I37"/>
    <mergeCell ref="D7:E7"/>
    <mergeCell ref="F7:G7"/>
    <mergeCell ref="H8:H9"/>
    <mergeCell ref="I8:I9"/>
    <mergeCell ref="B28:I28"/>
    <mergeCell ref="B30:E30"/>
    <mergeCell ref="F30:I30"/>
  </mergeCells>
  <pageMargins left="0.7" right="0.7" top="0.75" bottom="0.75" header="0" footer="0"/>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rgb="FF0070C0"/>
  </sheetPr>
  <dimension ref="A1:AC998"/>
  <sheetViews>
    <sheetView topLeftCell="A8"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552" t="s">
        <v>426</v>
      </c>
      <c r="C1" s="553"/>
      <c r="D1" s="555" t="s">
        <v>427</v>
      </c>
      <c r="E1" s="556"/>
      <c r="F1" s="556"/>
      <c r="G1" s="556"/>
      <c r="H1" s="557"/>
      <c r="I1" s="558"/>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554"/>
      <c r="C2" s="430"/>
      <c r="D2" s="491" t="s">
        <v>428</v>
      </c>
      <c r="E2" s="432"/>
      <c r="F2" s="432"/>
      <c r="G2" s="432"/>
      <c r="H2" s="433"/>
      <c r="I2" s="559"/>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560" t="s">
        <v>429</v>
      </c>
      <c r="C3" s="433"/>
      <c r="D3" s="492" t="s">
        <v>430</v>
      </c>
      <c r="E3" s="432"/>
      <c r="F3" s="432"/>
      <c r="G3" s="432"/>
      <c r="H3" s="433"/>
      <c r="I3" s="160" t="s">
        <v>431</v>
      </c>
      <c r="J3" s="111"/>
      <c r="K3" s="111"/>
      <c r="L3" s="111"/>
      <c r="M3" s="111"/>
      <c r="N3" s="111"/>
      <c r="O3" s="111"/>
      <c r="P3" s="111"/>
      <c r="Q3" s="111"/>
      <c r="R3" s="111"/>
      <c r="S3" s="111"/>
      <c r="T3" s="111"/>
      <c r="U3" s="111"/>
      <c r="V3" s="111"/>
      <c r="W3" s="111"/>
      <c r="X3" s="111"/>
      <c r="Y3" s="111"/>
      <c r="Z3" s="111"/>
      <c r="AA3" s="111"/>
      <c r="AB3" s="111"/>
      <c r="AC3" s="111"/>
    </row>
    <row r="4" spans="1:29" ht="13.5" customHeight="1" thickBot="1">
      <c r="A4" s="111"/>
      <c r="B4" s="547"/>
      <c r="C4" s="494"/>
      <c r="D4" s="494"/>
      <c r="E4" s="494"/>
      <c r="F4" s="494"/>
      <c r="G4" s="494"/>
      <c r="H4" s="494"/>
      <c r="I4" s="548"/>
      <c r="J4" s="111"/>
      <c r="K4" s="111"/>
      <c r="L4" s="111"/>
      <c r="M4" s="111"/>
      <c r="N4" s="111"/>
      <c r="O4" s="111"/>
      <c r="P4" s="111"/>
      <c r="Q4" s="111"/>
      <c r="R4" s="111"/>
      <c r="S4" s="111"/>
      <c r="T4" s="111"/>
      <c r="U4" s="111"/>
      <c r="V4" s="111"/>
      <c r="W4" s="111"/>
      <c r="X4" s="111"/>
      <c r="Y4" s="111"/>
      <c r="Z4" s="111"/>
      <c r="AA4" s="111"/>
      <c r="AB4" s="111"/>
      <c r="AC4" s="111"/>
    </row>
    <row r="5" spans="1:29" ht="22.5" customHeight="1" thickBot="1">
      <c r="A5" s="111"/>
      <c r="B5" s="549" t="s">
        <v>432</v>
      </c>
      <c r="C5" s="430"/>
      <c r="D5" s="515" t="str">
        <f>Indicadores!F18</f>
        <v>Negociación Internacional, Recursos de Cooperación y Banca (NIC)</v>
      </c>
      <c r="E5" s="429"/>
      <c r="F5" s="429"/>
      <c r="G5" s="429"/>
      <c r="H5" s="429"/>
      <c r="I5" s="550"/>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531" t="s">
        <v>433</v>
      </c>
      <c r="C6" s="433"/>
      <c r="D6" s="497" t="str">
        <f>Indicadores!A18</f>
        <v>Informe de iniciativas y seguimiento de Cooperación Internacional y Banca Multilateral.</v>
      </c>
      <c r="E6" s="498"/>
      <c r="F6" s="480" t="s">
        <v>434</v>
      </c>
      <c r="G6" s="433"/>
      <c r="H6" s="499" t="s">
        <v>456</v>
      </c>
      <c r="I6" s="551"/>
      <c r="J6" s="111"/>
      <c r="K6" s="111"/>
      <c r="L6" s="111"/>
      <c r="M6" s="111"/>
      <c r="N6" s="111"/>
      <c r="O6" s="111"/>
      <c r="P6" s="111"/>
      <c r="Q6" s="111"/>
      <c r="R6" s="111"/>
      <c r="S6" s="111"/>
      <c r="T6" s="111"/>
      <c r="U6" s="111"/>
      <c r="V6" s="111"/>
      <c r="W6" s="111"/>
      <c r="X6" s="111"/>
      <c r="Y6" s="111"/>
      <c r="Z6" s="111"/>
      <c r="AA6" s="111"/>
      <c r="AB6" s="111"/>
      <c r="AC6" s="111"/>
    </row>
    <row r="7" spans="1:29" ht="60" customHeight="1">
      <c r="A7" s="111"/>
      <c r="B7" s="531" t="s">
        <v>435</v>
      </c>
      <c r="C7" s="433"/>
      <c r="D7" s="481" t="str">
        <f>Indicadores!G18</f>
        <v>Número de informes elaborados</v>
      </c>
      <c r="E7" s="433"/>
      <c r="F7" s="480" t="s">
        <v>436</v>
      </c>
      <c r="G7" s="433"/>
      <c r="H7" s="481" t="str">
        <f>Indicadores!C18</f>
        <v>Permite tener conocimiento sobre las iniciativas que se están gestionando en materia de cooperación internacional y banca multilateral, así como el seguimiento que se realiza a los proyectos que derivan de estos.</v>
      </c>
      <c r="I7" s="532"/>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161" t="s">
        <v>437</v>
      </c>
      <c r="C8" s="43" t="str">
        <f>Indicadores!P18</f>
        <v>Semestral</v>
      </c>
      <c r="D8" s="32" t="s">
        <v>438</v>
      </c>
      <c r="E8" s="44" t="str">
        <f>Indicadores!R18</f>
        <v>Oficina de Asuntos Internacionales</v>
      </c>
      <c r="F8" s="32" t="s">
        <v>70</v>
      </c>
      <c r="G8" s="45" t="str">
        <f>Indicadores!H18</f>
        <v>unidad</v>
      </c>
      <c r="H8" s="482" t="s">
        <v>439</v>
      </c>
      <c r="I8" s="544" t="str">
        <f>Indicadores!O18</f>
        <v xml:space="preserve">PUNTO MEDIO </v>
      </c>
      <c r="J8" s="111"/>
      <c r="K8" s="111"/>
      <c r="L8" s="111"/>
      <c r="M8" s="111"/>
      <c r="N8" s="111"/>
      <c r="O8" s="111"/>
      <c r="P8" s="111"/>
      <c r="Q8" s="111"/>
      <c r="R8" s="111"/>
      <c r="S8" s="111"/>
      <c r="T8" s="111"/>
      <c r="U8" s="111"/>
      <c r="V8" s="111"/>
      <c r="W8" s="111"/>
      <c r="X8" s="111"/>
      <c r="Y8" s="111"/>
      <c r="Z8" s="111"/>
      <c r="AA8" s="111"/>
      <c r="AB8" s="111"/>
      <c r="AC8" s="111"/>
    </row>
    <row r="9" spans="1:29" ht="33.75" customHeight="1" thickBot="1">
      <c r="A9" s="111"/>
      <c r="B9" s="161" t="s">
        <v>404</v>
      </c>
      <c r="C9" s="33">
        <f>Indicadores!N18</f>
        <v>1</v>
      </c>
      <c r="D9" s="34" t="s">
        <v>406</v>
      </c>
      <c r="E9" s="33">
        <f>'TABLERO DE MANDO'!F19</f>
        <v>0.85</v>
      </c>
      <c r="F9" s="35" t="s">
        <v>407</v>
      </c>
      <c r="G9" s="33">
        <f>'TABLERO DE MANDO'!G19</f>
        <v>0.9</v>
      </c>
      <c r="H9" s="483"/>
      <c r="I9" s="54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62"/>
      <c r="C10" s="163"/>
      <c r="D10" s="163"/>
      <c r="E10" s="163"/>
      <c r="F10" s="163"/>
      <c r="G10" s="163"/>
      <c r="H10" s="163"/>
      <c r="I10" s="164"/>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165" t="s">
        <v>440</v>
      </c>
      <c r="C11" s="38" t="s">
        <v>441</v>
      </c>
      <c r="D11" s="166" t="str">
        <f>D9</f>
        <v>LIMITE INSATISFACTORIO</v>
      </c>
      <c r="E11" s="166" t="str">
        <f>F9</f>
        <v>LIMITE SATISFACTORIO</v>
      </c>
      <c r="F11" s="163"/>
      <c r="G11" s="163"/>
      <c r="H11" s="163"/>
      <c r="I11" s="167"/>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168" t="s">
        <v>411</v>
      </c>
      <c r="C12" s="41"/>
      <c r="D12" s="169">
        <f t="shared" ref="D12:D23" si="0">+$E$9</f>
        <v>0.85</v>
      </c>
      <c r="E12" s="169">
        <f t="shared" ref="E12:E23" si="1">+$G$9</f>
        <v>0.9</v>
      </c>
      <c r="F12" s="163"/>
      <c r="G12" s="163"/>
      <c r="H12" s="163"/>
      <c r="I12" s="167"/>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168" t="s">
        <v>412</v>
      </c>
      <c r="C13" s="41"/>
      <c r="D13" s="169">
        <f t="shared" si="0"/>
        <v>0.85</v>
      </c>
      <c r="E13" s="169">
        <f t="shared" si="1"/>
        <v>0.9</v>
      </c>
      <c r="F13" s="163"/>
      <c r="G13" s="163"/>
      <c r="H13" s="163"/>
      <c r="I13" s="167"/>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168" t="s">
        <v>413</v>
      </c>
      <c r="C14" s="41"/>
      <c r="D14" s="169">
        <f t="shared" si="0"/>
        <v>0.85</v>
      </c>
      <c r="E14" s="169">
        <f t="shared" si="1"/>
        <v>0.9</v>
      </c>
      <c r="F14" s="163"/>
      <c r="G14" s="163"/>
      <c r="H14" s="163"/>
      <c r="I14" s="167"/>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168" t="s">
        <v>414</v>
      </c>
      <c r="C15" s="41"/>
      <c r="D15" s="169">
        <f t="shared" si="0"/>
        <v>0.85</v>
      </c>
      <c r="E15" s="169">
        <f t="shared" si="1"/>
        <v>0.9</v>
      </c>
      <c r="F15" s="163"/>
      <c r="G15" s="163"/>
      <c r="H15" s="163"/>
      <c r="I15" s="167"/>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168" t="s">
        <v>415</v>
      </c>
      <c r="C16" s="41"/>
      <c r="D16" s="169">
        <f t="shared" si="0"/>
        <v>0.85</v>
      </c>
      <c r="E16" s="169">
        <f t="shared" si="1"/>
        <v>0.9</v>
      </c>
      <c r="F16" s="163"/>
      <c r="G16" s="163"/>
      <c r="H16" s="163"/>
      <c r="I16" s="167"/>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168" t="s">
        <v>416</v>
      </c>
      <c r="C17" s="41">
        <v>1</v>
      </c>
      <c r="D17" s="169">
        <f t="shared" si="0"/>
        <v>0.85</v>
      </c>
      <c r="E17" s="169">
        <f t="shared" si="1"/>
        <v>0.9</v>
      </c>
      <c r="F17" s="163"/>
      <c r="G17" s="163"/>
      <c r="H17" s="163"/>
      <c r="I17" s="167"/>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168" t="s">
        <v>417</v>
      </c>
      <c r="C18" s="41"/>
      <c r="D18" s="169">
        <f t="shared" si="0"/>
        <v>0.85</v>
      </c>
      <c r="E18" s="169">
        <f t="shared" si="1"/>
        <v>0.9</v>
      </c>
      <c r="F18" s="163"/>
      <c r="G18" s="163"/>
      <c r="H18" s="163"/>
      <c r="I18" s="167"/>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168" t="s">
        <v>418</v>
      </c>
      <c r="C19" s="41"/>
      <c r="D19" s="169">
        <f t="shared" si="0"/>
        <v>0.85</v>
      </c>
      <c r="E19" s="169">
        <f t="shared" si="1"/>
        <v>0.9</v>
      </c>
      <c r="F19" s="163"/>
      <c r="G19" s="163"/>
      <c r="H19" s="163"/>
      <c r="I19" s="167"/>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168" t="s">
        <v>419</v>
      </c>
      <c r="C20" s="41"/>
      <c r="D20" s="169">
        <f t="shared" si="0"/>
        <v>0.85</v>
      </c>
      <c r="E20" s="169">
        <f t="shared" si="1"/>
        <v>0.9</v>
      </c>
      <c r="F20" s="163"/>
      <c r="G20" s="163"/>
      <c r="H20" s="163"/>
      <c r="I20" s="167"/>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168" t="s">
        <v>420</v>
      </c>
      <c r="C21" s="41"/>
      <c r="D21" s="169">
        <f t="shared" si="0"/>
        <v>0.85</v>
      </c>
      <c r="E21" s="169">
        <f t="shared" si="1"/>
        <v>0.9</v>
      </c>
      <c r="F21" s="163"/>
      <c r="G21" s="163"/>
      <c r="H21" s="163"/>
      <c r="I21" s="167"/>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168" t="s">
        <v>421</v>
      </c>
      <c r="C22" s="41"/>
      <c r="D22" s="169">
        <f t="shared" si="0"/>
        <v>0.85</v>
      </c>
      <c r="E22" s="169">
        <f t="shared" si="1"/>
        <v>0.9</v>
      </c>
      <c r="F22" s="163"/>
      <c r="G22" s="163"/>
      <c r="H22" s="163"/>
      <c r="I22" s="167"/>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168" t="s">
        <v>422</v>
      </c>
      <c r="C23" s="41"/>
      <c r="D23" s="169">
        <f t="shared" si="0"/>
        <v>0.85</v>
      </c>
      <c r="E23" s="169">
        <f t="shared" si="1"/>
        <v>0.9</v>
      </c>
      <c r="F23" s="163"/>
      <c r="G23" s="163"/>
      <c r="H23" s="163"/>
      <c r="I23" s="167"/>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62"/>
      <c r="C24" s="163"/>
      <c r="D24" s="163"/>
      <c r="E24" s="163"/>
      <c r="F24" s="163"/>
      <c r="G24" s="163"/>
      <c r="H24" s="163"/>
      <c r="I24" s="167"/>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62"/>
      <c r="C25" s="163"/>
      <c r="D25" s="163"/>
      <c r="E25" s="163"/>
      <c r="F25" s="163"/>
      <c r="G25" s="163"/>
      <c r="H25" s="163"/>
      <c r="I25" s="167"/>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62"/>
      <c r="C26" s="163"/>
      <c r="D26" s="163"/>
      <c r="E26" s="163"/>
      <c r="F26" s="163"/>
      <c r="G26" s="163"/>
      <c r="H26" s="163"/>
      <c r="I26" s="167"/>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62"/>
      <c r="C27" s="163"/>
      <c r="D27" s="163"/>
      <c r="E27" s="163"/>
      <c r="F27" s="163"/>
      <c r="G27" s="163"/>
      <c r="H27" s="163"/>
      <c r="I27" s="167"/>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563" t="s">
        <v>442</v>
      </c>
      <c r="C28" s="432"/>
      <c r="D28" s="432"/>
      <c r="E28" s="432"/>
      <c r="F28" s="432"/>
      <c r="G28" s="432"/>
      <c r="H28" s="432"/>
      <c r="I28" s="532"/>
      <c r="J28" s="111"/>
      <c r="K28" s="111"/>
      <c r="L28" s="111"/>
      <c r="M28" s="111"/>
      <c r="N28" s="111"/>
      <c r="O28" s="111"/>
      <c r="P28" s="111"/>
      <c r="Q28" s="111"/>
      <c r="R28" s="111"/>
      <c r="S28" s="111"/>
      <c r="T28" s="111"/>
      <c r="U28" s="111"/>
      <c r="V28" s="111"/>
      <c r="W28" s="111"/>
      <c r="X28" s="111"/>
      <c r="Y28" s="111"/>
      <c r="Z28" s="111"/>
      <c r="AA28" s="111"/>
      <c r="AB28" s="111"/>
      <c r="AC28" s="111"/>
    </row>
    <row r="29" spans="1:29" ht="13.5" customHeight="1">
      <c r="A29" s="111"/>
      <c r="B29" s="546" t="s">
        <v>443</v>
      </c>
      <c r="C29" s="426"/>
      <c r="D29" s="426"/>
      <c r="E29" s="427"/>
      <c r="F29" s="487" t="s">
        <v>444</v>
      </c>
      <c r="G29" s="426"/>
      <c r="H29" s="426"/>
      <c r="I29" s="539"/>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33" t="s">
        <v>642</v>
      </c>
      <c r="C30" s="426"/>
      <c r="D30" s="426"/>
      <c r="E30" s="427"/>
      <c r="F30" s="476"/>
      <c r="G30" s="426"/>
      <c r="H30" s="426"/>
      <c r="I30" s="539"/>
      <c r="J30" s="111"/>
      <c r="K30" s="111"/>
      <c r="L30" s="111"/>
      <c r="M30" s="111"/>
      <c r="N30" s="111"/>
      <c r="O30" s="111"/>
      <c r="P30" s="111"/>
      <c r="Q30" s="111"/>
      <c r="R30" s="111"/>
      <c r="S30" s="111"/>
      <c r="T30" s="111"/>
      <c r="U30" s="111"/>
      <c r="V30" s="111"/>
      <c r="W30" s="111"/>
      <c r="X30" s="111"/>
      <c r="Y30" s="111"/>
      <c r="Z30" s="111"/>
      <c r="AA30" s="111"/>
      <c r="AB30" s="111"/>
      <c r="AC30" s="111"/>
    </row>
    <row r="31" spans="1:29" ht="15" customHeight="1">
      <c r="A31" s="111"/>
      <c r="B31" s="534"/>
      <c r="C31" s="535"/>
      <c r="D31" s="535"/>
      <c r="E31" s="479"/>
      <c r="F31" s="477"/>
      <c r="G31" s="535"/>
      <c r="H31" s="535"/>
      <c r="I31" s="540"/>
      <c r="J31" s="111"/>
      <c r="K31" s="111"/>
      <c r="L31" s="111"/>
      <c r="M31" s="111"/>
      <c r="N31" s="111"/>
      <c r="O31" s="111"/>
      <c r="P31" s="111"/>
      <c r="Q31" s="111"/>
      <c r="R31" s="111"/>
      <c r="S31" s="111"/>
      <c r="T31" s="111"/>
      <c r="U31" s="111"/>
      <c r="V31" s="111"/>
      <c r="W31" s="111"/>
      <c r="X31" s="111"/>
      <c r="Y31" s="111"/>
      <c r="Z31" s="111"/>
      <c r="AA31" s="111"/>
      <c r="AB31" s="111"/>
      <c r="AC31" s="111"/>
    </row>
    <row r="32" spans="1:29" ht="15" customHeight="1">
      <c r="A32" s="111"/>
      <c r="B32" s="534"/>
      <c r="C32" s="535"/>
      <c r="D32" s="535"/>
      <c r="E32" s="479"/>
      <c r="F32" s="477"/>
      <c r="G32" s="535"/>
      <c r="H32" s="535"/>
      <c r="I32" s="540"/>
      <c r="J32" s="111"/>
      <c r="K32" s="111"/>
      <c r="L32" s="111"/>
      <c r="M32" s="111"/>
      <c r="N32" s="111"/>
      <c r="O32" s="111"/>
      <c r="P32" s="111"/>
      <c r="Q32" s="111"/>
      <c r="R32" s="111"/>
      <c r="S32" s="111"/>
      <c r="T32" s="111"/>
      <c r="U32" s="111"/>
      <c r="V32" s="111"/>
      <c r="W32" s="111"/>
      <c r="X32" s="111"/>
      <c r="Y32" s="111"/>
      <c r="Z32" s="111"/>
      <c r="AA32" s="111"/>
      <c r="AB32" s="111"/>
      <c r="AC32" s="111"/>
    </row>
    <row r="33" spans="1:29" ht="51" customHeight="1">
      <c r="A33" s="111"/>
      <c r="B33" s="534"/>
      <c r="C33" s="535"/>
      <c r="D33" s="535"/>
      <c r="E33" s="479"/>
      <c r="F33" s="477"/>
      <c r="G33" s="535"/>
      <c r="H33" s="535"/>
      <c r="I33" s="540"/>
      <c r="J33" s="111"/>
      <c r="K33" s="111"/>
      <c r="L33" s="111"/>
      <c r="M33" s="111"/>
      <c r="N33" s="111"/>
      <c r="O33" s="111"/>
      <c r="P33" s="111"/>
      <c r="Q33" s="111"/>
      <c r="R33" s="111"/>
      <c r="S33" s="111"/>
      <c r="T33" s="111"/>
      <c r="U33" s="111"/>
      <c r="V33" s="111"/>
      <c r="W33" s="111"/>
      <c r="X33" s="111"/>
      <c r="Y33" s="111"/>
      <c r="Z33" s="111"/>
      <c r="AA33" s="111"/>
      <c r="AB33" s="111"/>
      <c r="AC33" s="111"/>
    </row>
    <row r="34" spans="1:29" ht="175.5" customHeight="1" thickBot="1">
      <c r="A34" s="111"/>
      <c r="B34" s="536"/>
      <c r="C34" s="537"/>
      <c r="D34" s="537"/>
      <c r="E34" s="538"/>
      <c r="F34" s="541"/>
      <c r="G34" s="542"/>
      <c r="H34" s="542"/>
      <c r="I34" s="543"/>
      <c r="J34" s="111"/>
      <c r="K34" s="111"/>
      <c r="L34" s="111"/>
      <c r="M34" s="111"/>
      <c r="N34" s="111"/>
      <c r="O34" s="111"/>
      <c r="P34" s="111"/>
      <c r="Q34" s="111"/>
      <c r="R34" s="111"/>
      <c r="S34" s="111"/>
      <c r="T34" s="111"/>
      <c r="U34" s="111"/>
      <c r="V34" s="111"/>
      <c r="W34" s="111"/>
      <c r="X34" s="111"/>
      <c r="Y34" s="111"/>
      <c r="Z34" s="111"/>
      <c r="AA34" s="111"/>
      <c r="AB34" s="111"/>
      <c r="AC34" s="111"/>
    </row>
    <row r="35" spans="1:29" ht="13.5" customHeight="1">
      <c r="A35" s="111"/>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row>
    <row r="36" spans="1:29" ht="13.5" customHeight="1">
      <c r="A36" s="111"/>
      <c r="B36" s="111"/>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row>
    <row r="226" spans="1:29" ht="13.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row>
    <row r="227" spans="1:29" ht="13.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row>
    <row r="228" spans="1:29" ht="13.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row>
    <row r="229" spans="1:29" ht="13.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row>
    <row r="230" spans="1:29" ht="13.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row>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0:E34"/>
    <mergeCell ref="F30:I34"/>
    <mergeCell ref="D7:E7"/>
    <mergeCell ref="F7:G7"/>
    <mergeCell ref="H8:H9"/>
    <mergeCell ref="I8:I9"/>
    <mergeCell ref="B28:I28"/>
    <mergeCell ref="B29:E29"/>
    <mergeCell ref="F29:I29"/>
  </mergeCells>
  <pageMargins left="0.7" right="0.7" top="0.75" bottom="0.75" header="0" footer="0"/>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rgb="FF0070C0"/>
  </sheetPr>
  <dimension ref="A1:AC995"/>
  <sheetViews>
    <sheetView topLeftCell="A10"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514" t="s">
        <v>432</v>
      </c>
      <c r="C5" s="430"/>
      <c r="D5" s="515" t="str">
        <f>Indicadores!F18</f>
        <v>Negociación Internacional, Recursos de Cooperación y Banca (NIC)</v>
      </c>
      <c r="E5" s="429"/>
      <c r="F5" s="429"/>
      <c r="G5" s="429"/>
      <c r="H5" s="429"/>
      <c r="I5" s="430"/>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Indicadores!A19</f>
        <v>Informe de gestión sobre el seguimiento a compromisos internacionales.</v>
      </c>
      <c r="E6" s="498"/>
      <c r="F6" s="480" t="s">
        <v>434</v>
      </c>
      <c r="G6" s="433"/>
      <c r="H6" s="499" t="s">
        <v>456</v>
      </c>
      <c r="I6" s="575"/>
      <c r="J6" s="111"/>
      <c r="K6" s="111"/>
      <c r="L6" s="111"/>
      <c r="M6" s="111"/>
      <c r="N6" s="111"/>
      <c r="O6" s="111"/>
      <c r="P6" s="111"/>
      <c r="Q6" s="111"/>
      <c r="R6" s="111"/>
      <c r="S6" s="111"/>
      <c r="T6" s="111"/>
      <c r="U6" s="111"/>
      <c r="V6" s="111"/>
      <c r="W6" s="111"/>
      <c r="X6" s="111"/>
      <c r="Y6" s="111"/>
      <c r="Z6" s="111"/>
      <c r="AA6" s="111"/>
      <c r="AB6" s="111"/>
      <c r="AC6" s="111"/>
    </row>
    <row r="7" spans="1:29" ht="46.5" customHeight="1">
      <c r="A7" s="111"/>
      <c r="B7" s="480" t="s">
        <v>435</v>
      </c>
      <c r="C7" s="433"/>
      <c r="D7" s="481" t="str">
        <f>Indicadores!G19</f>
        <v>Número de informes elaborados.</v>
      </c>
      <c r="E7" s="433"/>
      <c r="F7" s="480" t="s">
        <v>436</v>
      </c>
      <c r="G7" s="433"/>
      <c r="H7" s="481" t="str">
        <f>Indicadores!C19</f>
        <v>Permite tener conocimiento sobre el seguimiento de los compromisos internacionales adquiridos por el Ministerio de Ambiente y Desarrollo Sostenible.</v>
      </c>
      <c r="I7" s="56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Indicadores!P19</f>
        <v>Semestral</v>
      </c>
      <c r="D8" s="32" t="s">
        <v>438</v>
      </c>
      <c r="E8" s="44" t="str">
        <f>Indicadores!R19</f>
        <v>Oficina de Asuntos Internacionales</v>
      </c>
      <c r="F8" s="32" t="s">
        <v>70</v>
      </c>
      <c r="G8" s="45" t="str">
        <f>Indicadores!H19</f>
        <v>unidad</v>
      </c>
      <c r="H8" s="482" t="s">
        <v>439</v>
      </c>
      <c r="I8" s="569" t="str">
        <f>Indicadores!O19</f>
        <v xml:space="preserve">PUNTO MEDIO </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Indicadores!N19</f>
        <v>1</v>
      </c>
      <c r="D9" s="34" t="s">
        <v>406</v>
      </c>
      <c r="E9" s="33">
        <f>'TABLERO DE MANDO'!F20</f>
        <v>0.85</v>
      </c>
      <c r="F9" s="35" t="s">
        <v>407</v>
      </c>
      <c r="G9" s="33">
        <f>'TABLERO DE MANDO'!G20</f>
        <v>0.9</v>
      </c>
      <c r="H9" s="483"/>
      <c r="I9" s="570"/>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36"/>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37" t="s">
        <v>440</v>
      </c>
      <c r="C11" s="38" t="s">
        <v>441</v>
      </c>
      <c r="D11" s="39" t="str">
        <f>D9</f>
        <v>LIMITE INSATISFACTORIO</v>
      </c>
      <c r="E11" s="39" t="str">
        <f>F9</f>
        <v>LIMITE SATISFACTORIO</v>
      </c>
      <c r="F11" s="36"/>
      <c r="G11" s="36"/>
      <c r="H11" s="36"/>
      <c r="I11" s="113"/>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114" t="s">
        <v>411</v>
      </c>
      <c r="C12" s="41"/>
      <c r="D12" s="40">
        <f t="shared" ref="D12:D23" si="0">+$E$9</f>
        <v>0.85</v>
      </c>
      <c r="E12" s="40">
        <f t="shared" ref="E12:E23" si="1">+$G$9</f>
        <v>0.9</v>
      </c>
      <c r="F12" s="36"/>
      <c r="G12" s="36"/>
      <c r="H12" s="36"/>
      <c r="I12" s="113"/>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114" t="s">
        <v>412</v>
      </c>
      <c r="C13" s="41"/>
      <c r="D13" s="40">
        <f t="shared" si="0"/>
        <v>0.85</v>
      </c>
      <c r="E13" s="40">
        <f t="shared" si="1"/>
        <v>0.9</v>
      </c>
      <c r="F13" s="36"/>
      <c r="G13" s="36"/>
      <c r="H13" s="36"/>
      <c r="I13" s="113"/>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114" t="s">
        <v>413</v>
      </c>
      <c r="C14" s="41"/>
      <c r="D14" s="40">
        <f t="shared" si="0"/>
        <v>0.85</v>
      </c>
      <c r="E14" s="40">
        <f t="shared" si="1"/>
        <v>0.9</v>
      </c>
      <c r="F14" s="36"/>
      <c r="G14" s="36"/>
      <c r="H14" s="36"/>
      <c r="I14" s="113"/>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114" t="s">
        <v>414</v>
      </c>
      <c r="C15" s="41"/>
      <c r="D15" s="40">
        <f t="shared" si="0"/>
        <v>0.85</v>
      </c>
      <c r="E15" s="40">
        <f t="shared" si="1"/>
        <v>0.9</v>
      </c>
      <c r="F15" s="36"/>
      <c r="G15" s="36"/>
      <c r="H15" s="36"/>
      <c r="I15" s="113"/>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114" t="s">
        <v>415</v>
      </c>
      <c r="C16" s="41"/>
      <c r="D16" s="40">
        <f t="shared" si="0"/>
        <v>0.85</v>
      </c>
      <c r="E16" s="40">
        <f t="shared" si="1"/>
        <v>0.9</v>
      </c>
      <c r="F16" s="36"/>
      <c r="G16" s="36"/>
      <c r="H16" s="36"/>
      <c r="I16" s="113"/>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114" t="s">
        <v>416</v>
      </c>
      <c r="C17" s="41">
        <v>1</v>
      </c>
      <c r="D17" s="40">
        <f t="shared" si="0"/>
        <v>0.85</v>
      </c>
      <c r="E17" s="40">
        <f t="shared" si="1"/>
        <v>0.9</v>
      </c>
      <c r="F17" s="36"/>
      <c r="G17" s="36"/>
      <c r="H17" s="36"/>
      <c r="I17" s="113"/>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114" t="s">
        <v>417</v>
      </c>
      <c r="C18" s="41"/>
      <c r="D18" s="40">
        <f t="shared" si="0"/>
        <v>0.85</v>
      </c>
      <c r="E18" s="40">
        <f t="shared" si="1"/>
        <v>0.9</v>
      </c>
      <c r="F18" s="36"/>
      <c r="G18" s="36"/>
      <c r="H18" s="36"/>
      <c r="I18" s="113"/>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114" t="s">
        <v>418</v>
      </c>
      <c r="C19" s="41"/>
      <c r="D19" s="40">
        <f t="shared" si="0"/>
        <v>0.85</v>
      </c>
      <c r="E19" s="40">
        <f t="shared" si="1"/>
        <v>0.9</v>
      </c>
      <c r="F19" s="36"/>
      <c r="G19" s="36"/>
      <c r="H19" s="36"/>
      <c r="I19" s="113"/>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114" t="s">
        <v>419</v>
      </c>
      <c r="C20" s="41"/>
      <c r="D20" s="40">
        <f t="shared" si="0"/>
        <v>0.85</v>
      </c>
      <c r="E20" s="40">
        <f t="shared" si="1"/>
        <v>0.9</v>
      </c>
      <c r="F20" s="36"/>
      <c r="G20" s="36"/>
      <c r="H20" s="36"/>
      <c r="I20" s="113"/>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114" t="s">
        <v>420</v>
      </c>
      <c r="C21" s="41"/>
      <c r="D21" s="40">
        <f t="shared" si="0"/>
        <v>0.85</v>
      </c>
      <c r="E21" s="40">
        <f t="shared" si="1"/>
        <v>0.9</v>
      </c>
      <c r="F21" s="36"/>
      <c r="G21" s="36"/>
      <c r="H21" s="36"/>
      <c r="I21" s="113"/>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114" t="s">
        <v>421</v>
      </c>
      <c r="C22" s="41"/>
      <c r="D22" s="40">
        <f t="shared" si="0"/>
        <v>0.85</v>
      </c>
      <c r="E22" s="40">
        <f t="shared" si="1"/>
        <v>0.9</v>
      </c>
      <c r="F22" s="36"/>
      <c r="G22" s="36"/>
      <c r="H22" s="36"/>
      <c r="I22" s="113"/>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114" t="s">
        <v>422</v>
      </c>
      <c r="C23" s="41"/>
      <c r="D23" s="40">
        <f t="shared" si="0"/>
        <v>0.85</v>
      </c>
      <c r="E23" s="40">
        <f t="shared" si="1"/>
        <v>0.9</v>
      </c>
      <c r="F23" s="36"/>
      <c r="G23" s="36"/>
      <c r="H23" s="36"/>
      <c r="I23" s="113"/>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36"/>
      <c r="C24" s="36"/>
      <c r="D24" s="36"/>
      <c r="E24" s="36"/>
      <c r="F24" s="36"/>
      <c r="G24" s="36"/>
      <c r="H24" s="36"/>
      <c r="I24" s="113"/>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36"/>
      <c r="C25" s="36"/>
      <c r="D25" s="36"/>
      <c r="E25" s="36"/>
      <c r="F25" s="36"/>
      <c r="G25" s="36"/>
      <c r="H25" s="36"/>
      <c r="I25" s="113"/>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36"/>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36"/>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571" t="s">
        <v>442</v>
      </c>
      <c r="C28" s="432"/>
      <c r="D28" s="432"/>
      <c r="E28" s="432"/>
      <c r="F28" s="432"/>
      <c r="G28" s="432"/>
      <c r="H28" s="432"/>
      <c r="I28" s="433"/>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53"/>
      <c r="C29" s="53"/>
      <c r="D29" s="53"/>
      <c r="E29" s="53"/>
      <c r="F29" s="53"/>
      <c r="G29" s="53"/>
      <c r="H29" s="53"/>
      <c r="I29" s="122"/>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72" t="s">
        <v>457</v>
      </c>
      <c r="C30" s="432"/>
      <c r="D30" s="432"/>
      <c r="E30" s="433"/>
      <c r="F30" s="572" t="s">
        <v>444</v>
      </c>
      <c r="G30" s="432"/>
      <c r="H30" s="432"/>
      <c r="I30" s="43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513" t="s">
        <v>643</v>
      </c>
      <c r="C31" s="426"/>
      <c r="D31" s="426"/>
      <c r="E31" s="427"/>
      <c r="F31" s="476"/>
      <c r="G31" s="426"/>
      <c r="H31" s="426"/>
      <c r="I31" s="427"/>
      <c r="J31" s="111"/>
      <c r="K31" s="111"/>
      <c r="L31" s="111"/>
      <c r="M31" s="111"/>
      <c r="N31" s="111"/>
      <c r="O31" s="111"/>
      <c r="P31" s="111"/>
      <c r="Q31" s="111"/>
      <c r="R31" s="111"/>
      <c r="S31" s="111"/>
      <c r="T31" s="111"/>
      <c r="U31" s="111"/>
      <c r="V31" s="111"/>
      <c r="W31" s="111"/>
      <c r="X31" s="111"/>
      <c r="Y31" s="111"/>
      <c r="Z31" s="111"/>
      <c r="AA31" s="111"/>
      <c r="AB31" s="111"/>
      <c r="AC31" s="111"/>
    </row>
    <row r="32" spans="1:29" ht="15" customHeight="1">
      <c r="A32" s="111"/>
      <c r="B32" s="477"/>
      <c r="C32" s="478"/>
      <c r="D32" s="478"/>
      <c r="E32" s="479"/>
      <c r="F32" s="477"/>
      <c r="G32" s="478"/>
      <c r="H32" s="478"/>
      <c r="I32" s="479"/>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477"/>
      <c r="C33" s="478"/>
      <c r="D33" s="478"/>
      <c r="E33" s="479"/>
      <c r="F33" s="477"/>
      <c r="G33" s="478"/>
      <c r="H33" s="478"/>
      <c r="I33" s="479"/>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477"/>
      <c r="C34" s="478"/>
      <c r="D34" s="478"/>
      <c r="E34" s="479"/>
      <c r="F34" s="477"/>
      <c r="G34" s="478"/>
      <c r="H34" s="478"/>
      <c r="I34" s="479"/>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428"/>
      <c r="C35" s="429"/>
      <c r="D35" s="429"/>
      <c r="E35" s="430"/>
      <c r="F35" s="428"/>
      <c r="G35" s="429"/>
      <c r="H35" s="429"/>
      <c r="I35" s="430"/>
      <c r="J35" s="111"/>
      <c r="K35" s="111"/>
      <c r="L35" s="111"/>
      <c r="M35" s="111"/>
      <c r="N35" s="111"/>
      <c r="O35" s="111"/>
      <c r="P35" s="111"/>
      <c r="Q35" s="111"/>
      <c r="R35" s="111"/>
      <c r="S35" s="111"/>
      <c r="T35" s="111"/>
      <c r="U35" s="111"/>
      <c r="V35" s="111"/>
      <c r="W35" s="111"/>
      <c r="X35" s="111"/>
      <c r="Y35" s="111"/>
      <c r="Z35" s="111"/>
      <c r="AA35" s="111"/>
      <c r="AB35" s="111"/>
      <c r="AC35" s="111"/>
    </row>
    <row r="36" spans="1:29" ht="13.5" customHeight="1">
      <c r="A36" s="111"/>
      <c r="B36" s="111"/>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row>
    <row r="227" spans="1:29" ht="13.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row>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35"/>
    <mergeCell ref="F31:I35"/>
    <mergeCell ref="D7:E7"/>
    <mergeCell ref="F7:G7"/>
    <mergeCell ref="H8:H9"/>
    <mergeCell ref="I8:I9"/>
    <mergeCell ref="B28:I28"/>
    <mergeCell ref="B30:E30"/>
    <mergeCell ref="F30:I30"/>
  </mergeCells>
  <pageMargins left="0.7" right="0.7" top="0.75" bottom="0.75" header="0" footer="0"/>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rgb="FF368321"/>
  </sheetPr>
  <dimension ref="A1:AC992"/>
  <sheetViews>
    <sheetView topLeftCell="B6"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3.33203125" customWidth="1"/>
    <col min="6" max="6" width="14.33203125" customWidth="1"/>
    <col min="7" max="7" width="10.21875" customWidth="1"/>
    <col min="8" max="8" width="11.5546875" customWidth="1"/>
    <col min="9" max="9" width="22.44140625" customWidth="1"/>
    <col min="10" max="29" width="11.5546875" customWidth="1"/>
  </cols>
  <sheetData>
    <row r="1" spans="1:29" ht="38.2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4.5" customHeight="1">
      <c r="A4" s="111"/>
      <c r="B4" s="493"/>
      <c r="C4" s="494"/>
      <c r="D4" s="494"/>
      <c r="E4" s="494"/>
      <c r="F4" s="494"/>
      <c r="G4" s="494"/>
      <c r="H4" s="494"/>
      <c r="I4" s="495"/>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480" t="s">
        <v>432</v>
      </c>
      <c r="C5" s="433"/>
      <c r="D5" s="496" t="str">
        <f>Indicadores!F20</f>
        <v>Formulación, Seguimiento y Evaluación de políticas Públicas Ambientales (PPA)</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Indicadores!A20</f>
        <v xml:space="preserve">Avance en la formulación de las políticas públicas ambientales </v>
      </c>
      <c r="E6" s="498"/>
      <c r="F6" s="480" t="s">
        <v>434</v>
      </c>
      <c r="G6" s="433"/>
      <c r="H6" s="499" t="str">
        <f>Indicadores!S20</f>
        <v>Dorian Muñoz</v>
      </c>
      <c r="I6" s="498"/>
      <c r="J6" s="111"/>
      <c r="K6" s="111"/>
      <c r="L6" s="111"/>
      <c r="M6" s="111"/>
      <c r="N6" s="111"/>
      <c r="O6" s="111"/>
      <c r="P6" s="111"/>
      <c r="Q6" s="111"/>
      <c r="R6" s="111"/>
      <c r="S6" s="111"/>
      <c r="T6" s="111"/>
      <c r="U6" s="111"/>
      <c r="V6" s="111"/>
      <c r="W6" s="111"/>
      <c r="X6" s="111"/>
      <c r="Y6" s="111"/>
      <c r="Z6" s="111"/>
      <c r="AA6" s="111"/>
      <c r="AB6" s="111"/>
      <c r="AC6" s="111"/>
    </row>
    <row r="7" spans="1:29" ht="236.25" customHeight="1">
      <c r="A7" s="111"/>
      <c r="B7" s="480" t="s">
        <v>435</v>
      </c>
      <c r="C7" s="433"/>
      <c r="D7" s="481" t="str">
        <f>Indicadores!G20</f>
        <v xml:space="preserve">AFPA: Avance en la formulación de las políticas públicas ambientales en la vigencia
%APi: Porcentaje de avance de la política i
%APPi: porcentaje de avance programado de la política i
n: Número de Políticas Programadas 
El porcentaje de avance de las etapas en la  Formulación de Políticas es la sumatoria de la calificación de referencia de cada etapa cumplida, según la siguiente tabla:  
Nota: Se deben identificar las etapas cumplidas (No aplican resultados de avance parciales) en el proceso de formulación de la política (Planeación, Diagnóstico, Formulación, Promoción y Difusión). Dependiendo de las etapas cumplidas, se acumularán las calificaciones de referencia. </v>
      </c>
      <c r="E7" s="433"/>
      <c r="F7" s="480" t="s">
        <v>436</v>
      </c>
      <c r="G7" s="433"/>
      <c r="H7" s="481" t="str">
        <f>Indicadores!C20</f>
        <v>El indicador permite realizar el seguimiento al cumplimiento de los tres primeros procedimientos definidos en el proceso de formulación, seguimiento y evaluación de las políticas públicas ambientales programadas en la “Agenda de formulación y seguimiento de políticas” de la entidad para la formulación en un periodo determinado.</v>
      </c>
      <c r="I7" s="433"/>
      <c r="J7" s="111"/>
      <c r="K7" s="111"/>
      <c r="L7" s="111"/>
      <c r="M7" s="111"/>
      <c r="N7" s="111"/>
      <c r="O7" s="111"/>
      <c r="P7" s="111"/>
      <c r="Q7" s="111"/>
      <c r="R7" s="111"/>
      <c r="S7" s="111"/>
      <c r="T7" s="111"/>
      <c r="U7" s="111"/>
      <c r="V7" s="111"/>
      <c r="W7" s="111"/>
      <c r="X7" s="111"/>
      <c r="Y7" s="111"/>
      <c r="Z7" s="111"/>
      <c r="AA7" s="111"/>
      <c r="AB7" s="111"/>
      <c r="AC7" s="111"/>
    </row>
    <row r="8" spans="1:29" ht="70.5" customHeight="1">
      <c r="A8" s="111"/>
      <c r="B8" s="32" t="s">
        <v>437</v>
      </c>
      <c r="C8" s="43" t="str">
        <f>Indicadores!P20</f>
        <v>Semestral</v>
      </c>
      <c r="D8" s="32" t="s">
        <v>438</v>
      </c>
      <c r="E8" s="44" t="str">
        <f>Indicadores!R20</f>
        <v>Agenda de Formulación de políticas
Oficinas y Direcciones que se encuentren actualmente formulando una política de acuerdo a la agenda de formulación y seguimiento de las políticas.</v>
      </c>
      <c r="F8" s="32" t="s">
        <v>70</v>
      </c>
      <c r="G8" s="45" t="str">
        <f>Indicadores!H20</f>
        <v>Porcentaje</v>
      </c>
      <c r="H8" s="482" t="s">
        <v>439</v>
      </c>
      <c r="I8" s="484" t="str">
        <f>Indicadores!O20</f>
        <v xml:space="preserve">Hacia arriba </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Indicadores!N20</f>
        <v>0.9</v>
      </c>
      <c r="D9" s="34" t="s">
        <v>406</v>
      </c>
      <c r="E9" s="33">
        <f>'TABLERO DE MANDO'!F21</f>
        <v>0.76500000000000001</v>
      </c>
      <c r="F9" s="35" t="s">
        <v>407</v>
      </c>
      <c r="G9" s="33">
        <f>'TABLERO DE MANDO'!G21</f>
        <v>0.81</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25.5" customHeight="1">
      <c r="A11" s="111"/>
      <c r="B11" s="46" t="s">
        <v>440</v>
      </c>
      <c r="C11" s="38" t="s">
        <v>441</v>
      </c>
      <c r="D11" s="39" t="str">
        <f>D9</f>
        <v>LIMITE INSATISFACTORIO</v>
      </c>
      <c r="E11" s="39" t="str">
        <f>F9</f>
        <v>LIMITE SATISFACTORIO</v>
      </c>
      <c r="F11" s="36"/>
      <c r="G11" s="36"/>
      <c r="H11" s="36"/>
      <c r="I11" s="113"/>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41"/>
      <c r="D12" s="40">
        <f t="shared" ref="D12:D23" si="0">+$E$9</f>
        <v>0.76500000000000001</v>
      </c>
      <c r="E12" s="40">
        <f t="shared" ref="E12:E23" si="1">+$G$9</f>
        <v>0.81</v>
      </c>
      <c r="F12" s="36"/>
      <c r="G12" s="36"/>
      <c r="H12" s="36"/>
      <c r="I12" s="113"/>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41"/>
      <c r="D13" s="40">
        <f t="shared" si="0"/>
        <v>0.76500000000000001</v>
      </c>
      <c r="E13" s="40">
        <f t="shared" si="1"/>
        <v>0.81</v>
      </c>
      <c r="F13" s="36"/>
      <c r="G13" s="36"/>
      <c r="H13" s="36"/>
      <c r="I13" s="113"/>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41"/>
      <c r="D14" s="40">
        <f t="shared" si="0"/>
        <v>0.76500000000000001</v>
      </c>
      <c r="E14" s="40">
        <f t="shared" si="1"/>
        <v>0.81</v>
      </c>
      <c r="F14" s="36"/>
      <c r="G14" s="36"/>
      <c r="H14" s="36"/>
      <c r="I14" s="113"/>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41"/>
      <c r="D15" s="40">
        <f t="shared" si="0"/>
        <v>0.76500000000000001</v>
      </c>
      <c r="E15" s="40">
        <f t="shared" si="1"/>
        <v>0.81</v>
      </c>
      <c r="F15" s="36"/>
      <c r="G15" s="36"/>
      <c r="H15" s="36"/>
      <c r="I15" s="113"/>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41"/>
      <c r="D16" s="40">
        <f t="shared" si="0"/>
        <v>0.76500000000000001</v>
      </c>
      <c r="E16" s="40">
        <f t="shared" si="1"/>
        <v>0.81</v>
      </c>
      <c r="F16" s="36"/>
      <c r="G16" s="36"/>
      <c r="H16" s="36"/>
      <c r="I16" s="113"/>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68">
        <v>1</v>
      </c>
      <c r="D17" s="40">
        <f t="shared" si="0"/>
        <v>0.76500000000000001</v>
      </c>
      <c r="E17" s="40">
        <f t="shared" si="1"/>
        <v>0.81</v>
      </c>
      <c r="F17" s="36"/>
      <c r="G17" s="36"/>
      <c r="H17" s="36"/>
      <c r="I17" s="113"/>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c r="D18" s="40">
        <f t="shared" si="0"/>
        <v>0.76500000000000001</v>
      </c>
      <c r="E18" s="40">
        <f t="shared" si="1"/>
        <v>0.81</v>
      </c>
      <c r="F18" s="36"/>
      <c r="G18" s="36"/>
      <c r="H18" s="36"/>
      <c r="I18" s="113"/>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0.76500000000000001</v>
      </c>
      <c r="E19" s="40">
        <f t="shared" si="1"/>
        <v>0.81</v>
      </c>
      <c r="F19" s="36"/>
      <c r="G19" s="36"/>
      <c r="H19" s="36"/>
      <c r="I19" s="113"/>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0.76500000000000001</v>
      </c>
      <c r="E20" s="40">
        <f t="shared" si="1"/>
        <v>0.81</v>
      </c>
      <c r="F20" s="36"/>
      <c r="G20" s="36"/>
      <c r="H20" s="36"/>
      <c r="I20" s="113"/>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0.76500000000000001</v>
      </c>
      <c r="E21" s="40">
        <f t="shared" si="1"/>
        <v>0.81</v>
      </c>
      <c r="F21" s="36"/>
      <c r="G21" s="36"/>
      <c r="H21" s="36"/>
      <c r="I21" s="113"/>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0.76500000000000001</v>
      </c>
      <c r="E22" s="40">
        <f t="shared" si="1"/>
        <v>0.81</v>
      </c>
      <c r="F22" s="36"/>
      <c r="G22" s="36"/>
      <c r="H22" s="36"/>
      <c r="I22" s="113"/>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41"/>
      <c r="D23" s="40">
        <f t="shared" si="0"/>
        <v>0.76500000000000001</v>
      </c>
      <c r="E23" s="40">
        <f t="shared" si="1"/>
        <v>0.81</v>
      </c>
      <c r="F23" s="36"/>
      <c r="G23" s="36"/>
      <c r="H23" s="36"/>
      <c r="I23" s="113"/>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13"/>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13"/>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486" t="s">
        <v>442</v>
      </c>
      <c r="C28" s="432"/>
      <c r="D28" s="432"/>
      <c r="E28" s="432"/>
      <c r="F28" s="432"/>
      <c r="G28" s="432"/>
      <c r="H28" s="432"/>
      <c r="I28" s="433"/>
      <c r="J28" s="111"/>
      <c r="K28" s="111"/>
      <c r="L28" s="111"/>
      <c r="M28" s="111"/>
      <c r="N28" s="111"/>
      <c r="O28" s="111"/>
      <c r="P28" s="111"/>
      <c r="Q28" s="111"/>
      <c r="R28" s="111"/>
      <c r="S28" s="111"/>
      <c r="T28" s="111"/>
      <c r="U28" s="111"/>
      <c r="V28" s="111"/>
      <c r="W28" s="111"/>
      <c r="X28" s="111"/>
      <c r="Y28" s="111"/>
      <c r="Z28" s="111"/>
      <c r="AA28" s="111"/>
      <c r="AB28" s="111"/>
      <c r="AC28" s="111"/>
    </row>
    <row r="29" spans="1:29" ht="13.5" customHeight="1">
      <c r="A29" s="111"/>
      <c r="B29" s="567" t="s">
        <v>443</v>
      </c>
      <c r="C29" s="432"/>
      <c r="D29" s="432"/>
      <c r="E29" s="433"/>
      <c r="F29" s="567" t="s">
        <v>444</v>
      </c>
      <c r="G29" s="432"/>
      <c r="H29" s="432"/>
      <c r="I29" s="433"/>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13" t="s">
        <v>638</v>
      </c>
      <c r="C30" s="426"/>
      <c r="D30" s="426"/>
      <c r="E30" s="427"/>
      <c r="F30" s="476"/>
      <c r="G30" s="426"/>
      <c r="H30" s="426"/>
      <c r="I30" s="427"/>
      <c r="J30" s="111"/>
      <c r="K30" s="111"/>
      <c r="L30" s="111"/>
      <c r="M30" s="111"/>
      <c r="N30" s="111"/>
      <c r="O30" s="111"/>
      <c r="P30" s="111"/>
      <c r="Q30" s="111"/>
      <c r="R30" s="111"/>
      <c r="S30" s="111"/>
      <c r="T30" s="111"/>
      <c r="U30" s="111"/>
      <c r="V30" s="111"/>
      <c r="W30" s="111"/>
      <c r="X30" s="111"/>
      <c r="Y30" s="111"/>
      <c r="Z30" s="111"/>
      <c r="AA30" s="111"/>
      <c r="AB30" s="111"/>
      <c r="AC30" s="111"/>
    </row>
    <row r="31" spans="1:29" ht="15" customHeight="1">
      <c r="A31" s="111"/>
      <c r="B31" s="477"/>
      <c r="C31" s="478"/>
      <c r="D31" s="478"/>
      <c r="E31" s="479"/>
      <c r="F31" s="477"/>
      <c r="G31" s="478"/>
      <c r="H31" s="478"/>
      <c r="I31" s="479"/>
      <c r="J31" s="111"/>
      <c r="K31" s="111"/>
      <c r="L31" s="111"/>
      <c r="M31" s="111"/>
      <c r="N31" s="111"/>
      <c r="O31" s="111"/>
      <c r="P31" s="111"/>
      <c r="Q31" s="111"/>
      <c r="R31" s="111"/>
      <c r="S31" s="111"/>
      <c r="T31" s="111"/>
      <c r="U31" s="111"/>
      <c r="V31" s="111"/>
      <c r="W31" s="111"/>
      <c r="X31" s="111"/>
      <c r="Y31" s="111"/>
      <c r="Z31" s="111"/>
      <c r="AA31" s="111"/>
      <c r="AB31" s="111"/>
      <c r="AC31" s="111"/>
    </row>
    <row r="32" spans="1:29" ht="15" customHeight="1">
      <c r="A32" s="111"/>
      <c r="B32" s="477"/>
      <c r="C32" s="478"/>
      <c r="D32" s="478"/>
      <c r="E32" s="479"/>
      <c r="F32" s="477"/>
      <c r="G32" s="478"/>
      <c r="H32" s="478"/>
      <c r="I32" s="479"/>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477"/>
      <c r="C33" s="478"/>
      <c r="D33" s="478"/>
      <c r="E33" s="479"/>
      <c r="F33" s="477"/>
      <c r="G33" s="478"/>
      <c r="H33" s="478"/>
      <c r="I33" s="479"/>
      <c r="J33" s="111"/>
      <c r="K33" s="111"/>
      <c r="L33" s="111"/>
      <c r="M33" s="111"/>
      <c r="N33" s="111"/>
      <c r="O33" s="111"/>
      <c r="P33" s="111"/>
      <c r="Q33" s="111"/>
      <c r="R33" s="111"/>
      <c r="S33" s="111"/>
      <c r="T33" s="111"/>
      <c r="U33" s="111"/>
      <c r="V33" s="111"/>
      <c r="W33" s="111"/>
      <c r="X33" s="111"/>
      <c r="Y33" s="111"/>
      <c r="Z33" s="111"/>
      <c r="AA33" s="111"/>
      <c r="AB33" s="111"/>
      <c r="AC33" s="111"/>
    </row>
    <row r="34" spans="1:29" ht="141" customHeight="1" thickBot="1">
      <c r="A34" s="111"/>
      <c r="B34" s="428"/>
      <c r="C34" s="429"/>
      <c r="D34" s="429"/>
      <c r="E34" s="430"/>
      <c r="F34" s="428"/>
      <c r="G34" s="429"/>
      <c r="H34" s="429"/>
      <c r="I34" s="430"/>
      <c r="J34" s="111"/>
      <c r="K34" s="111"/>
      <c r="L34" s="111"/>
      <c r="M34" s="111"/>
      <c r="N34" s="111"/>
      <c r="O34" s="111"/>
      <c r="P34" s="111"/>
      <c r="Q34" s="111"/>
      <c r="R34" s="111"/>
      <c r="S34" s="111"/>
      <c r="T34" s="111"/>
      <c r="U34" s="111"/>
      <c r="V34" s="111"/>
      <c r="W34" s="111"/>
      <c r="X34" s="111"/>
      <c r="Y34" s="111"/>
      <c r="Z34" s="111"/>
      <c r="AA34" s="111"/>
      <c r="AB34" s="111"/>
      <c r="AC34" s="111"/>
    </row>
    <row r="35" spans="1:29" ht="13.5" customHeight="1">
      <c r="A35" s="111"/>
      <c r="B35" s="576"/>
      <c r="C35" s="577"/>
      <c r="D35" s="577"/>
      <c r="E35" s="553"/>
      <c r="F35" s="576"/>
      <c r="G35" s="577"/>
      <c r="H35" s="577"/>
      <c r="I35" s="553"/>
      <c r="J35" s="111"/>
      <c r="K35" s="111"/>
      <c r="L35" s="111"/>
      <c r="M35" s="111"/>
      <c r="N35" s="111"/>
      <c r="O35" s="111"/>
      <c r="P35" s="111"/>
      <c r="Q35" s="111"/>
      <c r="R35" s="111"/>
      <c r="S35" s="111"/>
      <c r="T35" s="111"/>
      <c r="U35" s="111"/>
      <c r="V35" s="111"/>
      <c r="W35" s="111"/>
      <c r="X35" s="111"/>
      <c r="Y35" s="111"/>
      <c r="Z35" s="111"/>
      <c r="AA35" s="111"/>
      <c r="AB35" s="111"/>
      <c r="AC35" s="111"/>
    </row>
    <row r="36" spans="1:29" ht="13.5" customHeight="1">
      <c r="A36" s="111"/>
      <c r="B36" s="534"/>
      <c r="C36" s="478"/>
      <c r="D36" s="478"/>
      <c r="E36" s="479"/>
      <c r="F36" s="534"/>
      <c r="G36" s="478"/>
      <c r="H36" s="478"/>
      <c r="I36" s="479"/>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534"/>
      <c r="C37" s="478"/>
      <c r="D37" s="478"/>
      <c r="E37" s="479"/>
      <c r="F37" s="534"/>
      <c r="G37" s="478"/>
      <c r="H37" s="478"/>
      <c r="I37" s="479"/>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534"/>
      <c r="C38" s="478"/>
      <c r="D38" s="478"/>
      <c r="E38" s="479"/>
      <c r="F38" s="534"/>
      <c r="G38" s="478"/>
      <c r="H38" s="478"/>
      <c r="I38" s="479"/>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534"/>
      <c r="C39" s="478"/>
      <c r="D39" s="478"/>
      <c r="E39" s="479"/>
      <c r="F39" s="534"/>
      <c r="G39" s="478"/>
      <c r="H39" s="478"/>
      <c r="I39" s="479"/>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534"/>
      <c r="C40" s="478"/>
      <c r="D40" s="478"/>
      <c r="E40" s="479"/>
      <c r="F40" s="534"/>
      <c r="G40" s="478"/>
      <c r="H40" s="478"/>
      <c r="I40" s="479"/>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thickBot="1">
      <c r="A41" s="111"/>
      <c r="B41" s="536"/>
      <c r="C41" s="542"/>
      <c r="D41" s="542"/>
      <c r="E41" s="538"/>
      <c r="F41" s="536"/>
      <c r="G41" s="542"/>
      <c r="H41" s="542"/>
      <c r="I41" s="538"/>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26">
    <mergeCell ref="B1:C2"/>
    <mergeCell ref="D1:H1"/>
    <mergeCell ref="I1:I2"/>
    <mergeCell ref="D2:H2"/>
    <mergeCell ref="B3:C3"/>
    <mergeCell ref="D3:H3"/>
    <mergeCell ref="B4:I4"/>
    <mergeCell ref="B5:C5"/>
    <mergeCell ref="D5:I5"/>
    <mergeCell ref="B6:C6"/>
    <mergeCell ref="D6:E6"/>
    <mergeCell ref="F6:G6"/>
    <mergeCell ref="H6:I6"/>
    <mergeCell ref="B35:E41"/>
    <mergeCell ref="F35:I41"/>
    <mergeCell ref="B7:C7"/>
    <mergeCell ref="H7:I7"/>
    <mergeCell ref="B30:E34"/>
    <mergeCell ref="F30:I34"/>
    <mergeCell ref="D7:E7"/>
    <mergeCell ref="F7:G7"/>
    <mergeCell ref="H8:H9"/>
    <mergeCell ref="I8:I9"/>
    <mergeCell ref="B28:I28"/>
    <mergeCell ref="B29:E29"/>
    <mergeCell ref="F29:I29"/>
  </mergeCells>
  <pageMargins left="0.7" right="0.7" top="0.75" bottom="0.75" header="0" footer="0"/>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rgb="FF368321"/>
  </sheetPr>
  <dimension ref="A1:AC993"/>
  <sheetViews>
    <sheetView topLeftCell="A35"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35.2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18"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493"/>
      <c r="C4" s="494"/>
      <c r="D4" s="494"/>
      <c r="E4" s="494"/>
      <c r="F4" s="494"/>
      <c r="G4" s="494"/>
      <c r="H4" s="494"/>
      <c r="I4" s="495"/>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480" t="s">
        <v>432</v>
      </c>
      <c r="C5" s="433"/>
      <c r="D5" s="496" t="str">
        <f>Indicadores!F21</f>
        <v>Formulación, Seguimiento y Evaluación de políticas Públicas Ambientales (PPA)</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Indicadores!A21</f>
        <v>Porcentaje de seguimiento del avance a Politicas Públicas Priorizadas</v>
      </c>
      <c r="E6" s="498"/>
      <c r="F6" s="480" t="s">
        <v>434</v>
      </c>
      <c r="G6" s="433"/>
      <c r="H6" s="499" t="str">
        <f>Indicadores!S21</f>
        <v>Dorian Muñoz</v>
      </c>
      <c r="I6" s="498"/>
      <c r="J6" s="111"/>
      <c r="K6" s="111"/>
      <c r="L6" s="111"/>
      <c r="M6" s="111"/>
      <c r="N6" s="111"/>
      <c r="O6" s="111"/>
      <c r="P6" s="111"/>
      <c r="Q6" s="111"/>
      <c r="R6" s="111"/>
      <c r="S6" s="111"/>
      <c r="T6" s="111"/>
      <c r="U6" s="111"/>
      <c r="V6" s="111"/>
      <c r="W6" s="111"/>
      <c r="X6" s="111"/>
      <c r="Y6" s="111"/>
      <c r="Z6" s="111"/>
      <c r="AA6" s="111"/>
      <c r="AB6" s="111"/>
      <c r="AC6" s="111"/>
    </row>
    <row r="7" spans="1:29" ht="51" customHeight="1">
      <c r="A7" s="111"/>
      <c r="B7" s="480" t="s">
        <v>435</v>
      </c>
      <c r="C7" s="433"/>
      <c r="D7" s="481" t="str">
        <f>Indicadores!G21</f>
        <v>(Número de Políticas Públicas con seguimiento del avance / Numero de Políticas Públicas Priorizadas) X 100</v>
      </c>
      <c r="E7" s="433"/>
      <c r="F7" s="480" t="s">
        <v>436</v>
      </c>
      <c r="G7" s="433"/>
      <c r="H7" s="481" t="str">
        <f>Indicadores!C21</f>
        <v>Mide el seguimiento del avance de las políticas priorizadas en el periodo</v>
      </c>
      <c r="I7" s="433"/>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Indicadores!P21</f>
        <v>Anual</v>
      </c>
      <c r="D8" s="32" t="s">
        <v>438</v>
      </c>
      <c r="E8" s="44" t="str">
        <f>Indicadores!R21</f>
        <v>Grupo de Políticas, Planeación y Seguimiento</v>
      </c>
      <c r="F8" s="32" t="s">
        <v>70</v>
      </c>
      <c r="G8" s="45" t="str">
        <f>Indicadores!H21</f>
        <v>Porcentaje</v>
      </c>
      <c r="H8" s="482" t="s">
        <v>439</v>
      </c>
      <c r="I8" s="484" t="str">
        <f>Indicadores!O21</f>
        <v xml:space="preserve">Hacia arriba </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Indicadores!N21</f>
        <v>0.85</v>
      </c>
      <c r="D9" s="34" t="s">
        <v>406</v>
      </c>
      <c r="E9" s="33">
        <f>'TABLERO DE MANDO'!F22</f>
        <v>0.72249999999999992</v>
      </c>
      <c r="F9" s="35" t="s">
        <v>407</v>
      </c>
      <c r="G9" s="33">
        <f>'TABLERO DE MANDO'!G22</f>
        <v>0.76500000000000001</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54"/>
      <c r="E10" s="54"/>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46" t="s">
        <v>440</v>
      </c>
      <c r="C11" s="38" t="s">
        <v>441</v>
      </c>
      <c r="D11" s="54" t="str">
        <f>D9</f>
        <v>LIMITE INSATISFACTORIO</v>
      </c>
      <c r="E11" s="54" t="str">
        <f>F9</f>
        <v>LIMITE SATISFACTORIO</v>
      </c>
      <c r="F11" s="36"/>
      <c r="G11" s="36"/>
      <c r="H11" s="36"/>
      <c r="I11" s="112"/>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41"/>
      <c r="D12" s="40">
        <f t="shared" ref="D12:D23" si="0">+$E$9</f>
        <v>0.72249999999999992</v>
      </c>
      <c r="E12" s="40">
        <f t="shared" ref="E12:E23" si="1">+$G$9</f>
        <v>0.76500000000000001</v>
      </c>
      <c r="F12" s="36"/>
      <c r="G12" s="36"/>
      <c r="H12" s="36"/>
      <c r="I12" s="113"/>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41"/>
      <c r="D13" s="40">
        <f t="shared" si="0"/>
        <v>0.72249999999999992</v>
      </c>
      <c r="E13" s="40">
        <f t="shared" si="1"/>
        <v>0.76500000000000001</v>
      </c>
      <c r="F13" s="36"/>
      <c r="G13" s="36"/>
      <c r="H13" s="36"/>
      <c r="I13" s="113"/>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41"/>
      <c r="D14" s="40">
        <f t="shared" si="0"/>
        <v>0.72249999999999992</v>
      </c>
      <c r="E14" s="40">
        <f t="shared" si="1"/>
        <v>0.76500000000000001</v>
      </c>
      <c r="F14" s="36"/>
      <c r="G14" s="36"/>
      <c r="H14" s="36"/>
      <c r="I14" s="113"/>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41"/>
      <c r="D15" s="40">
        <f t="shared" si="0"/>
        <v>0.72249999999999992</v>
      </c>
      <c r="E15" s="40">
        <f t="shared" si="1"/>
        <v>0.76500000000000001</v>
      </c>
      <c r="F15" s="36"/>
      <c r="G15" s="36"/>
      <c r="H15" s="36"/>
      <c r="I15" s="113"/>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41"/>
      <c r="D16" s="40">
        <f t="shared" si="0"/>
        <v>0.72249999999999992</v>
      </c>
      <c r="E16" s="40">
        <f t="shared" si="1"/>
        <v>0.76500000000000001</v>
      </c>
      <c r="F16" s="36"/>
      <c r="G16" s="36"/>
      <c r="H16" s="36"/>
      <c r="I16" s="113"/>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1">
        <f>60%</f>
        <v>0.6</v>
      </c>
      <c r="D17" s="40">
        <f t="shared" si="0"/>
        <v>0.72249999999999992</v>
      </c>
      <c r="E17" s="40">
        <f t="shared" si="1"/>
        <v>0.76500000000000001</v>
      </c>
      <c r="F17" s="36"/>
      <c r="G17" s="36"/>
      <c r="H17" s="36"/>
      <c r="I17" s="113"/>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c r="D18" s="40">
        <f t="shared" si="0"/>
        <v>0.72249999999999992</v>
      </c>
      <c r="E18" s="40">
        <f t="shared" si="1"/>
        <v>0.76500000000000001</v>
      </c>
      <c r="F18" s="36"/>
      <c r="G18" s="36"/>
      <c r="H18" s="36"/>
      <c r="I18" s="113"/>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0.72249999999999992</v>
      </c>
      <c r="E19" s="40">
        <f t="shared" si="1"/>
        <v>0.76500000000000001</v>
      </c>
      <c r="F19" s="36"/>
      <c r="G19" s="36"/>
      <c r="H19" s="36"/>
      <c r="I19" s="113"/>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0.72249999999999992</v>
      </c>
      <c r="E20" s="40">
        <f t="shared" si="1"/>
        <v>0.76500000000000001</v>
      </c>
      <c r="F20" s="36"/>
      <c r="G20" s="36"/>
      <c r="H20" s="36"/>
      <c r="I20" s="113"/>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0.72249999999999992</v>
      </c>
      <c r="E21" s="40">
        <f t="shared" si="1"/>
        <v>0.76500000000000001</v>
      </c>
      <c r="F21" s="36"/>
      <c r="G21" s="36"/>
      <c r="H21" s="36"/>
      <c r="I21" s="113"/>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0.72249999999999992</v>
      </c>
      <c r="E22" s="40">
        <f t="shared" si="1"/>
        <v>0.76500000000000001</v>
      </c>
      <c r="F22" s="36"/>
      <c r="G22" s="36"/>
      <c r="H22" s="36"/>
      <c r="I22" s="113"/>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41">
        <v>0.73</v>
      </c>
      <c r="D23" s="40">
        <f t="shared" si="0"/>
        <v>0.72249999999999992</v>
      </c>
      <c r="E23" s="40">
        <f t="shared" si="1"/>
        <v>0.76500000000000001</v>
      </c>
      <c r="F23" s="36"/>
      <c r="G23" s="36"/>
      <c r="H23" s="36"/>
      <c r="I23" s="113"/>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47"/>
      <c r="C24" s="41"/>
      <c r="D24" s="40"/>
      <c r="E24" s="40"/>
      <c r="F24" s="36"/>
      <c r="G24" s="36"/>
      <c r="H24" s="36"/>
      <c r="I24" s="113"/>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13"/>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117"/>
      <c r="C28" s="36"/>
      <c r="D28" s="36"/>
      <c r="E28" s="36"/>
      <c r="F28" s="36"/>
      <c r="G28" s="36"/>
      <c r="H28" s="36"/>
      <c r="I28" s="113"/>
      <c r="J28" s="111"/>
      <c r="K28" s="111"/>
      <c r="L28" s="111"/>
      <c r="M28" s="111"/>
      <c r="N28" s="111"/>
      <c r="O28" s="111"/>
      <c r="P28" s="111"/>
      <c r="Q28" s="111"/>
      <c r="R28" s="111"/>
      <c r="S28" s="111"/>
      <c r="T28" s="111"/>
      <c r="U28" s="111"/>
      <c r="V28" s="111"/>
      <c r="W28" s="111"/>
      <c r="X28" s="111"/>
      <c r="Y28" s="111"/>
      <c r="Z28" s="111"/>
      <c r="AA28" s="111"/>
      <c r="AB28" s="111"/>
      <c r="AC28" s="111"/>
    </row>
    <row r="29" spans="1:29" ht="13.5" customHeight="1">
      <c r="A29" s="111"/>
      <c r="B29" s="582" t="s">
        <v>442</v>
      </c>
      <c r="C29" s="426"/>
      <c r="D29" s="426"/>
      <c r="E29" s="426"/>
      <c r="F29" s="426"/>
      <c r="G29" s="426"/>
      <c r="H29" s="426"/>
      <c r="I29" s="427"/>
      <c r="J29" s="111"/>
      <c r="K29" s="111"/>
      <c r="L29" s="111"/>
      <c r="M29" s="111"/>
      <c r="N29" s="111"/>
      <c r="O29" s="111"/>
      <c r="P29" s="111"/>
      <c r="Q29" s="111"/>
      <c r="R29" s="111"/>
      <c r="S29" s="111"/>
      <c r="T29" s="111"/>
      <c r="U29" s="111"/>
      <c r="V29" s="111"/>
      <c r="W29" s="111"/>
      <c r="X29" s="111"/>
      <c r="Y29" s="111"/>
      <c r="Z29" s="111"/>
      <c r="AA29" s="111"/>
      <c r="AB29" s="111"/>
      <c r="AC29" s="111"/>
    </row>
    <row r="30" spans="1:29" ht="15.75" customHeight="1">
      <c r="A30" s="111"/>
      <c r="B30" s="501" t="s">
        <v>443</v>
      </c>
      <c r="C30" s="443"/>
      <c r="D30" s="443"/>
      <c r="E30" s="443"/>
      <c r="F30" s="501" t="s">
        <v>444</v>
      </c>
      <c r="G30" s="443"/>
      <c r="H30" s="443"/>
      <c r="I30" s="44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578" t="s">
        <v>669</v>
      </c>
      <c r="C31" s="579"/>
      <c r="D31" s="579"/>
      <c r="E31" s="579"/>
      <c r="F31" s="581"/>
      <c r="G31" s="444"/>
      <c r="H31" s="444"/>
      <c r="I31" s="443"/>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580"/>
      <c r="C32" s="579"/>
      <c r="D32" s="579"/>
      <c r="E32" s="579"/>
      <c r="F32" s="444"/>
      <c r="G32" s="444"/>
      <c r="H32" s="444"/>
      <c r="I32" s="443"/>
      <c r="J32" s="111"/>
      <c r="K32" s="111"/>
      <c r="L32" s="111"/>
      <c r="M32" s="111"/>
      <c r="N32" s="111"/>
      <c r="O32" s="111"/>
      <c r="P32" s="111"/>
      <c r="Q32" s="111"/>
      <c r="R32" s="111"/>
      <c r="S32" s="111"/>
      <c r="T32" s="111"/>
      <c r="U32" s="111"/>
      <c r="V32" s="111"/>
      <c r="W32" s="111"/>
      <c r="X32" s="111"/>
      <c r="Y32" s="111"/>
      <c r="Z32" s="111"/>
      <c r="AA32" s="111"/>
      <c r="AB32" s="111"/>
      <c r="AC32" s="111"/>
    </row>
    <row r="33" spans="1:29" ht="13.5" customHeight="1">
      <c r="A33" s="111"/>
      <c r="B33" s="580"/>
      <c r="C33" s="579"/>
      <c r="D33" s="579"/>
      <c r="E33" s="579"/>
      <c r="F33" s="444"/>
      <c r="G33" s="444"/>
      <c r="H33" s="444"/>
      <c r="I33" s="443"/>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580"/>
      <c r="C34" s="579"/>
      <c r="D34" s="579"/>
      <c r="E34" s="579"/>
      <c r="F34" s="444"/>
      <c r="G34" s="444"/>
      <c r="H34" s="444"/>
      <c r="I34" s="443"/>
      <c r="J34" s="111"/>
      <c r="K34" s="111"/>
      <c r="L34" s="111"/>
      <c r="M34" s="111"/>
      <c r="N34" s="111"/>
      <c r="O34" s="111"/>
      <c r="P34" s="111"/>
      <c r="Q34" s="111"/>
      <c r="R34" s="111"/>
      <c r="S34" s="111"/>
      <c r="T34" s="111"/>
      <c r="U34" s="111"/>
      <c r="V34" s="111"/>
      <c r="W34" s="111"/>
      <c r="X34" s="111"/>
      <c r="Y34" s="111"/>
      <c r="Z34" s="111"/>
      <c r="AA34" s="111"/>
      <c r="AB34" s="111"/>
      <c r="AC34" s="111"/>
    </row>
    <row r="35" spans="1:29" ht="372.75" customHeight="1">
      <c r="A35" s="111"/>
      <c r="B35" s="580"/>
      <c r="C35" s="580"/>
      <c r="D35" s="580"/>
      <c r="E35" s="580"/>
      <c r="F35" s="443"/>
      <c r="G35" s="443"/>
      <c r="H35" s="443"/>
      <c r="I35" s="443"/>
      <c r="J35" s="111"/>
      <c r="K35" s="111"/>
      <c r="L35" s="111"/>
      <c r="M35" s="111"/>
      <c r="N35" s="111"/>
      <c r="O35" s="111"/>
      <c r="P35" s="111"/>
      <c r="Q35" s="111"/>
      <c r="R35" s="111"/>
      <c r="S35" s="111"/>
      <c r="T35" s="111"/>
      <c r="U35" s="111"/>
      <c r="V35" s="111"/>
      <c r="W35" s="111"/>
      <c r="X35" s="111"/>
      <c r="Y35" s="111"/>
      <c r="Z35" s="111"/>
      <c r="AA35" s="111"/>
      <c r="AB35" s="111"/>
      <c r="AC35" s="111"/>
    </row>
    <row r="36" spans="1:29" ht="13.5" customHeight="1">
      <c r="A36" s="111"/>
      <c r="B36" s="578" t="s">
        <v>670</v>
      </c>
      <c r="C36" s="579"/>
      <c r="D36" s="579"/>
      <c r="E36" s="579"/>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580"/>
      <c r="C37" s="579"/>
      <c r="D37" s="579"/>
      <c r="E37" s="579"/>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580"/>
      <c r="C38" s="579"/>
      <c r="D38" s="579"/>
      <c r="E38" s="579"/>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row>
    <row r="39" spans="1:29" ht="96.75" customHeight="1">
      <c r="A39" s="111"/>
      <c r="B39" s="580"/>
      <c r="C39" s="579"/>
      <c r="D39" s="579"/>
      <c r="E39" s="579"/>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row>
    <row r="40" spans="1:29" ht="138" customHeight="1">
      <c r="A40" s="111"/>
      <c r="B40" s="580"/>
      <c r="C40" s="580"/>
      <c r="D40" s="580"/>
      <c r="E40" s="580"/>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5.75" customHeight="1"/>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25">
    <mergeCell ref="B36:E40"/>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35"/>
    <mergeCell ref="F31:I35"/>
    <mergeCell ref="D7:E7"/>
    <mergeCell ref="F7:G7"/>
    <mergeCell ref="H8:H9"/>
    <mergeCell ref="I8:I9"/>
    <mergeCell ref="B29:I29"/>
    <mergeCell ref="B30:E30"/>
    <mergeCell ref="F30:I30"/>
  </mergeCells>
  <pageMargins left="0.7" right="0.7" top="0.75" bottom="0.75" header="0" footer="0"/>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710D54"/>
  </sheetPr>
  <dimension ref="A1:Z1002"/>
  <sheetViews>
    <sheetView tabSelected="1" workbookViewId="0">
      <pane ySplit="5" topLeftCell="A14" activePane="bottomLeft" state="frozen"/>
      <selection pane="bottomLeft" activeCell="B12" sqref="B12"/>
    </sheetView>
  </sheetViews>
  <sheetFormatPr baseColWidth="10" defaultColWidth="11.21875" defaultRowHeight="15" customHeight="1"/>
  <cols>
    <col min="1" max="1" width="15.6640625" customWidth="1"/>
    <col min="2" max="2" width="50" customWidth="1"/>
    <col min="3" max="3" width="37.5546875" customWidth="1"/>
    <col min="4" max="4" width="9.44140625" customWidth="1"/>
    <col min="5" max="5" width="7.33203125" style="283" customWidth="1"/>
    <col min="6" max="6" width="8.6640625" customWidth="1"/>
    <col min="7" max="7" width="10.21875" customWidth="1"/>
    <col min="8" max="8" width="11.33203125" style="283" customWidth="1"/>
    <col min="9" max="9" width="8.33203125" style="283" customWidth="1"/>
    <col min="10" max="21" width="8.77734375" customWidth="1"/>
    <col min="22" max="22" width="7.5546875" customWidth="1"/>
    <col min="23" max="23" width="14.21875" customWidth="1"/>
    <col min="24" max="24" width="29.33203125" customWidth="1"/>
    <col min="25" max="26" width="10.5546875" customWidth="1"/>
  </cols>
  <sheetData>
    <row r="1" spans="1:26" ht="12.75" customHeight="1">
      <c r="A1" s="425" t="s">
        <v>0</v>
      </c>
      <c r="B1" s="426"/>
      <c r="C1" s="427"/>
      <c r="D1" s="439" t="s">
        <v>672</v>
      </c>
      <c r="E1" s="432"/>
      <c r="F1" s="432"/>
      <c r="G1" s="432"/>
      <c r="H1" s="432"/>
      <c r="I1" s="432"/>
      <c r="J1" s="432"/>
      <c r="K1" s="432"/>
      <c r="L1" s="432"/>
      <c r="M1" s="432"/>
      <c r="N1" s="432"/>
      <c r="O1" s="432"/>
      <c r="P1" s="432"/>
      <c r="Q1" s="432"/>
      <c r="R1" s="432"/>
      <c r="S1" s="433"/>
      <c r="T1" s="434"/>
      <c r="U1" s="426"/>
      <c r="V1" s="426"/>
      <c r="W1" s="426"/>
      <c r="X1" s="427"/>
      <c r="Y1" s="27"/>
      <c r="Z1" s="27"/>
    </row>
    <row r="2" spans="1:26" ht="33" customHeight="1">
      <c r="A2" s="428"/>
      <c r="B2" s="429"/>
      <c r="C2" s="430"/>
      <c r="D2" s="440" t="s">
        <v>2</v>
      </c>
      <c r="E2" s="432"/>
      <c r="F2" s="432"/>
      <c r="G2" s="432"/>
      <c r="H2" s="432"/>
      <c r="I2" s="432"/>
      <c r="J2" s="432"/>
      <c r="K2" s="432"/>
      <c r="L2" s="432"/>
      <c r="M2" s="432"/>
      <c r="N2" s="432"/>
      <c r="O2" s="432"/>
      <c r="P2" s="432"/>
      <c r="Q2" s="432"/>
      <c r="R2" s="432"/>
      <c r="S2" s="433"/>
      <c r="T2" s="428"/>
      <c r="U2" s="429"/>
      <c r="V2" s="429"/>
      <c r="W2" s="429"/>
      <c r="X2" s="430"/>
      <c r="Y2" s="27"/>
      <c r="Z2" s="27"/>
    </row>
    <row r="3" spans="1:26" ht="12.75" customHeight="1">
      <c r="A3" s="441"/>
      <c r="B3" s="426"/>
      <c r="C3" s="426"/>
      <c r="D3" s="426"/>
      <c r="E3" s="426"/>
      <c r="F3" s="426"/>
      <c r="G3" s="426"/>
      <c r="H3" s="426"/>
      <c r="I3" s="426"/>
      <c r="J3" s="426"/>
      <c r="K3" s="426"/>
      <c r="L3" s="426"/>
      <c r="M3" s="426"/>
      <c r="N3" s="426"/>
      <c r="O3" s="426"/>
      <c r="P3" s="426"/>
      <c r="Q3" s="426"/>
      <c r="R3" s="426"/>
      <c r="S3" s="426"/>
      <c r="T3" s="426"/>
      <c r="U3" s="426"/>
      <c r="V3" s="426"/>
      <c r="W3" s="426"/>
      <c r="X3" s="426"/>
      <c r="Y3" s="27"/>
      <c r="Z3" s="27"/>
    </row>
    <row r="4" spans="1:26" ht="27" customHeight="1">
      <c r="A4" s="437" t="s">
        <v>401</v>
      </c>
      <c r="B4" s="437" t="s">
        <v>402</v>
      </c>
      <c r="C4" s="438" t="s">
        <v>403</v>
      </c>
      <c r="D4" s="438" t="s">
        <v>404</v>
      </c>
      <c r="E4" s="437" t="s">
        <v>405</v>
      </c>
      <c r="F4" s="437" t="s">
        <v>406</v>
      </c>
      <c r="G4" s="437" t="s">
        <v>407</v>
      </c>
      <c r="H4" s="437" t="s">
        <v>408</v>
      </c>
      <c r="I4" s="437" t="s">
        <v>409</v>
      </c>
      <c r="J4" s="436" t="s">
        <v>410</v>
      </c>
      <c r="K4" s="436"/>
      <c r="L4" s="436"/>
      <c r="M4" s="436"/>
      <c r="N4" s="436"/>
      <c r="O4" s="436"/>
      <c r="P4" s="436"/>
      <c r="Q4" s="436"/>
      <c r="R4" s="436"/>
      <c r="S4" s="436"/>
      <c r="T4" s="436"/>
      <c r="U4" s="436"/>
      <c r="V4" s="436"/>
      <c r="W4" s="436"/>
      <c r="X4" s="436"/>
      <c r="Y4" s="27"/>
      <c r="Z4" s="27"/>
    </row>
    <row r="5" spans="1:26" ht="36" customHeight="1">
      <c r="A5" s="437"/>
      <c r="B5" s="437"/>
      <c r="C5" s="438"/>
      <c r="D5" s="438"/>
      <c r="E5" s="437"/>
      <c r="F5" s="437"/>
      <c r="G5" s="437"/>
      <c r="H5" s="437"/>
      <c r="I5" s="437"/>
      <c r="J5" s="287" t="s">
        <v>411</v>
      </c>
      <c r="K5" s="287" t="s">
        <v>412</v>
      </c>
      <c r="L5" s="287" t="s">
        <v>413</v>
      </c>
      <c r="M5" s="287" t="s">
        <v>414</v>
      </c>
      <c r="N5" s="287" t="s">
        <v>415</v>
      </c>
      <c r="O5" s="287" t="s">
        <v>416</v>
      </c>
      <c r="P5" s="287" t="s">
        <v>417</v>
      </c>
      <c r="Q5" s="287" t="s">
        <v>418</v>
      </c>
      <c r="R5" s="287" t="s">
        <v>419</v>
      </c>
      <c r="S5" s="287" t="s">
        <v>420</v>
      </c>
      <c r="T5" s="287" t="s">
        <v>421</v>
      </c>
      <c r="U5" s="287" t="s">
        <v>422</v>
      </c>
      <c r="V5" s="287" t="s">
        <v>423</v>
      </c>
      <c r="W5" s="287" t="s">
        <v>424</v>
      </c>
      <c r="X5" s="288" t="s">
        <v>425</v>
      </c>
      <c r="Y5" s="27"/>
      <c r="Z5" s="27"/>
    </row>
    <row r="6" spans="1:26" ht="81.75" customHeight="1">
      <c r="A6" s="289" t="str">
        <f>Indicadores!D5</f>
        <v>PRO_GIP_IND_009</v>
      </c>
      <c r="B6" s="290" t="str">
        <f>Indicadores!A5</f>
        <v>Numero de dependencias con avance en plan de accion acorde a lo programado</v>
      </c>
      <c r="C6" s="291" t="str">
        <f>Indicadores!F5</f>
        <v>Gestión Integrada del Portafolio de Planes Programa y Proyectos. (GIP)</v>
      </c>
      <c r="D6" s="292">
        <f>Indicadores!N5</f>
        <v>1</v>
      </c>
      <c r="E6" s="293" t="str">
        <f>Indicadores!O5</f>
        <v>Hacia arriba</v>
      </c>
      <c r="F6" s="294">
        <f t="shared" ref="F6:F37" si="0">0.85*D6</f>
        <v>0.85</v>
      </c>
      <c r="G6" s="295">
        <f t="shared" ref="G6:G37" si="1">0.9*D6</f>
        <v>0.9</v>
      </c>
      <c r="H6" s="293" t="str">
        <f>Indicadores!P5</f>
        <v xml:space="preserve">Trimestal </v>
      </c>
      <c r="I6" s="293" t="str">
        <f>Indicadores!Q5</f>
        <v xml:space="preserve">Trimestal </v>
      </c>
      <c r="J6" s="296"/>
      <c r="K6" s="296"/>
      <c r="L6" s="296">
        <f>'GIP009'!C14</f>
        <v>0.93333333333333302</v>
      </c>
      <c r="M6" s="296"/>
      <c r="N6" s="296"/>
      <c r="O6" s="296">
        <f>'GIP009'!C18</f>
        <v>0.93300000000000005</v>
      </c>
      <c r="P6" s="296"/>
      <c r="Q6" s="296"/>
      <c r="R6" s="296"/>
      <c r="S6" s="296"/>
      <c r="T6" s="296"/>
      <c r="U6" s="296">
        <v>0</v>
      </c>
      <c r="V6" s="297">
        <f t="shared" ref="V6:V11" si="2">AVERAGE(J6:U6)</f>
        <v>0.62211111111111095</v>
      </c>
      <c r="W6" s="298"/>
      <c r="X6" s="299"/>
      <c r="Y6" s="27"/>
      <c r="Z6" s="27"/>
    </row>
    <row r="7" spans="1:26" ht="49.5" customHeight="1">
      <c r="A7" s="289" t="str">
        <f>Indicadores!D6</f>
        <v>PRO_GIP_IND_008</v>
      </c>
      <c r="B7" s="290" t="str">
        <f>Indicadores!A6</f>
        <v>Gestión de solicitudes presupuestales</v>
      </c>
      <c r="C7" s="291" t="str">
        <f>Indicadores!F6</f>
        <v>Gestión Integrada del Portafolio de Planes Programa y Proyectos. (GIP)</v>
      </c>
      <c r="D7" s="292">
        <f>Indicadores!N6</f>
        <v>0.9</v>
      </c>
      <c r="E7" s="293" t="str">
        <f>Indicadores!O6</f>
        <v>Hacia arriba</v>
      </c>
      <c r="F7" s="294">
        <f t="shared" si="0"/>
        <v>0.76500000000000001</v>
      </c>
      <c r="G7" s="295">
        <f t="shared" si="1"/>
        <v>0.81</v>
      </c>
      <c r="H7" s="293" t="str">
        <f>Indicadores!P6</f>
        <v xml:space="preserve">Trimestal </v>
      </c>
      <c r="I7" s="293" t="str">
        <f>Indicadores!Q6</f>
        <v>Trimestral</v>
      </c>
      <c r="J7" s="296"/>
      <c r="K7" s="296"/>
      <c r="L7" s="296">
        <f>'GIP008'!C14</f>
        <v>1</v>
      </c>
      <c r="M7" s="296"/>
      <c r="N7" s="296"/>
      <c r="O7" s="296">
        <f>'GIP008'!C17</f>
        <v>1</v>
      </c>
      <c r="P7" s="296"/>
      <c r="Q7" s="296"/>
      <c r="R7" s="296"/>
      <c r="S7" s="296"/>
      <c r="T7" s="296"/>
      <c r="U7" s="296">
        <v>0</v>
      </c>
      <c r="V7" s="297">
        <f t="shared" si="2"/>
        <v>0.66666666666666663</v>
      </c>
      <c r="W7" s="298"/>
      <c r="X7" s="300"/>
      <c r="Y7" s="27"/>
      <c r="Z7" s="27"/>
    </row>
    <row r="8" spans="1:26" ht="49.5" customHeight="1">
      <c r="A8" s="289" t="str">
        <f>Indicadores!D7</f>
        <v>PRO_GIP_IND_006</v>
      </c>
      <c r="B8" s="290" t="str">
        <f>Indicadores!A7</f>
        <v xml:space="preserve">Pronunciamientos técnicos  emitidos con opotunidad de a cuerdo a la normatividad vigente </v>
      </c>
      <c r="C8" s="291" t="str">
        <f>Indicadores!F7</f>
        <v>Gestión Integrada del Portafolio de Planes Programa y Proyectos. (GIP)</v>
      </c>
      <c r="D8" s="292">
        <f>Indicadores!N7</f>
        <v>0.9</v>
      </c>
      <c r="E8" s="293" t="str">
        <f>Indicadores!O7</f>
        <v>Hacia arriba</v>
      </c>
      <c r="F8" s="294">
        <f t="shared" si="0"/>
        <v>0.76500000000000001</v>
      </c>
      <c r="G8" s="295">
        <f t="shared" si="1"/>
        <v>0.81</v>
      </c>
      <c r="H8" s="293" t="str">
        <f>Indicadores!P7</f>
        <v xml:space="preserve">Bimestral </v>
      </c>
      <c r="I8" s="293" t="str">
        <f>Indicadores!Q7</f>
        <v xml:space="preserve">Bimestral </v>
      </c>
      <c r="J8" s="296"/>
      <c r="K8" s="296">
        <f>'GIP006'!C13</f>
        <v>0</v>
      </c>
      <c r="L8" s="296"/>
      <c r="M8" s="296">
        <f>'GIP006'!C15</f>
        <v>6.25E-2</v>
      </c>
      <c r="N8" s="296"/>
      <c r="O8" s="296">
        <f>'GIP006'!C17</f>
        <v>0.28999999999999998</v>
      </c>
      <c r="P8" s="296"/>
      <c r="Q8" s="296">
        <f>'GIP006'!C19</f>
        <v>0</v>
      </c>
      <c r="R8" s="296"/>
      <c r="S8" s="296">
        <f>'GIP006'!C21</f>
        <v>0</v>
      </c>
      <c r="T8" s="296"/>
      <c r="U8" s="296">
        <f>'GIP006'!C23</f>
        <v>0</v>
      </c>
      <c r="V8" s="321">
        <f t="shared" si="2"/>
        <v>5.8749999999999997E-2</v>
      </c>
      <c r="W8" s="298"/>
      <c r="X8" s="300"/>
      <c r="Y8" s="27"/>
      <c r="Z8" s="27"/>
    </row>
    <row r="9" spans="1:26" ht="49.5" customHeight="1">
      <c r="A9" s="289" t="str">
        <f>Indicadores!D8</f>
        <v>PRO_GIP_IND_010</v>
      </c>
      <c r="B9" s="290" t="str">
        <f>Indicadores!A8</f>
        <v>Nivel mensual de proyectos de inversión con concepto favorable del DNP para distribución</v>
      </c>
      <c r="C9" s="291" t="str">
        <f>Indicadores!F7</f>
        <v>Gestión Integrada del Portafolio de Planes Programa y Proyectos. (GIP)</v>
      </c>
      <c r="D9" s="292">
        <f>Indicadores!N8</f>
        <v>0.92</v>
      </c>
      <c r="E9" s="293" t="str">
        <f>Indicadores!O8</f>
        <v>Hacia arriba</v>
      </c>
      <c r="F9" s="294">
        <f t="shared" si="0"/>
        <v>0.78200000000000003</v>
      </c>
      <c r="G9" s="295">
        <f t="shared" si="1"/>
        <v>0.82800000000000007</v>
      </c>
      <c r="H9" s="293" t="str">
        <f>Indicadores!P8</f>
        <v xml:space="preserve">Mensual </v>
      </c>
      <c r="I9" s="299" t="s">
        <v>56</v>
      </c>
      <c r="J9" s="296">
        <f>'GIP010'!C12</f>
        <v>0</v>
      </c>
      <c r="K9" s="296">
        <f>'GIP010'!C13</f>
        <v>0.09</v>
      </c>
      <c r="L9" s="296">
        <f>'GIP010'!C14</f>
        <v>0.56000000000000005</v>
      </c>
      <c r="M9" s="296">
        <f>'GIP010'!C15</f>
        <v>0.56000000000000005</v>
      </c>
      <c r="N9" s="296">
        <f>'GIP010'!C16</f>
        <v>0.62</v>
      </c>
      <c r="O9" s="296">
        <f>'GIP010'!C17</f>
        <v>0.73</v>
      </c>
      <c r="P9" s="296">
        <f>'GIP010'!C18</f>
        <v>0</v>
      </c>
      <c r="Q9" s="296">
        <f>'GIP010'!C19</f>
        <v>0</v>
      </c>
      <c r="R9" s="296">
        <f>'GIP010'!C20</f>
        <v>0</v>
      </c>
      <c r="S9" s="296">
        <f>'GIP010'!C21</f>
        <v>0</v>
      </c>
      <c r="T9" s="296"/>
      <c r="U9" s="296">
        <f>'GIP010'!C23</f>
        <v>0</v>
      </c>
      <c r="V9" s="321">
        <f t="shared" si="2"/>
        <v>0.23272727272727273</v>
      </c>
      <c r="W9" s="298"/>
      <c r="X9" s="300"/>
      <c r="Y9" s="27"/>
      <c r="Z9" s="27"/>
    </row>
    <row r="10" spans="1:26" ht="49.5" customHeight="1">
      <c r="A10" s="289" t="str">
        <f>Indicadores!D9</f>
        <v>PRO_SIG_IND_002</v>
      </c>
      <c r="B10" s="290" t="str">
        <f>Indicadores!A9</f>
        <v>Cumplimiento del Programa de Auditorias del Sistema Integrado de Gestión - SIG</v>
      </c>
      <c r="C10" s="291" t="str">
        <f>Indicadores!F9</f>
        <v>Administración del Sistema Integrado de Gestión (SIG)</v>
      </c>
      <c r="D10" s="292">
        <f>Indicadores!N9</f>
        <v>1</v>
      </c>
      <c r="E10" s="293" t="str">
        <f>Indicadores!O9</f>
        <v>Hacia arriba</v>
      </c>
      <c r="F10" s="294">
        <f t="shared" si="0"/>
        <v>0.85</v>
      </c>
      <c r="G10" s="295">
        <f t="shared" si="1"/>
        <v>0.9</v>
      </c>
      <c r="H10" s="293" t="str">
        <f>Indicadores!P9</f>
        <v>Trimestral</v>
      </c>
      <c r="I10" s="293" t="s">
        <v>96</v>
      </c>
      <c r="J10" s="301">
        <v>0</v>
      </c>
      <c r="K10" s="301"/>
      <c r="L10" s="302">
        <f>'SIG002'!C14</f>
        <v>0</v>
      </c>
      <c r="M10" s="301"/>
      <c r="N10" s="301"/>
      <c r="O10" s="302">
        <f>'SIG002'!C17</f>
        <v>0</v>
      </c>
      <c r="P10" s="301"/>
      <c r="Q10" s="301"/>
      <c r="R10" s="302">
        <f>'SIG002'!C20</f>
        <v>0</v>
      </c>
      <c r="S10" s="301"/>
      <c r="T10" s="301"/>
      <c r="U10" s="302">
        <f>'SIG002'!C23</f>
        <v>0</v>
      </c>
      <c r="V10" s="297">
        <f t="shared" si="2"/>
        <v>0</v>
      </c>
      <c r="W10" s="303"/>
      <c r="X10" s="300"/>
      <c r="Y10" s="27"/>
      <c r="Z10" s="27"/>
    </row>
    <row r="11" spans="1:26" ht="49.5" customHeight="1">
      <c r="A11" s="289" t="str">
        <f>Indicadores!D10</f>
        <v>PRO_SIG_IND_005</v>
      </c>
      <c r="B11" s="290" t="str">
        <f>Indicadores!A10</f>
        <v>Medición de la percepción y apropiación de las actividades de socialización del Sistema Integrado de Gestión.</v>
      </c>
      <c r="C11" s="291" t="str">
        <f>Indicadores!F10</f>
        <v>Administración del Sistema Integrado de Gestión (SIG)</v>
      </c>
      <c r="D11" s="304">
        <f>Indicadores!N10</f>
        <v>4</v>
      </c>
      <c r="E11" s="293" t="str">
        <f>Indicadores!O10</f>
        <v xml:space="preserve">Punto medio </v>
      </c>
      <c r="F11" s="332">
        <v>3.4</v>
      </c>
      <c r="G11" s="333">
        <v>3.6</v>
      </c>
      <c r="H11" s="293" t="str">
        <f>Indicadores!P10</f>
        <v>Trimestral</v>
      </c>
      <c r="I11" s="293" t="str">
        <f>Indicadores!Q10</f>
        <v>Trimestral</v>
      </c>
      <c r="J11" s="301"/>
      <c r="K11" s="301"/>
      <c r="L11" s="420">
        <f>'SIG005 '!C14</f>
        <v>4.13</v>
      </c>
      <c r="M11" s="301"/>
      <c r="N11" s="301"/>
      <c r="O11" s="420">
        <f>+'SIG005 '!C17</f>
        <v>4.6900000000000004</v>
      </c>
      <c r="P11" s="301"/>
      <c r="Q11" s="301"/>
      <c r="R11" s="301">
        <f>'SIG005 '!C20</f>
        <v>0</v>
      </c>
      <c r="S11" s="301"/>
      <c r="T11" s="301"/>
      <c r="U11" s="302">
        <f>'SIG005 '!C23</f>
        <v>0</v>
      </c>
      <c r="V11" s="334">
        <f t="shared" si="2"/>
        <v>2.2050000000000001</v>
      </c>
      <c r="W11" s="303"/>
      <c r="X11" s="299"/>
      <c r="Y11" s="27"/>
      <c r="Z11" s="27"/>
    </row>
    <row r="12" spans="1:26" ht="49.5" customHeight="1">
      <c r="A12" s="289" t="str">
        <f>Indicadores!D11</f>
        <v>PRO_SIG_IND_007</v>
      </c>
      <c r="B12" s="290" t="str">
        <f>Indicadores!A11</f>
        <v>Cumplimiento del plan de mejoramiento</v>
      </c>
      <c r="C12" s="291" t="str">
        <f>Indicadores!F11</f>
        <v>Administración del Sistema Integrado de Gestión (SIG)</v>
      </c>
      <c r="D12" s="292">
        <f>Indicadores!N11</f>
        <v>0.9</v>
      </c>
      <c r="E12" s="293" t="str">
        <f>Indicadores!O11</f>
        <v>Hacia arriba</v>
      </c>
      <c r="F12" s="294">
        <f t="shared" si="0"/>
        <v>0.76500000000000001</v>
      </c>
      <c r="G12" s="295">
        <f t="shared" si="1"/>
        <v>0.81</v>
      </c>
      <c r="H12" s="293" t="str">
        <f>Indicadores!P11</f>
        <v>Trimestral</v>
      </c>
      <c r="I12" s="293" t="str">
        <f>Indicadores!Q11</f>
        <v>Trimestral</v>
      </c>
      <c r="J12" s="301"/>
      <c r="K12" s="301"/>
      <c r="L12" s="305">
        <f>'SIG007'!C14</f>
        <v>0.69</v>
      </c>
      <c r="M12" s="305"/>
      <c r="N12" s="305"/>
      <c r="O12" s="305">
        <f>+'SIG007'!C17</f>
        <v>0.82</v>
      </c>
      <c r="P12" s="305"/>
      <c r="Q12" s="305"/>
      <c r="R12" s="305">
        <f>'SIG007'!C20</f>
        <v>0</v>
      </c>
      <c r="S12" s="301"/>
      <c r="T12" s="301"/>
      <c r="U12" s="305">
        <f>'SIG007'!C23</f>
        <v>0</v>
      </c>
      <c r="V12" s="297">
        <f>AVERAGE(J12:R12)</f>
        <v>0.5033333333333333</v>
      </c>
      <c r="W12" s="303"/>
      <c r="X12" s="299"/>
      <c r="Y12" s="27"/>
      <c r="Z12" s="27"/>
    </row>
    <row r="13" spans="1:26" ht="49.5" customHeight="1">
      <c r="A13" s="289" t="str">
        <f>Indicadores!D12</f>
        <v>PRO_SIG_IND_008</v>
      </c>
      <c r="B13" s="290" t="str">
        <f>Indicadores!A12</f>
        <v>Cumplimiento de la estrategia de comunicación interna del Sistema Integrado de Gestión - SOMOS MADS</v>
      </c>
      <c r="C13" s="291" t="str">
        <f>Indicadores!F12</f>
        <v>Administración del Sistema Integrado de Gestión (SIG)</v>
      </c>
      <c r="D13" s="292">
        <f>Indicadores!N12</f>
        <v>1</v>
      </c>
      <c r="E13" s="293" t="str">
        <f>Indicadores!O12</f>
        <v>Hacia arriba</v>
      </c>
      <c r="F13" s="294">
        <f t="shared" si="0"/>
        <v>0.85</v>
      </c>
      <c r="G13" s="295">
        <f t="shared" si="1"/>
        <v>0.9</v>
      </c>
      <c r="H13" s="293" t="str">
        <f>Indicadores!P12</f>
        <v>Trimestral</v>
      </c>
      <c r="I13" s="293" t="str">
        <f>Indicadores!Q12</f>
        <v>Trimestral</v>
      </c>
      <c r="J13" s="301"/>
      <c r="K13" s="301"/>
      <c r="L13" s="302">
        <f>'SIG008'!C14</f>
        <v>1</v>
      </c>
      <c r="M13" s="301"/>
      <c r="N13" s="301"/>
      <c r="O13" s="302">
        <f>'SIG008'!C18</f>
        <v>1</v>
      </c>
      <c r="P13" s="301"/>
      <c r="Q13" s="301"/>
      <c r="R13" s="302">
        <f>'SIG008'!C20</f>
        <v>0</v>
      </c>
      <c r="S13" s="301"/>
      <c r="T13" s="301"/>
      <c r="U13" s="302">
        <f>'SIG008'!C23</f>
        <v>0</v>
      </c>
      <c r="V13" s="297">
        <f>AVERAGE(J13:U13)</f>
        <v>0.5</v>
      </c>
      <c r="W13" s="303"/>
      <c r="X13" s="299"/>
      <c r="Y13" s="27"/>
      <c r="Z13" s="27"/>
    </row>
    <row r="14" spans="1:26" ht="49.5" customHeight="1">
      <c r="A14" s="289" t="str">
        <f>Indicadores!D13</f>
        <v>PRO_GET_IND_009</v>
      </c>
      <c r="B14" s="290" t="str">
        <f>Indicadores!A13</f>
        <v>Nivel de ejecución del plan estrategico de TI</v>
      </c>
      <c r="C14" s="291" t="str">
        <f>Indicadores!F13</f>
        <v>Gestión Estratégica de Tecnologías de la Información  (GET)</v>
      </c>
      <c r="D14" s="292">
        <f>Indicadores!N13</f>
        <v>0.8</v>
      </c>
      <c r="E14" s="293" t="str">
        <f>Indicadores!O13</f>
        <v>Hacia arriba</v>
      </c>
      <c r="F14" s="294">
        <f t="shared" si="0"/>
        <v>0.68</v>
      </c>
      <c r="G14" s="295">
        <f t="shared" si="1"/>
        <v>0.72000000000000008</v>
      </c>
      <c r="H14" s="293" t="str">
        <f>Indicadores!P13</f>
        <v>semestral</v>
      </c>
      <c r="I14" s="293" t="str">
        <f>Indicadores!Q13</f>
        <v>Semestral</v>
      </c>
      <c r="J14" s="296"/>
      <c r="K14" s="296"/>
      <c r="L14" s="296"/>
      <c r="M14" s="296"/>
      <c r="N14" s="296"/>
      <c r="O14" s="296">
        <f>'GET009'!C17</f>
        <v>0.4</v>
      </c>
      <c r="P14" s="296"/>
      <c r="Q14" s="296"/>
      <c r="R14" s="296"/>
      <c r="S14" s="296"/>
      <c r="T14" s="296"/>
      <c r="U14" s="296">
        <f>'GET009'!C23</f>
        <v>0</v>
      </c>
      <c r="V14" s="297">
        <f>+O14+U14/2</f>
        <v>0.4</v>
      </c>
      <c r="W14" s="303"/>
      <c r="X14" s="299"/>
      <c r="Y14" s="27"/>
      <c r="Z14" s="27"/>
    </row>
    <row r="15" spans="1:26" ht="49.5" customHeight="1">
      <c r="A15" s="289" t="str">
        <f>Indicadores!D14</f>
        <v>PRO_GET_IND_007</v>
      </c>
      <c r="B15" s="290" t="str">
        <f>Indicadores!A14</f>
        <v>Ejecución de proyectos del PETI</v>
      </c>
      <c r="C15" s="291" t="str">
        <f>Indicadores!F14</f>
        <v>Gestión Estratégica de Tecnologías de la Información  (GET)</v>
      </c>
      <c r="D15" s="292">
        <f>Indicadores!N14</f>
        <v>0.7</v>
      </c>
      <c r="E15" s="293" t="str">
        <f>Indicadores!O14</f>
        <v>Hacia arriba</v>
      </c>
      <c r="F15" s="294">
        <f t="shared" si="0"/>
        <v>0.59499999999999997</v>
      </c>
      <c r="G15" s="295">
        <f t="shared" si="1"/>
        <v>0.63</v>
      </c>
      <c r="H15" s="293" t="str">
        <f>Indicadores!P14</f>
        <v>Anual</v>
      </c>
      <c r="I15" s="293" t="str">
        <f>Indicadores!Q14</f>
        <v>anual</v>
      </c>
      <c r="J15" s="296"/>
      <c r="K15" s="296"/>
      <c r="L15" s="296"/>
      <c r="M15" s="296"/>
      <c r="N15" s="296"/>
      <c r="O15" s="296"/>
      <c r="P15" s="296"/>
      <c r="Q15" s="296"/>
      <c r="R15" s="296"/>
      <c r="S15" s="296"/>
      <c r="T15" s="296"/>
      <c r="U15" s="296">
        <f>'GET007'!C23</f>
        <v>0</v>
      </c>
      <c r="V15" s="297">
        <v>0</v>
      </c>
      <c r="W15" s="303"/>
      <c r="X15" s="299"/>
      <c r="Y15" s="27"/>
      <c r="Z15" s="27"/>
    </row>
    <row r="16" spans="1:26" ht="49.5" customHeight="1">
      <c r="A16" s="289" t="str">
        <f>Indicadores!D15</f>
        <v>PRO_GET_IND_008</v>
      </c>
      <c r="B16" s="290" t="str">
        <f>Indicadores!A15</f>
        <v>Medición de la madurez del habilitador de Arquitectura Empresarial en el marco de la política de Gobierno Digital</v>
      </c>
      <c r="C16" s="291" t="str">
        <f>Indicadores!F15</f>
        <v>Gestión Estratégica de Tecnologías de la Información  (GET)</v>
      </c>
      <c r="D16" s="292">
        <f>Indicadores!N15</f>
        <v>0.5</v>
      </c>
      <c r="E16" s="293" t="str">
        <f>Indicadores!O15</f>
        <v>Hacia arriba</v>
      </c>
      <c r="F16" s="294">
        <f t="shared" si="0"/>
        <v>0.42499999999999999</v>
      </c>
      <c r="G16" s="295">
        <f t="shared" si="1"/>
        <v>0.45</v>
      </c>
      <c r="H16" s="293" t="str">
        <f>Indicadores!P15</f>
        <v>Semestral</v>
      </c>
      <c r="I16" s="293" t="str">
        <f>Indicadores!Q15</f>
        <v>anual</v>
      </c>
      <c r="J16" s="296"/>
      <c r="K16" s="296"/>
      <c r="L16" s="296"/>
      <c r="M16" s="296"/>
      <c r="N16" s="296"/>
      <c r="O16" s="296">
        <f>'GET008'!C16</f>
        <v>0.59</v>
      </c>
      <c r="P16" s="296"/>
      <c r="Q16" s="296"/>
      <c r="R16" s="296"/>
      <c r="S16" s="296"/>
      <c r="T16" s="296"/>
      <c r="U16" s="296">
        <f>'GET008'!C22</f>
        <v>0</v>
      </c>
      <c r="V16" s="297">
        <f t="shared" ref="V16:V21" si="3">AVERAGE(J16:U16)</f>
        <v>0.29499999999999998</v>
      </c>
      <c r="W16" s="303"/>
      <c r="X16" s="299"/>
      <c r="Y16" s="27"/>
      <c r="Z16" s="27"/>
    </row>
    <row r="17" spans="1:26" ht="49.5" customHeight="1">
      <c r="A17" s="289" t="str">
        <f>Indicadores!D16</f>
        <v>PRO_GCE_IND_001</v>
      </c>
      <c r="B17" s="290" t="str">
        <f>Indicadores!A16</f>
        <v>Noticias positivas publicadas sobre el Ministerio</v>
      </c>
      <c r="C17" s="291" t="str">
        <f>Indicadores!F16</f>
        <v>Gestión De Comunicación Estratégica (GCE)</v>
      </c>
      <c r="D17" s="292">
        <f>Indicadores!N16</f>
        <v>0.87</v>
      </c>
      <c r="E17" s="293" t="str">
        <f>Indicadores!O16</f>
        <v>Hacia arriba</v>
      </c>
      <c r="F17" s="294">
        <f t="shared" si="0"/>
        <v>0.73949999999999994</v>
      </c>
      <c r="G17" s="295">
        <f t="shared" si="1"/>
        <v>0.78300000000000003</v>
      </c>
      <c r="H17" s="293" t="str">
        <f>Indicadores!P16</f>
        <v>Mensual</v>
      </c>
      <c r="I17" s="293" t="str">
        <f>Indicadores!Q16</f>
        <v>Mensual</v>
      </c>
      <c r="J17" s="296">
        <f>+'GCE001'!C12</f>
        <v>0.97</v>
      </c>
      <c r="K17" s="296">
        <f>+'GCE001'!C13</f>
        <v>0.93</v>
      </c>
      <c r="L17" s="296">
        <f>+'GCE001'!C14</f>
        <v>0.97</v>
      </c>
      <c r="M17" s="296">
        <f>+'GCE001'!C15</f>
        <v>0</v>
      </c>
      <c r="N17" s="296">
        <f>+'GCE001'!C16</f>
        <v>0</v>
      </c>
      <c r="O17" s="296">
        <f>+'GCE001'!C17</f>
        <v>0</v>
      </c>
      <c r="P17" s="296">
        <f>+'GCE001'!C18</f>
        <v>0</v>
      </c>
      <c r="Q17" s="296">
        <f>+'GCE001'!C19</f>
        <v>0</v>
      </c>
      <c r="R17" s="296">
        <f>+'GCE001'!C19</f>
        <v>0</v>
      </c>
      <c r="S17" s="296">
        <f>+'GCE001'!C20</f>
        <v>0</v>
      </c>
      <c r="T17" s="296">
        <f>+'GCE001'!C21</f>
        <v>0</v>
      </c>
      <c r="U17" s="296">
        <f>+'GCE001'!C22</f>
        <v>0</v>
      </c>
      <c r="V17" s="297">
        <f>AVERAGE(J17:U17)</f>
        <v>0.23916666666666667</v>
      </c>
      <c r="W17" s="303"/>
      <c r="X17" s="300"/>
      <c r="Y17" s="27"/>
      <c r="Z17" s="27"/>
    </row>
    <row r="18" spans="1:26" ht="49.5" customHeight="1">
      <c r="A18" s="289" t="str">
        <f>Indicadores!D17</f>
        <v>PRO_GCE_IND_002</v>
      </c>
      <c r="B18" s="290" t="str">
        <f>Indicadores!A17</f>
        <v>Piezas divulgativas realizadas en cumplimiento del proceso</v>
      </c>
      <c r="C18" s="291" t="str">
        <f>Indicadores!F17</f>
        <v>Gestión De Comunicación Estratégica (GCE)</v>
      </c>
      <c r="D18" s="292">
        <f>Indicadores!N17</f>
        <v>1</v>
      </c>
      <c r="E18" s="293" t="str">
        <f>Indicadores!O17</f>
        <v>Hacia arriba</v>
      </c>
      <c r="F18" s="294">
        <f t="shared" si="0"/>
        <v>0.85</v>
      </c>
      <c r="G18" s="295">
        <f t="shared" si="1"/>
        <v>0.9</v>
      </c>
      <c r="H18" s="293" t="str">
        <f>Indicadores!P17</f>
        <v>Mensual</v>
      </c>
      <c r="I18" s="293" t="str">
        <f>Indicadores!Q17</f>
        <v>Mensual</v>
      </c>
      <c r="J18" s="296">
        <f>'GCE002'!C12</f>
        <v>1</v>
      </c>
      <c r="K18" s="296">
        <f>'GCE002'!C13</f>
        <v>1</v>
      </c>
      <c r="L18" s="296">
        <f>'GCE002'!C14</f>
        <v>1</v>
      </c>
      <c r="M18" s="296">
        <f>'GCE002'!C15</f>
        <v>1</v>
      </c>
      <c r="N18" s="296">
        <f>'GCE002'!C16</f>
        <v>0</v>
      </c>
      <c r="O18" s="296">
        <f>'GCE002'!C17</f>
        <v>0</v>
      </c>
      <c r="P18" s="296">
        <f>'GCE002'!C18</f>
        <v>0</v>
      </c>
      <c r="Q18" s="296">
        <f>'GCE002'!C19</f>
        <v>0</v>
      </c>
      <c r="R18" s="296">
        <f>'GCE002'!C20</f>
        <v>0</v>
      </c>
      <c r="S18" s="296">
        <f>'GCE002'!C21</f>
        <v>0</v>
      </c>
      <c r="T18" s="296">
        <f>'GCE002'!C22</f>
        <v>0</v>
      </c>
      <c r="U18" s="296">
        <f>'GCE002'!C23</f>
        <v>0</v>
      </c>
      <c r="V18" s="297">
        <f t="shared" si="3"/>
        <v>0.33333333333333331</v>
      </c>
      <c r="W18" s="303"/>
      <c r="X18" s="299"/>
      <c r="Y18" s="27"/>
      <c r="Z18" s="27"/>
    </row>
    <row r="19" spans="1:26" ht="49.5" customHeight="1">
      <c r="A19" s="289" t="str">
        <f>Indicadores!D18</f>
        <v>PRO_NIC_IND_001</v>
      </c>
      <c r="B19" s="290" t="str">
        <f>Indicadores!A18</f>
        <v>Informe de iniciativas y seguimiento de Cooperación Internacional y Banca Multilateral.</v>
      </c>
      <c r="C19" s="291" t="str">
        <f>Indicadores!F18</f>
        <v>Negociación Internacional, Recursos de Cooperación y Banca (NIC)</v>
      </c>
      <c r="D19" s="306">
        <f>Indicadores!N18</f>
        <v>1</v>
      </c>
      <c r="E19" s="293" t="str">
        <f>Indicadores!O18</f>
        <v xml:space="preserve">PUNTO MEDIO </v>
      </c>
      <c r="F19" s="294">
        <f t="shared" si="0"/>
        <v>0.85</v>
      </c>
      <c r="G19" s="295">
        <f t="shared" si="1"/>
        <v>0.9</v>
      </c>
      <c r="H19" s="293" t="str">
        <f>Indicadores!P18</f>
        <v>Semestral</v>
      </c>
      <c r="I19" s="293" t="str">
        <f>Indicadores!Q18</f>
        <v>Semestral</v>
      </c>
      <c r="J19" s="296"/>
      <c r="K19" s="296"/>
      <c r="L19" s="296"/>
      <c r="M19" s="296"/>
      <c r="N19" s="296"/>
      <c r="O19" s="302">
        <f>'NIC001'!C17</f>
        <v>1</v>
      </c>
      <c r="P19" s="296"/>
      <c r="Q19" s="296"/>
      <c r="R19" s="296"/>
      <c r="S19" s="296"/>
      <c r="T19" s="296"/>
      <c r="U19" s="302">
        <f>'NIC001'!C23</f>
        <v>0</v>
      </c>
      <c r="V19" s="297">
        <f t="shared" si="3"/>
        <v>0.5</v>
      </c>
      <c r="W19" s="303"/>
      <c r="X19" s="299"/>
      <c r="Y19" s="27"/>
      <c r="Z19" s="27"/>
    </row>
    <row r="20" spans="1:26" ht="49.5" customHeight="1">
      <c r="A20" s="289" t="str">
        <f>Indicadores!D19</f>
        <v>PRO_NIC_IND_002</v>
      </c>
      <c r="B20" s="290" t="str">
        <f>Indicadores!A19</f>
        <v>Informe de gestión sobre el seguimiento a compromisos internacionales.</v>
      </c>
      <c r="C20" s="291" t="str">
        <f>Indicadores!F19</f>
        <v>Negociación Internacional, Recursos de Cooperación y Banca (NIC)</v>
      </c>
      <c r="D20" s="306">
        <f>Indicadores!N19</f>
        <v>1</v>
      </c>
      <c r="E20" s="293" t="str">
        <f>Indicadores!O19</f>
        <v xml:space="preserve">PUNTO MEDIO </v>
      </c>
      <c r="F20" s="294">
        <f t="shared" si="0"/>
        <v>0.85</v>
      </c>
      <c r="G20" s="295">
        <f t="shared" si="1"/>
        <v>0.9</v>
      </c>
      <c r="H20" s="293" t="str">
        <f>Indicadores!P19</f>
        <v>Semestral</v>
      </c>
      <c r="I20" s="293" t="str">
        <f>Indicadores!Q19</f>
        <v>Semestral</v>
      </c>
      <c r="J20" s="296"/>
      <c r="K20" s="296"/>
      <c r="L20" s="296"/>
      <c r="M20" s="296"/>
      <c r="N20" s="296"/>
      <c r="O20" s="302">
        <f>'NIC002'!C17</f>
        <v>1</v>
      </c>
      <c r="P20" s="296"/>
      <c r="Q20" s="296"/>
      <c r="R20" s="296"/>
      <c r="S20" s="296"/>
      <c r="T20" s="296"/>
      <c r="U20" s="302">
        <f>'NIC002'!C23</f>
        <v>0</v>
      </c>
      <c r="V20" s="297">
        <f t="shared" si="3"/>
        <v>0.5</v>
      </c>
      <c r="W20" s="303"/>
      <c r="X20" s="299"/>
      <c r="Y20" s="27"/>
      <c r="Z20" s="27"/>
    </row>
    <row r="21" spans="1:26" ht="49.5" customHeight="1">
      <c r="A21" s="307" t="str">
        <f>Indicadores!D20</f>
        <v>PRO_PPA_IND_002</v>
      </c>
      <c r="B21" s="290" t="str">
        <f>Indicadores!A20</f>
        <v xml:space="preserve">Avance en la formulación de las políticas públicas ambientales </v>
      </c>
      <c r="C21" s="308" t="str">
        <f>Indicadores!F20</f>
        <v>Formulación, Seguimiento y Evaluación de políticas Públicas Ambientales (PPA)</v>
      </c>
      <c r="D21" s="292">
        <f>Indicadores!N20</f>
        <v>0.9</v>
      </c>
      <c r="E21" s="293" t="str">
        <f>Indicadores!O20</f>
        <v xml:space="preserve">Hacia arriba </v>
      </c>
      <c r="F21" s="294">
        <f t="shared" si="0"/>
        <v>0.76500000000000001</v>
      </c>
      <c r="G21" s="295">
        <f t="shared" si="1"/>
        <v>0.81</v>
      </c>
      <c r="H21" s="293" t="str">
        <f>Indicadores!P20</f>
        <v>Semestral</v>
      </c>
      <c r="I21" s="293" t="str">
        <f>Indicadores!Q20</f>
        <v>Semestral</v>
      </c>
      <c r="J21" s="296"/>
      <c r="K21" s="309"/>
      <c r="L21" s="309"/>
      <c r="M21" s="309"/>
      <c r="N21" s="309"/>
      <c r="O21" s="302">
        <f>'PPA002'!C17</f>
        <v>1</v>
      </c>
      <c r="P21" s="309"/>
      <c r="Q21" s="309"/>
      <c r="R21" s="309"/>
      <c r="S21" s="296"/>
      <c r="T21" s="296"/>
      <c r="U21" s="302">
        <v>0</v>
      </c>
      <c r="V21" s="297">
        <f t="shared" si="3"/>
        <v>0.5</v>
      </c>
      <c r="W21" s="298"/>
      <c r="X21" s="299"/>
      <c r="Y21" s="27"/>
      <c r="Z21" s="27"/>
    </row>
    <row r="22" spans="1:26" ht="49.5" customHeight="1">
      <c r="A22" s="307" t="str">
        <f>Indicadores!D21</f>
        <v>PRO_PPA_IND_003</v>
      </c>
      <c r="B22" s="290" t="str">
        <f>Indicadores!A21</f>
        <v>Porcentaje de seguimiento del avance a Politicas Públicas Priorizadas</v>
      </c>
      <c r="C22" s="308" t="str">
        <f>Indicadores!F21</f>
        <v>Formulación, Seguimiento y Evaluación de políticas Públicas Ambientales (PPA)</v>
      </c>
      <c r="D22" s="292">
        <f>Indicadores!N21</f>
        <v>0.85</v>
      </c>
      <c r="E22" s="293" t="str">
        <f>Indicadores!O21</f>
        <v xml:space="preserve">Hacia arriba </v>
      </c>
      <c r="F22" s="294">
        <f t="shared" si="0"/>
        <v>0.72249999999999992</v>
      </c>
      <c r="G22" s="295">
        <f t="shared" si="1"/>
        <v>0.76500000000000001</v>
      </c>
      <c r="H22" s="293" t="str">
        <f>Indicadores!P21</f>
        <v>Anual</v>
      </c>
      <c r="I22" s="293" t="str">
        <f>Indicadores!Q21</f>
        <v>Semestral</v>
      </c>
      <c r="J22" s="296"/>
      <c r="K22" s="296"/>
      <c r="L22" s="296"/>
      <c r="M22" s="296"/>
      <c r="N22" s="296"/>
      <c r="O22" s="302">
        <f>+'PPA002'!C17</f>
        <v>1</v>
      </c>
      <c r="P22" s="296"/>
      <c r="Q22" s="296"/>
      <c r="R22" s="296"/>
      <c r="S22" s="296"/>
      <c r="T22" s="296"/>
      <c r="U22" s="302">
        <f>+'PPA002'!IC23</f>
        <v>0</v>
      </c>
      <c r="V22" s="297">
        <f>AVERAGE(J22:U22)</f>
        <v>0.5</v>
      </c>
      <c r="W22" s="298"/>
      <c r="X22" s="299"/>
      <c r="Y22" s="27"/>
      <c r="Z22" s="27"/>
    </row>
    <row r="23" spans="1:26" ht="49.5" customHeight="1">
      <c r="A23" s="307" t="str">
        <f>Indicadores!D22</f>
        <v>PRO_INA_IND_002</v>
      </c>
      <c r="B23" s="290" t="str">
        <f>Indicadores!A22</f>
        <v>Cumplimiento en la Formulación de Instrumentos normativos</v>
      </c>
      <c r="C23" s="308" t="str">
        <f>Indicadores!F22</f>
        <v>Instrumentación Ambiental (INA)</v>
      </c>
      <c r="D23" s="292">
        <f>Indicadores!N22</f>
        <v>0.8</v>
      </c>
      <c r="E23" s="293" t="str">
        <f>Indicadores!O22</f>
        <v xml:space="preserve">Hacia arriba </v>
      </c>
      <c r="F23" s="294">
        <f t="shared" si="0"/>
        <v>0.68</v>
      </c>
      <c r="G23" s="295">
        <f t="shared" si="1"/>
        <v>0.72000000000000008</v>
      </c>
      <c r="H23" s="293" t="str">
        <f>Indicadores!P22</f>
        <v>Semestral</v>
      </c>
      <c r="I23" s="293" t="str">
        <f>Indicadores!Q22</f>
        <v>Semestral</v>
      </c>
      <c r="J23" s="296"/>
      <c r="K23" s="296"/>
      <c r="L23" s="296"/>
      <c r="M23" s="296"/>
      <c r="N23" s="296"/>
      <c r="O23" s="302">
        <f>+'PPA003'!C17</f>
        <v>0.6</v>
      </c>
      <c r="P23" s="296"/>
      <c r="Q23" s="296"/>
      <c r="R23" s="296"/>
      <c r="S23" s="296"/>
      <c r="T23" s="296"/>
      <c r="U23" s="296">
        <f>'INA002'!C23</f>
        <v>0</v>
      </c>
      <c r="V23" s="297">
        <f t="shared" ref="V23" si="4">AVERAGE(J23:U23)</f>
        <v>0.3</v>
      </c>
      <c r="W23" s="298"/>
      <c r="X23" s="299"/>
      <c r="Y23" s="27"/>
      <c r="Z23" s="27"/>
    </row>
    <row r="24" spans="1:26" ht="49.5" customHeight="1">
      <c r="A24" s="307" t="str">
        <f>Indicadores!D23</f>
        <v>PRO_INA_IND_003</v>
      </c>
      <c r="B24" s="290" t="str">
        <f>Indicadores!A23</f>
        <v>Gestión de atención satisfactoria al usuario</v>
      </c>
      <c r="C24" s="308" t="str">
        <f>Indicadores!F23</f>
        <v>Instrumentación Ambiental (INA)</v>
      </c>
      <c r="D24" s="292">
        <f>Indicadores!N23</f>
        <v>1</v>
      </c>
      <c r="E24" s="293" t="str">
        <f>Indicadores!O23</f>
        <v>Mantener</v>
      </c>
      <c r="F24" s="294">
        <f t="shared" ref="F24" si="5">0.85*D24</f>
        <v>0.85</v>
      </c>
      <c r="G24" s="295">
        <f t="shared" ref="G24" si="6">0.9*D24</f>
        <v>0.9</v>
      </c>
      <c r="H24" s="293" t="str">
        <f>Indicadores!P23</f>
        <v xml:space="preserve">Mensual </v>
      </c>
      <c r="I24" s="293" t="str">
        <f>Indicadores!Q23</f>
        <v xml:space="preserve">Mensual </v>
      </c>
      <c r="J24" s="296">
        <f>'INA003'!C12</f>
        <v>1</v>
      </c>
      <c r="K24" s="296">
        <f>'INA003'!C13</f>
        <v>1</v>
      </c>
      <c r="L24" s="296">
        <f>'INA003'!C14</f>
        <v>1</v>
      </c>
      <c r="M24" s="296">
        <f>'INA003'!C15</f>
        <v>1</v>
      </c>
      <c r="N24" s="296">
        <f>'INA003'!C16</f>
        <v>1</v>
      </c>
      <c r="O24" s="296">
        <f>'INA003'!C17</f>
        <v>1</v>
      </c>
      <c r="P24" s="296">
        <f>'INA003'!C18</f>
        <v>0</v>
      </c>
      <c r="Q24" s="296">
        <f>'INA003'!C19</f>
        <v>0</v>
      </c>
      <c r="R24" s="296">
        <f>'INA003'!C20</f>
        <v>0</v>
      </c>
      <c r="S24" s="296">
        <f>'INA003'!C21</f>
        <v>0</v>
      </c>
      <c r="T24" s="296">
        <f>'INA003'!C22</f>
        <v>0</v>
      </c>
      <c r="U24" s="296">
        <f>'INA003'!C23</f>
        <v>0</v>
      </c>
      <c r="V24" s="297">
        <f>AVERAGE(J24:U24)</f>
        <v>0.5</v>
      </c>
      <c r="W24" s="298"/>
      <c r="X24" s="299"/>
      <c r="Y24" s="27"/>
      <c r="Z24" s="27"/>
    </row>
    <row r="25" spans="1:26" ht="49.5" customHeight="1">
      <c r="A25" s="307" t="str">
        <f>Indicadores!D24</f>
        <v>PRO_GDS_IND_001</v>
      </c>
      <c r="B25" s="290" t="str">
        <f>Indicadores!A24</f>
        <v>Cumplimiento de las actividades de acompañamiento en el ejercicio misional del ministerio.</v>
      </c>
      <c r="C25" s="308" t="str">
        <f>Indicadores!F24</f>
        <v xml:space="preserve">Gestión del Desarrollo Sostenible (GDS) </v>
      </c>
      <c r="D25" s="292">
        <f>Indicadores!N24</f>
        <v>0.8</v>
      </c>
      <c r="E25" s="293" t="str">
        <f>Indicadores!O24</f>
        <v xml:space="preserve">Hacia arriba </v>
      </c>
      <c r="F25" s="294">
        <f t="shared" si="0"/>
        <v>0.68</v>
      </c>
      <c r="G25" s="295">
        <f t="shared" si="1"/>
        <v>0.72000000000000008</v>
      </c>
      <c r="H25" s="293" t="str">
        <f>Indicadores!P24</f>
        <v>Semestral</v>
      </c>
      <c r="I25" s="293" t="str">
        <f>Indicadores!Q24</f>
        <v>Semestral</v>
      </c>
      <c r="J25" s="296"/>
      <c r="K25" s="296"/>
      <c r="L25" s="296"/>
      <c r="M25" s="296"/>
      <c r="N25" s="296"/>
      <c r="O25" s="296">
        <f>'GDS001'!C17</f>
        <v>0.87</v>
      </c>
      <c r="P25" s="296"/>
      <c r="Q25" s="296"/>
      <c r="R25" s="296"/>
      <c r="S25" s="296"/>
      <c r="T25" s="296"/>
      <c r="U25" s="296">
        <f>'GDS002'!C23</f>
        <v>0</v>
      </c>
      <c r="V25" s="297">
        <f t="shared" ref="V25:V35" si="7">AVERAGE(J25:U25)</f>
        <v>0.435</v>
      </c>
      <c r="W25" s="298"/>
      <c r="X25" s="300"/>
      <c r="Y25" s="27"/>
      <c r="Z25" s="27"/>
    </row>
    <row r="26" spans="1:26" ht="49.5" customHeight="1">
      <c r="A26" s="307" t="str">
        <f>Indicadores!D25</f>
        <v>PRO_GDS_IND_002</v>
      </c>
      <c r="B26" s="290" t="str">
        <f>Indicadores!A25</f>
        <v>Percepción  de las actividades de acompañamiento en el ejercicio misional del ministerio</v>
      </c>
      <c r="C26" s="308" t="str">
        <f>Indicadores!F25</f>
        <v xml:space="preserve">Gestión del Desarrollo Sostenible (GDS) </v>
      </c>
      <c r="D26" s="292">
        <f>Indicadores!N25</f>
        <v>0.75</v>
      </c>
      <c r="E26" s="293" t="str">
        <f>Indicadores!O25</f>
        <v xml:space="preserve">Hacia arriba </v>
      </c>
      <c r="F26" s="294">
        <f t="shared" si="0"/>
        <v>0.63749999999999996</v>
      </c>
      <c r="G26" s="295">
        <f t="shared" si="1"/>
        <v>0.67500000000000004</v>
      </c>
      <c r="H26" s="293" t="str">
        <f>Indicadores!P25</f>
        <v>Semestral</v>
      </c>
      <c r="I26" s="293" t="str">
        <f>Indicadores!Q25</f>
        <v>Semestral</v>
      </c>
      <c r="J26" s="296"/>
      <c r="K26" s="296"/>
      <c r="L26" s="296"/>
      <c r="M26" s="296"/>
      <c r="N26" s="296"/>
      <c r="O26" s="296">
        <f>'GDS002'!C17</f>
        <v>0.85599999999999998</v>
      </c>
      <c r="P26" s="296"/>
      <c r="Q26" s="296"/>
      <c r="R26" s="296"/>
      <c r="S26" s="296"/>
      <c r="T26" s="296"/>
      <c r="U26" s="296">
        <f>'GDS002'!C23</f>
        <v>0</v>
      </c>
      <c r="V26" s="297">
        <f t="shared" si="7"/>
        <v>0.42799999999999999</v>
      </c>
      <c r="W26" s="298"/>
      <c r="X26" s="300"/>
      <c r="Y26" s="27"/>
      <c r="Z26" s="27"/>
    </row>
    <row r="27" spans="1:26" ht="49.5" customHeight="1">
      <c r="A27" s="310" t="str">
        <f>Indicadores!D26</f>
        <v>PRO_SCD_IND_001</v>
      </c>
      <c r="B27" s="290" t="str">
        <f>Indicadores!A26</f>
        <v>Cumplimiento legal en los términos de respuesta a PQRSD</v>
      </c>
      <c r="C27" s="311" t="str">
        <f>Indicadores!F26</f>
        <v>Servicio al ciudadano (SCD)</v>
      </c>
      <c r="D27" s="292">
        <f>Indicadores!N26</f>
        <v>0.95</v>
      </c>
      <c r="E27" s="293" t="str">
        <f>Indicadores!O26</f>
        <v>Hacia arriba</v>
      </c>
      <c r="F27" s="294">
        <f t="shared" si="0"/>
        <v>0.8075</v>
      </c>
      <c r="G27" s="295">
        <f t="shared" si="1"/>
        <v>0.85499999999999998</v>
      </c>
      <c r="H27" s="293" t="str">
        <f>Indicadores!P26</f>
        <v>Trimestral</v>
      </c>
      <c r="I27" s="293" t="str">
        <f>Indicadores!Q26</f>
        <v>Trimestral</v>
      </c>
      <c r="J27" s="296"/>
      <c r="K27" s="296"/>
      <c r="L27" s="296">
        <f>+'SCD001'!C13</f>
        <v>0.7</v>
      </c>
      <c r="M27" s="296"/>
      <c r="N27" s="296"/>
      <c r="O27" s="296">
        <f>+'SCD002'!C17</f>
        <v>0.91</v>
      </c>
      <c r="P27" s="296"/>
      <c r="Q27" s="296"/>
      <c r="R27" s="296">
        <f>'SCD001'!C18</f>
        <v>0</v>
      </c>
      <c r="S27" s="296"/>
      <c r="T27" s="296"/>
      <c r="U27" s="296">
        <f>'SCD001'!C21</f>
        <v>0</v>
      </c>
      <c r="V27" s="297">
        <f t="shared" si="7"/>
        <v>0.40249999999999997</v>
      </c>
      <c r="W27" s="303"/>
      <c r="X27" s="300"/>
      <c r="Y27" s="27"/>
      <c r="Z27" s="27"/>
    </row>
    <row r="28" spans="1:26" ht="49.5" customHeight="1">
      <c r="A28" s="310" t="str">
        <f>Indicadores!D27</f>
        <v>PRO_SCD_IND_002</v>
      </c>
      <c r="B28" s="290" t="str">
        <f>Indicadores!A27</f>
        <v>Satisfacción en la atención de canales de primer contacto</v>
      </c>
      <c r="C28" s="311" t="str">
        <f>Indicadores!F27</f>
        <v>Servicio al ciudadano (SCD)</v>
      </c>
      <c r="D28" s="292">
        <f>Indicadores!N27</f>
        <v>0.75</v>
      </c>
      <c r="E28" s="293" t="str">
        <f>Indicadores!O27</f>
        <v>Hacia arriba</v>
      </c>
      <c r="F28" s="294">
        <f t="shared" si="0"/>
        <v>0.63749999999999996</v>
      </c>
      <c r="G28" s="295">
        <f t="shared" si="1"/>
        <v>0.67500000000000004</v>
      </c>
      <c r="H28" s="293" t="str">
        <f>Indicadores!P27</f>
        <v>Trimestral</v>
      </c>
      <c r="I28" s="293" t="str">
        <f>Indicadores!Q27</f>
        <v>Trimestral</v>
      </c>
      <c r="J28" s="296"/>
      <c r="K28" s="296"/>
      <c r="L28" s="296">
        <f>'SCD002'!C14</f>
        <v>1</v>
      </c>
      <c r="M28" s="296"/>
      <c r="N28" s="296"/>
      <c r="O28" s="296">
        <f>'SCD002'!C17</f>
        <v>0.91</v>
      </c>
      <c r="P28" s="296"/>
      <c r="Q28" s="296"/>
      <c r="R28" s="296">
        <f>'SCD001'!C18</f>
        <v>0</v>
      </c>
      <c r="S28" s="296"/>
      <c r="T28" s="296"/>
      <c r="U28" s="296">
        <f>'SCD001'!C21</f>
        <v>0</v>
      </c>
      <c r="V28" s="297">
        <f t="shared" si="7"/>
        <v>0.47750000000000004</v>
      </c>
      <c r="W28" s="303"/>
      <c r="X28" s="300"/>
      <c r="Y28" s="27"/>
      <c r="Z28" s="27"/>
    </row>
    <row r="29" spans="1:26" ht="49.5" customHeight="1">
      <c r="A29" s="310" t="str">
        <f>Indicadores!D28</f>
        <v>PRO_SCD_IND_003</v>
      </c>
      <c r="B29" s="290" t="str">
        <f>Indicadores!A28</f>
        <v>Medición de la Apropiación del Protocolo de Servicio al Ciudadano</v>
      </c>
      <c r="C29" s="311" t="str">
        <f>Indicadores!F28</f>
        <v>Servicio al ciudadano (SCD)</v>
      </c>
      <c r="D29" s="292">
        <f>Indicadores!N28</f>
        <v>0.7</v>
      </c>
      <c r="E29" s="293" t="str">
        <f>Indicadores!O28</f>
        <v>Hacia arriba</v>
      </c>
      <c r="F29" s="294">
        <f t="shared" si="0"/>
        <v>0.59499999999999997</v>
      </c>
      <c r="G29" s="295">
        <f t="shared" si="1"/>
        <v>0.63</v>
      </c>
      <c r="H29" s="293" t="str">
        <f>Indicadores!P28</f>
        <v>Trimestral</v>
      </c>
      <c r="I29" s="293" t="str">
        <f>Indicadores!Q28</f>
        <v>Trimestral</v>
      </c>
      <c r="J29" s="296"/>
      <c r="K29" s="296"/>
      <c r="L29" s="296">
        <f>'SCD003'!C13</f>
        <v>1</v>
      </c>
      <c r="M29" s="296"/>
      <c r="N29" s="296"/>
      <c r="O29" s="296">
        <f>'SCD003'!C16</f>
        <v>0.97</v>
      </c>
      <c r="P29" s="296"/>
      <c r="Q29" s="296"/>
      <c r="R29" s="296">
        <f>'SCD003'!C19</f>
        <v>0</v>
      </c>
      <c r="S29" s="296"/>
      <c r="T29" s="296"/>
      <c r="U29" s="296">
        <f>'SCD003'!C22</f>
        <v>0</v>
      </c>
      <c r="V29" s="297">
        <f t="shared" si="7"/>
        <v>0.49249999999999999</v>
      </c>
      <c r="W29" s="300"/>
      <c r="X29" s="300"/>
      <c r="Y29" s="27"/>
      <c r="Z29" s="27"/>
    </row>
    <row r="30" spans="1:26" ht="49.5" customHeight="1">
      <c r="A30" s="310" t="str">
        <f>Indicadores!D29</f>
        <v>PRO_SCD_IND_004</v>
      </c>
      <c r="B30" s="290" t="str">
        <f>Indicadores!A29</f>
        <v>Ejecución de actividades de Gobierno Abierto</v>
      </c>
      <c r="C30" s="311" t="str">
        <f>Indicadores!F29</f>
        <v>Servicio al ciudadano (SCD)</v>
      </c>
      <c r="D30" s="292">
        <f>Indicadores!N29</f>
        <v>0.8</v>
      </c>
      <c r="E30" s="293" t="str">
        <f>Indicadores!O29</f>
        <v>Hacia arriba</v>
      </c>
      <c r="F30" s="294">
        <f t="shared" si="0"/>
        <v>0.68</v>
      </c>
      <c r="G30" s="295">
        <f t="shared" si="1"/>
        <v>0.72000000000000008</v>
      </c>
      <c r="H30" s="293" t="str">
        <f>Indicadores!P29</f>
        <v>Trimestral</v>
      </c>
      <c r="I30" s="293" t="str">
        <f>Indicadores!Q29</f>
        <v>Trimestral</v>
      </c>
      <c r="J30" s="296"/>
      <c r="K30" s="296"/>
      <c r="L30" s="296">
        <f>'SCD004'!C14</f>
        <v>1</v>
      </c>
      <c r="M30" s="296"/>
      <c r="N30" s="296"/>
      <c r="O30" s="296">
        <f>'SCD004'!C17</f>
        <v>1</v>
      </c>
      <c r="P30" s="296"/>
      <c r="Q30" s="296"/>
      <c r="R30" s="296">
        <f>'SCD004'!C20</f>
        <v>0</v>
      </c>
      <c r="S30" s="296"/>
      <c r="T30" s="296"/>
      <c r="U30" s="296">
        <f>'SCD004'!C23</f>
        <v>0</v>
      </c>
      <c r="V30" s="297">
        <f t="shared" si="7"/>
        <v>0.5</v>
      </c>
      <c r="W30" s="300"/>
      <c r="X30" s="300"/>
      <c r="Y30" s="27"/>
      <c r="Z30" s="27"/>
    </row>
    <row r="31" spans="1:26" ht="49.5" customHeight="1">
      <c r="A31" s="310" t="str">
        <f>Indicadores!D30</f>
        <v>PRO_GFI_IND_005</v>
      </c>
      <c r="B31" s="290" t="str">
        <f>Indicadores!A30</f>
        <v xml:space="preserve">Pagos realizados de las obligaciones tramite </v>
      </c>
      <c r="C31" s="311" t="str">
        <f>Indicadores!F30</f>
        <v>Gestión Financiera (GFI)</v>
      </c>
      <c r="D31" s="292">
        <f>Indicadores!N30</f>
        <v>0.8</v>
      </c>
      <c r="E31" s="293" t="str">
        <f>Indicadores!O30</f>
        <v>Hacia arriba</v>
      </c>
      <c r="F31" s="294">
        <f t="shared" si="0"/>
        <v>0.68</v>
      </c>
      <c r="G31" s="295">
        <f t="shared" si="1"/>
        <v>0.72000000000000008</v>
      </c>
      <c r="H31" s="293" t="str">
        <f>Indicadores!P30</f>
        <v>Mensual</v>
      </c>
      <c r="I31" s="293" t="str">
        <f>Indicadores!Q30</f>
        <v>Mensual</v>
      </c>
      <c r="J31" s="296">
        <f>'GFI005'!C12</f>
        <v>0.45</v>
      </c>
      <c r="K31" s="296">
        <f>'GFI005'!C13</f>
        <v>0.91</v>
      </c>
      <c r="L31" s="296">
        <f>'GFI005'!C14</f>
        <v>0.98</v>
      </c>
      <c r="M31" s="296">
        <f>'GFI005'!C15</f>
        <v>0.98</v>
      </c>
      <c r="N31" s="296">
        <f>'GFI005'!C16</f>
        <v>0.98</v>
      </c>
      <c r="O31" s="296">
        <f>'GFI005'!C17</f>
        <v>0.95</v>
      </c>
      <c r="P31" s="296">
        <f>'GFI005'!C18</f>
        <v>0</v>
      </c>
      <c r="Q31" s="296">
        <f>'GFI005'!C19</f>
        <v>0</v>
      </c>
      <c r="R31" s="296">
        <f>'GFI005'!C20</f>
        <v>0</v>
      </c>
      <c r="S31" s="296">
        <f>'GFI005'!C21</f>
        <v>0</v>
      </c>
      <c r="T31" s="296">
        <f>'GFI005'!C22</f>
        <v>0</v>
      </c>
      <c r="U31" s="296">
        <f>'GFI005'!C23</f>
        <v>0</v>
      </c>
      <c r="V31" s="297">
        <f t="shared" si="7"/>
        <v>0.4375</v>
      </c>
      <c r="W31" s="303"/>
      <c r="X31" s="300"/>
      <c r="Y31" s="27"/>
      <c r="Z31" s="27"/>
    </row>
    <row r="32" spans="1:26" ht="49.5" customHeight="1">
      <c r="A32" s="310" t="str">
        <f>Indicadores!D31</f>
        <v>PRO_GFI_IND_007</v>
      </c>
      <c r="B32" s="290" t="str">
        <f>Indicadores!A31</f>
        <v>Tramites presupuestales gestionados por vigencia.</v>
      </c>
      <c r="C32" s="311" t="str">
        <f>Indicadores!F31</f>
        <v>Gestión Financiera (GFI)</v>
      </c>
      <c r="D32" s="292">
        <f>Indicadores!N31</f>
        <v>0.9</v>
      </c>
      <c r="E32" s="293" t="str">
        <f>Indicadores!O31</f>
        <v>Hacia arriba</v>
      </c>
      <c r="F32" s="294">
        <f t="shared" si="0"/>
        <v>0.76500000000000001</v>
      </c>
      <c r="G32" s="295">
        <f t="shared" si="1"/>
        <v>0.81</v>
      </c>
      <c r="H32" s="293" t="str">
        <f>Indicadores!P31</f>
        <v>Trimestral</v>
      </c>
      <c r="I32" s="293" t="str">
        <f>Indicadores!Q31</f>
        <v>Trimestral</v>
      </c>
      <c r="J32" s="296"/>
      <c r="K32" s="296"/>
      <c r="L32" s="296">
        <f>'GFI007'!C14</f>
        <v>1</v>
      </c>
      <c r="M32" s="296"/>
      <c r="N32" s="296"/>
      <c r="O32" s="296">
        <f>'GFI007'!C17</f>
        <v>1</v>
      </c>
      <c r="P32" s="296"/>
      <c r="Q32" s="296"/>
      <c r="R32" s="296">
        <f>'GFI007'!C20</f>
        <v>0</v>
      </c>
      <c r="S32" s="296"/>
      <c r="T32" s="296"/>
      <c r="U32" s="296">
        <f>'GFI007'!C23</f>
        <v>0</v>
      </c>
      <c r="V32" s="297">
        <f t="shared" si="7"/>
        <v>0.5</v>
      </c>
      <c r="W32" s="303"/>
      <c r="X32" s="300"/>
      <c r="Y32" s="27"/>
      <c r="Z32" s="27"/>
    </row>
    <row r="33" spans="1:26" ht="49.5" customHeight="1">
      <c r="A33" s="310" t="str">
        <f>Indicadores!D32</f>
        <v>PRO_GFI_IND_006</v>
      </c>
      <c r="B33" s="290" t="str">
        <f>Indicadores!A32</f>
        <v>Seguimiento al flujo de cuentas tramitadas</v>
      </c>
      <c r="C33" s="311" t="str">
        <f>Indicadores!F32</f>
        <v>Gestión Financiera (GFI)</v>
      </c>
      <c r="D33" s="292">
        <f>Indicadores!N32</f>
        <v>0.9</v>
      </c>
      <c r="E33" s="293" t="str">
        <f>Indicadores!O32</f>
        <v>Hacia arriba</v>
      </c>
      <c r="F33" s="294">
        <f t="shared" si="0"/>
        <v>0.76500000000000001</v>
      </c>
      <c r="G33" s="295">
        <f t="shared" si="1"/>
        <v>0.81</v>
      </c>
      <c r="H33" s="293" t="str">
        <f>Indicadores!P32</f>
        <v>Mensual</v>
      </c>
      <c r="I33" s="293" t="str">
        <f>Indicadores!Q32</f>
        <v>Mensual</v>
      </c>
      <c r="J33" s="296">
        <f>'GFI006'!C12</f>
        <v>0.77</v>
      </c>
      <c r="K33" s="296">
        <f>'GFI006'!C13</f>
        <v>0.79</v>
      </c>
      <c r="L33" s="296">
        <f>'GFI006'!C14</f>
        <v>0.97</v>
      </c>
      <c r="M33" s="296">
        <f>'GFI006'!C15</f>
        <v>0.98</v>
      </c>
      <c r="N33" s="296">
        <f>'GFI006'!C16</f>
        <v>0.97</v>
      </c>
      <c r="O33" s="296">
        <f>'GFI006'!C17</f>
        <v>0.97</v>
      </c>
      <c r="P33" s="296">
        <f>'GFI006'!C18</f>
        <v>0</v>
      </c>
      <c r="Q33" s="296">
        <f>'GFI006'!C19</f>
        <v>0</v>
      </c>
      <c r="R33" s="296">
        <f>'GFI006'!C20</f>
        <v>0</v>
      </c>
      <c r="S33" s="296">
        <f>'GFI006'!C21</f>
        <v>0</v>
      </c>
      <c r="T33" s="296">
        <f>'GFI006'!C22</f>
        <v>0</v>
      </c>
      <c r="U33" s="296">
        <f>'GFI006'!C23</f>
        <v>0</v>
      </c>
      <c r="V33" s="297">
        <f t="shared" si="7"/>
        <v>0.45416666666666666</v>
      </c>
      <c r="W33" s="303"/>
      <c r="X33" s="300"/>
      <c r="Y33" s="27"/>
      <c r="Z33" s="27"/>
    </row>
    <row r="34" spans="1:26" ht="49.5" customHeight="1">
      <c r="A34" s="310" t="str">
        <f>Indicadores!D33</f>
        <v>PRO_GAC_IND_001</v>
      </c>
      <c r="B34" s="290" t="str">
        <f>Indicadores!A33</f>
        <v>Cumplimiento del Plan de Mantenimiento Preventivo</v>
      </c>
      <c r="C34" s="312" t="str">
        <f>Indicadores!F33</f>
        <v>Gestión Administrativa , Comisiones y Apoyo Logistíco (GAC)</v>
      </c>
      <c r="D34" s="292">
        <f>Indicadores!N33</f>
        <v>1</v>
      </c>
      <c r="E34" s="293" t="str">
        <f>Indicadores!O33</f>
        <v>Hacia arriba</v>
      </c>
      <c r="F34" s="294">
        <f t="shared" si="0"/>
        <v>0.85</v>
      </c>
      <c r="G34" s="295">
        <f t="shared" si="1"/>
        <v>0.9</v>
      </c>
      <c r="H34" s="293" t="str">
        <f>Indicadores!P33</f>
        <v>Mensual</v>
      </c>
      <c r="I34" s="293" t="str">
        <f>Indicadores!Q33</f>
        <v>Mensual</v>
      </c>
      <c r="J34" s="296" t="str">
        <f>'GAC001'!C12</f>
        <v>NA</v>
      </c>
      <c r="K34" s="296">
        <f>'GAC001'!C13</f>
        <v>1</v>
      </c>
      <c r="L34" s="296">
        <f>'GAC001'!C14</f>
        <v>1</v>
      </c>
      <c r="M34" s="296">
        <f>'GAC001'!C15</f>
        <v>1</v>
      </c>
      <c r="N34" s="296">
        <f>'GAC001'!C15</f>
        <v>1</v>
      </c>
      <c r="O34" s="296">
        <f>'GAC001'!C16</f>
        <v>1</v>
      </c>
      <c r="P34" s="296">
        <f>'GAC001'!C18</f>
        <v>0</v>
      </c>
      <c r="Q34" s="296">
        <f>'GAC001'!C19</f>
        <v>0</v>
      </c>
      <c r="R34" s="296">
        <f>'GAC001'!C20</f>
        <v>0</v>
      </c>
      <c r="S34" s="296">
        <f>'GAC001'!C21</f>
        <v>0</v>
      </c>
      <c r="T34" s="296">
        <f>'GAC001'!C22</f>
        <v>0</v>
      </c>
      <c r="U34" s="296">
        <f>'GAC001'!C23</f>
        <v>0</v>
      </c>
      <c r="V34" s="297">
        <f t="shared" si="7"/>
        <v>0.45454545454545453</v>
      </c>
      <c r="W34" s="303"/>
      <c r="X34" s="300"/>
      <c r="Y34" s="27"/>
      <c r="Z34" s="27"/>
    </row>
    <row r="35" spans="1:26" ht="49.5" customHeight="1">
      <c r="A35" s="310" t="str">
        <f>Indicadores!D34</f>
        <v>PRO_GAC_IND_003</v>
      </c>
      <c r="B35" s="290" t="str">
        <f>Indicadores!A34</f>
        <v>Efectividad en la atención de las solicitudes</v>
      </c>
      <c r="C35" s="312" t="str">
        <f>Indicadores!F34</f>
        <v>Gestión Administrativa , Comisiones y Apoyo Logistíco (GAC)</v>
      </c>
      <c r="D35" s="292">
        <f>Indicadores!N34</f>
        <v>0.95</v>
      </c>
      <c r="E35" s="293" t="str">
        <f>Indicadores!O34</f>
        <v>Hacia arriba</v>
      </c>
      <c r="F35" s="294">
        <f t="shared" si="0"/>
        <v>0.8075</v>
      </c>
      <c r="G35" s="295">
        <f t="shared" si="1"/>
        <v>0.85499999999999998</v>
      </c>
      <c r="H35" s="293" t="str">
        <f>Indicadores!P34</f>
        <v>Mensual</v>
      </c>
      <c r="I35" s="293" t="str">
        <f>Indicadores!Q34</f>
        <v>Mensual</v>
      </c>
      <c r="J35" s="296">
        <f>'GAC003'!C12</f>
        <v>0.88</v>
      </c>
      <c r="K35" s="296">
        <f>'GAC003'!C13</f>
        <v>1</v>
      </c>
      <c r="L35" s="296">
        <f>'GAC003'!C14</f>
        <v>1</v>
      </c>
      <c r="M35" s="296">
        <f>'GAC003'!C15</f>
        <v>0.96</v>
      </c>
      <c r="N35" s="296">
        <f>'GAC003'!C16</f>
        <v>0.99</v>
      </c>
      <c r="O35" s="296">
        <f>'GAC003'!C17</f>
        <v>0.97</v>
      </c>
      <c r="P35" s="296">
        <f>'GAC003'!C18</f>
        <v>0</v>
      </c>
      <c r="Q35" s="296">
        <f>'GAC003'!C19</f>
        <v>0</v>
      </c>
      <c r="R35" s="296">
        <f>'GAC003'!C20</f>
        <v>0</v>
      </c>
      <c r="S35" s="296">
        <f>'GAC003'!C21</f>
        <v>0</v>
      </c>
      <c r="T35" s="296">
        <f>'GAC003'!C22</f>
        <v>0</v>
      </c>
      <c r="U35" s="296">
        <f>'GAC003'!C23</f>
        <v>0</v>
      </c>
      <c r="V35" s="297">
        <f t="shared" si="7"/>
        <v>0.48333333333333334</v>
      </c>
      <c r="W35" s="303"/>
      <c r="X35" s="299"/>
      <c r="Y35" s="27"/>
      <c r="Z35" s="27"/>
    </row>
    <row r="36" spans="1:26" ht="49.5" customHeight="1">
      <c r="A36" s="310" t="str">
        <f>Indicadores!D35</f>
        <v>PRO_GAC_IND_004</v>
      </c>
      <c r="B36" s="313" t="str">
        <f>Indicadores!A35</f>
        <v>Porcentaje de disminución de consumo agua</v>
      </c>
      <c r="C36" s="312" t="str">
        <f>Indicadores!F35</f>
        <v>Gestión Administrativa , Comisiones y Apoyo Logistíco (GAC)</v>
      </c>
      <c r="D36" s="292">
        <f>Indicadores!N35</f>
        <v>-0.25</v>
      </c>
      <c r="E36" s="293" t="str">
        <f>Indicadores!O37</f>
        <v>Hacia abajo</v>
      </c>
      <c r="F36" s="314">
        <f t="shared" si="0"/>
        <v>-0.21249999999999999</v>
      </c>
      <c r="G36" s="315">
        <f t="shared" si="1"/>
        <v>-0.22500000000000001</v>
      </c>
      <c r="H36" s="293" t="str">
        <f>Indicadores!P35</f>
        <v>Bimestral</v>
      </c>
      <c r="I36" s="293" t="str">
        <f>Indicadores!Q35</f>
        <v>Bimestral</v>
      </c>
      <c r="J36" s="302">
        <f>'GAC004'!C12</f>
        <v>-0.79</v>
      </c>
      <c r="K36" s="302"/>
      <c r="L36" s="302">
        <f>'GAC004'!C14</f>
        <v>-0.81</v>
      </c>
      <c r="M36" s="302"/>
      <c r="N36" s="302">
        <f>'GAC004'!C16</f>
        <v>-0.78</v>
      </c>
      <c r="O36" s="302"/>
      <c r="P36" s="302">
        <f>'GAC004'!C18</f>
        <v>0</v>
      </c>
      <c r="Q36" s="296"/>
      <c r="R36" s="296"/>
      <c r="S36" s="296"/>
      <c r="T36" s="296"/>
      <c r="U36" s="296">
        <v>0</v>
      </c>
      <c r="V36" s="297">
        <f>AVERAGE(K36:U36)</f>
        <v>-0.39750000000000002</v>
      </c>
      <c r="W36" s="303"/>
      <c r="X36" s="299"/>
      <c r="Y36" s="27"/>
      <c r="Z36" s="27"/>
    </row>
    <row r="37" spans="1:26" ht="49.5" customHeight="1">
      <c r="A37" s="310" t="str">
        <f>Indicadores!D36</f>
        <v>PRO_GAC_IND_005</v>
      </c>
      <c r="B37" s="313" t="str">
        <f>Indicadores!A36</f>
        <v>Porcentaje de disminución de consumo de energía</v>
      </c>
      <c r="C37" s="312" t="str">
        <f>Indicadores!F36</f>
        <v>Gestión Administrativa , Comisiones y Apoyo Logistíco (GAC)</v>
      </c>
      <c r="D37" s="292">
        <f>Indicadores!N36</f>
        <v>-0.25</v>
      </c>
      <c r="E37" s="293" t="str">
        <f>Indicadores!O38</f>
        <v>Hacia arriba</v>
      </c>
      <c r="F37" s="314">
        <f t="shared" si="0"/>
        <v>-0.21249999999999999</v>
      </c>
      <c r="G37" s="315">
        <f t="shared" si="1"/>
        <v>-0.22500000000000001</v>
      </c>
      <c r="H37" s="293" t="str">
        <f>Indicadores!P36</f>
        <v>Mensual</v>
      </c>
      <c r="I37" s="293" t="str">
        <f>Indicadores!Q36</f>
        <v>Mensual</v>
      </c>
      <c r="J37" s="302">
        <f>'GAC005'!C12</f>
        <v>-0.46</v>
      </c>
      <c r="K37" s="302">
        <f>'GAC005'!C13</f>
        <v>-0.42</v>
      </c>
      <c r="L37" s="302">
        <f>'GAC005'!C14</f>
        <v>-0.44</v>
      </c>
      <c r="M37" s="302">
        <f>'GAC005'!C15</f>
        <v>-0.42</v>
      </c>
      <c r="N37" s="302">
        <f>'GAC005'!C16</f>
        <v>-0.44</v>
      </c>
      <c r="O37" s="302">
        <f>'GAC005'!C17</f>
        <v>-0.35</v>
      </c>
      <c r="P37" s="302">
        <f>'GAC005'!C18</f>
        <v>0</v>
      </c>
      <c r="Q37" s="419"/>
      <c r="R37" s="419"/>
      <c r="S37" s="419"/>
      <c r="T37" s="419"/>
      <c r="U37" s="419"/>
      <c r="V37" s="297">
        <f>AVERAGE(J37:U37)</f>
        <v>-0.36142857142857149</v>
      </c>
      <c r="W37" s="303"/>
      <c r="X37" s="299"/>
      <c r="Y37" s="27"/>
      <c r="Z37" s="27"/>
    </row>
    <row r="38" spans="1:26" ht="49.5" customHeight="1">
      <c r="A38" s="310" t="str">
        <f>Indicadores!D37</f>
        <v>PRO_GAC_IND_006</v>
      </c>
      <c r="B38" s="313" t="str">
        <f>Indicadores!A37</f>
        <v xml:space="preserve">Consumo de papel en resmas </v>
      </c>
      <c r="C38" s="312" t="str">
        <f>Indicadores!F37</f>
        <v>Gestión Administrativa , Comisiones y Apoyo Logistíco (GAC)</v>
      </c>
      <c r="D38" s="292">
        <f>Indicadores!N37</f>
        <v>-0.25</v>
      </c>
      <c r="E38" s="293" t="str">
        <f>Indicadores!O37</f>
        <v>Hacia abajo</v>
      </c>
      <c r="F38" s="314">
        <f>0.85*D38</f>
        <v>-0.21249999999999999</v>
      </c>
      <c r="G38" s="315">
        <f>0.9*D38</f>
        <v>-0.22500000000000001</v>
      </c>
      <c r="H38" s="293" t="str">
        <f>Indicadores!P37</f>
        <v>Mensual</v>
      </c>
      <c r="I38" s="293" t="str">
        <f>Indicadores!Q37</f>
        <v>Mensual</v>
      </c>
      <c r="J38" s="302">
        <f>'GAC006'!C12</f>
        <v>-0.81</v>
      </c>
      <c r="K38" s="302">
        <f>'GAC006'!C13</f>
        <v>-0.64</v>
      </c>
      <c r="L38" s="302">
        <f>'GAC006'!C14</f>
        <v>-0.4</v>
      </c>
      <c r="M38" s="302">
        <f>'GAC006'!C15</f>
        <v>-0.68</v>
      </c>
      <c r="N38" s="302">
        <f>'GAC006'!C15</f>
        <v>-0.68</v>
      </c>
      <c r="O38" s="302">
        <f>'GAC006'!C16</f>
        <v>-0.68</v>
      </c>
      <c r="P38" s="302">
        <f>'GAC006'!C17</f>
        <v>-0.77</v>
      </c>
      <c r="Q38" s="301"/>
      <c r="R38" s="419"/>
      <c r="S38" s="302"/>
      <c r="T38" s="419"/>
      <c r="U38" s="419"/>
      <c r="V38" s="297">
        <f>AVERAGE(K38:U38)</f>
        <v>-0.64166666666666672</v>
      </c>
      <c r="W38" s="303"/>
      <c r="X38" s="299"/>
      <c r="Y38" s="27"/>
      <c r="Z38" s="27"/>
    </row>
    <row r="39" spans="1:26" ht="49.5" customHeight="1">
      <c r="A39" s="310" t="str">
        <f>Indicadores!D38</f>
        <v>PRO_GAC_IND_007</v>
      </c>
      <c r="B39" s="313" t="str">
        <f>B40</f>
        <v>Trámite de Comisiones</v>
      </c>
      <c r="C39" s="312" t="str">
        <f>Indicadores!F38</f>
        <v>Gestión Administrativa , Comisiones y Apoyo Logistíco (GAC)</v>
      </c>
      <c r="D39" s="292">
        <f>Indicadores!N38</f>
        <v>0.25</v>
      </c>
      <c r="E39" s="293" t="str">
        <f>Indicadores!O38</f>
        <v>Hacia arriba</v>
      </c>
      <c r="F39" s="294">
        <f t="shared" ref="F39:F44" si="8">0.85*D39</f>
        <v>0.21249999999999999</v>
      </c>
      <c r="G39" s="295">
        <f t="shared" ref="G39:G44" si="9">0.9*D39</f>
        <v>0.22500000000000001</v>
      </c>
      <c r="H39" s="293" t="str">
        <f>Indicadores!P38</f>
        <v>Mensual</v>
      </c>
      <c r="I39" s="293" t="str">
        <f>Indicadores!Q38</f>
        <v>Mensual</v>
      </c>
      <c r="J39" s="296">
        <f>'GAC007'!C12</f>
        <v>0.32</v>
      </c>
      <c r="K39" s="296">
        <f>'GAC007'!C13</f>
        <v>0.26</v>
      </c>
      <c r="L39" s="296">
        <f>'GAC007'!C14</f>
        <v>0.25</v>
      </c>
      <c r="M39" s="296">
        <f>'GAC007'!C15</f>
        <v>0.31</v>
      </c>
      <c r="N39" s="296">
        <f>'GAC007'!C16</f>
        <v>0.25</v>
      </c>
      <c r="O39" s="296">
        <f>'GAC007'!C17</f>
        <v>0.17</v>
      </c>
      <c r="P39" s="296"/>
      <c r="Q39" s="296"/>
      <c r="R39" s="296"/>
      <c r="S39" s="296"/>
      <c r="T39" s="296"/>
      <c r="U39" s="296"/>
      <c r="V39" s="297">
        <f t="shared" ref="V39:V45" si="10">AVERAGE(J39:U39)</f>
        <v>0.26</v>
      </c>
      <c r="W39" s="303"/>
      <c r="X39" s="299"/>
      <c r="Y39" s="27"/>
      <c r="Z39" s="27"/>
    </row>
    <row r="40" spans="1:26" ht="49.5" customHeight="1">
      <c r="A40" s="310" t="str">
        <f>Indicadores!D39</f>
        <v>PRO_GAC_IND_008</v>
      </c>
      <c r="B40" s="313" t="str">
        <f>Indicadores!A39</f>
        <v>Trámite de Comisiones</v>
      </c>
      <c r="C40" s="312" t="str">
        <f>Indicadores!F39</f>
        <v>Gestión Administrativa , Comisiones y Apoyo Logistíco (GAC)</v>
      </c>
      <c r="D40" s="292">
        <f>Indicadores!N39</f>
        <v>0.8</v>
      </c>
      <c r="E40" s="293" t="str">
        <f>Indicadores!O39</f>
        <v>Hacia arriba</v>
      </c>
      <c r="F40" s="294">
        <f t="shared" si="8"/>
        <v>0.68</v>
      </c>
      <c r="G40" s="295">
        <f t="shared" si="9"/>
        <v>0.72000000000000008</v>
      </c>
      <c r="H40" s="293" t="str">
        <f>Indicadores!P39</f>
        <v xml:space="preserve">Trimestral </v>
      </c>
      <c r="I40" s="293"/>
      <c r="J40" s="296"/>
      <c r="K40" s="296"/>
      <c r="L40" s="296">
        <f>+'GAC008 '!C14</f>
        <v>1</v>
      </c>
      <c r="M40" s="296"/>
      <c r="N40" s="296"/>
      <c r="O40" s="296">
        <f>+'GAC008 '!C17</f>
        <v>0.72</v>
      </c>
      <c r="P40" s="296"/>
      <c r="Q40" s="296"/>
      <c r="R40" s="296">
        <f>+'GAC008 '!C20</f>
        <v>0</v>
      </c>
      <c r="S40" s="296"/>
      <c r="T40" s="296"/>
      <c r="U40" s="296">
        <f>+'GAC008 '!C23</f>
        <v>0</v>
      </c>
      <c r="V40" s="297">
        <f t="shared" si="10"/>
        <v>0.43</v>
      </c>
      <c r="W40" s="303"/>
      <c r="X40" s="299"/>
      <c r="Y40" s="27"/>
      <c r="Z40" s="27"/>
    </row>
    <row r="41" spans="1:26" ht="49.5" customHeight="1">
      <c r="A41" s="310" t="str">
        <f>Indicadores!D40</f>
        <v>PRO_GAC_IND_009</v>
      </c>
      <c r="B41" s="313" t="str">
        <f>Indicadores!A40</f>
        <v>Trámite de Solicitudes de Eventos</v>
      </c>
      <c r="C41" s="312" t="str">
        <f>Indicadores!F40</f>
        <v>Gestión Administrativa , Comisiones y Apoyo Logistíco (GAC)</v>
      </c>
      <c r="D41" s="292">
        <f>Indicadores!N40</f>
        <v>0.96</v>
      </c>
      <c r="E41" s="293" t="str">
        <f>Indicadores!O40</f>
        <v xml:space="preserve">Hacia arriba </v>
      </c>
      <c r="F41" s="294">
        <f t="shared" si="8"/>
        <v>0.81599999999999995</v>
      </c>
      <c r="G41" s="295">
        <f t="shared" si="9"/>
        <v>0.86399999999999999</v>
      </c>
      <c r="H41" s="293" t="str">
        <f>Indicadores!P40</f>
        <v xml:space="preserve">Trimestral </v>
      </c>
      <c r="I41" s="293"/>
      <c r="J41" s="296"/>
      <c r="K41" s="296"/>
      <c r="L41" s="296">
        <f>+'GAC009'!C14</f>
        <v>0.72</v>
      </c>
      <c r="M41" s="296"/>
      <c r="N41" s="296"/>
      <c r="O41" s="296">
        <f>+'GAC009'!C18</f>
        <v>0.65</v>
      </c>
      <c r="P41" s="296"/>
      <c r="Q41" s="296"/>
      <c r="R41" s="296"/>
      <c r="S41" s="296"/>
      <c r="T41" s="296"/>
      <c r="U41" s="296">
        <v>0</v>
      </c>
      <c r="V41" s="297">
        <f t="shared" si="10"/>
        <v>0.45666666666666672</v>
      </c>
      <c r="W41" s="303"/>
      <c r="X41" s="299"/>
      <c r="Y41" s="27"/>
      <c r="Z41" s="27"/>
    </row>
    <row r="42" spans="1:26" ht="49.5" customHeight="1">
      <c r="A42" s="310" t="str">
        <f>Indicadores!D41</f>
        <v>PRO_DOC_IND_004</v>
      </c>
      <c r="B42" s="316" t="str">
        <f>Indicadores!A41</f>
        <v xml:space="preserve">Devolución de las comunicaciones oficiales, distribuida desde ventanilla única de correspondencia </v>
      </c>
      <c r="C42" s="311" t="str">
        <f>Indicadores!F41</f>
        <v>Gestión Documental (DOC)</v>
      </c>
      <c r="D42" s="292">
        <f>Indicadores!N41</f>
        <v>0.05</v>
      </c>
      <c r="E42" s="293" t="str">
        <f>Indicadores!O41</f>
        <v xml:space="preserve">Hacia abajo </v>
      </c>
      <c r="F42" s="294">
        <f t="shared" si="8"/>
        <v>4.2500000000000003E-2</v>
      </c>
      <c r="G42" s="295">
        <f>0.9*D42</f>
        <v>4.5000000000000005E-2</v>
      </c>
      <c r="H42" s="293" t="str">
        <f>Indicadores!P41</f>
        <v>Mensual</v>
      </c>
      <c r="I42" s="293" t="str">
        <f>Indicadores!Q41</f>
        <v>Mensual</v>
      </c>
      <c r="J42" s="296">
        <f>'DOC004'!C12</f>
        <v>1.83E-2</v>
      </c>
      <c r="K42" s="296">
        <f>'DOC004'!C12</f>
        <v>1.83E-2</v>
      </c>
      <c r="L42" s="296">
        <f>'DOC004'!C13</f>
        <v>2.4500000000000001E-2</v>
      </c>
      <c r="M42" s="296">
        <f>'DOC004'!C14</f>
        <v>2.7E-2</v>
      </c>
      <c r="N42" s="296">
        <f>'DOC004'!C15</f>
        <v>2.7199999999999998E-2</v>
      </c>
      <c r="O42" s="296">
        <f>'DOC004'!C16</f>
        <v>2.35E-2</v>
      </c>
      <c r="P42" s="296">
        <f>'DOC004'!C17</f>
        <v>0</v>
      </c>
      <c r="Q42" s="296">
        <f>'DOC004'!C18</f>
        <v>0</v>
      </c>
      <c r="R42" s="296">
        <f>'DOC004'!C19</f>
        <v>0</v>
      </c>
      <c r="S42" s="296">
        <f>'DOC004'!C20</f>
        <v>0</v>
      </c>
      <c r="T42" s="296">
        <f>'DOC004'!C21</f>
        <v>0</v>
      </c>
      <c r="U42" s="296">
        <f>'DOC004'!C22</f>
        <v>0</v>
      </c>
      <c r="V42" s="297">
        <f t="shared" si="10"/>
        <v>1.1566666666666668E-2</v>
      </c>
      <c r="W42" s="303"/>
      <c r="X42" s="300"/>
      <c r="Y42" s="27"/>
      <c r="Z42" s="27"/>
    </row>
    <row r="43" spans="1:26" ht="49.5" customHeight="1">
      <c r="A43" s="310" t="str">
        <f>Indicadores!D42</f>
        <v>PRO_DOC_IND_005</v>
      </c>
      <c r="B43" s="317" t="str">
        <f>Indicadores!A42</f>
        <v xml:space="preserve">Eficiencia en la gestión de Transferencias Documentales Primarias </v>
      </c>
      <c r="C43" s="311" t="str">
        <f>Indicadores!F42</f>
        <v>Gestión Documental (DOC)</v>
      </c>
      <c r="D43" s="292">
        <f>Indicadores!N42</f>
        <v>0.7</v>
      </c>
      <c r="E43" s="293" t="str">
        <f>Indicadores!O42</f>
        <v>hacia arriba</v>
      </c>
      <c r="F43" s="294">
        <f>0.85*D43</f>
        <v>0.59499999999999997</v>
      </c>
      <c r="G43" s="295">
        <f>0.9*D43</f>
        <v>0.63</v>
      </c>
      <c r="H43" s="293" t="str">
        <f>Indicadores!P42</f>
        <v>Semestral</v>
      </c>
      <c r="I43" s="293" t="str">
        <f>Indicadores!Q42</f>
        <v xml:space="preserve">Semestral </v>
      </c>
      <c r="J43" s="296"/>
      <c r="K43" s="296"/>
      <c r="L43" s="296"/>
      <c r="M43" s="296"/>
      <c r="N43" s="296"/>
      <c r="O43" s="296">
        <f>'DOC005'!C17</f>
        <v>1</v>
      </c>
      <c r="P43" s="296"/>
      <c r="Q43" s="296"/>
      <c r="R43" s="296"/>
      <c r="S43" s="296"/>
      <c r="T43" s="296"/>
      <c r="U43" s="296">
        <f>'DOC005'!C23</f>
        <v>0</v>
      </c>
      <c r="V43" s="297">
        <f t="shared" si="10"/>
        <v>0.5</v>
      </c>
      <c r="W43" s="298"/>
      <c r="X43" s="300"/>
      <c r="Y43" s="27"/>
      <c r="Z43" s="27"/>
    </row>
    <row r="44" spans="1:26" ht="49.5" customHeight="1">
      <c r="A44" s="310" t="str">
        <f>Indicadores!D43</f>
        <v>PRO_ATH_IND_001</v>
      </c>
      <c r="B44" s="290" t="str">
        <f>Indicadores!A43</f>
        <v>Inducción a la entidad</v>
      </c>
      <c r="C44" s="311" t="str">
        <f>Indicadores!F43</f>
        <v>Administración del Talento Humano. (ATH)</v>
      </c>
      <c r="D44" s="292">
        <f>Indicadores!N43</f>
        <v>0.8</v>
      </c>
      <c r="E44" s="293" t="str">
        <f>Indicadores!O43</f>
        <v>Hacia arriba</v>
      </c>
      <c r="F44" s="294">
        <f t="shared" si="8"/>
        <v>0.68</v>
      </c>
      <c r="G44" s="295">
        <f t="shared" si="9"/>
        <v>0.72000000000000008</v>
      </c>
      <c r="H44" s="293" t="str">
        <f>Indicadores!P43</f>
        <v>Semestral</v>
      </c>
      <c r="I44" s="293" t="str">
        <f>Indicadores!Q43</f>
        <v>Semestral</v>
      </c>
      <c r="J44" s="302"/>
      <c r="K44" s="302"/>
      <c r="L44" s="302"/>
      <c r="M44" s="301"/>
      <c r="N44" s="301"/>
      <c r="O44" s="302">
        <f>'ATH001'!C17</f>
        <v>0.31</v>
      </c>
      <c r="P44" s="301"/>
      <c r="Q44" s="301"/>
      <c r="R44" s="302"/>
      <c r="S44" s="301"/>
      <c r="T44" s="301"/>
      <c r="U44" s="302">
        <f>'ATH001'!C23</f>
        <v>0</v>
      </c>
      <c r="V44" s="297">
        <f t="shared" si="10"/>
        <v>0.155</v>
      </c>
      <c r="W44" s="298"/>
      <c r="X44" s="300"/>
      <c r="Y44" s="27"/>
      <c r="Z44" s="27"/>
    </row>
    <row r="45" spans="1:26" ht="49.5" customHeight="1">
      <c r="A45" s="310" t="s">
        <v>280</v>
      </c>
      <c r="B45" s="290" t="s">
        <v>278</v>
      </c>
      <c r="C45" s="311" t="s">
        <v>274</v>
      </c>
      <c r="D45" s="292">
        <v>0.8</v>
      </c>
      <c r="E45" s="293" t="s">
        <v>31</v>
      </c>
      <c r="F45" s="294">
        <v>0.68</v>
      </c>
      <c r="G45" s="295">
        <v>0.72</v>
      </c>
      <c r="H45" s="293" t="str">
        <f>Indicadores!P44</f>
        <v>Trimestral</v>
      </c>
      <c r="I45" s="293" t="s">
        <v>40</v>
      </c>
      <c r="J45" s="301"/>
      <c r="K45" s="301"/>
      <c r="L45" s="302">
        <f>'ATH006'!C14</f>
        <v>0.6774</v>
      </c>
      <c r="M45" s="301"/>
      <c r="N45" s="301"/>
      <c r="O45" s="302">
        <f>'ATH006'!C17</f>
        <v>0.67900000000000005</v>
      </c>
      <c r="P45" s="301"/>
      <c r="Q45" s="301"/>
      <c r="R45" s="302">
        <f>'ATH006'!C20</f>
        <v>0</v>
      </c>
      <c r="S45" s="301"/>
      <c r="T45" s="301"/>
      <c r="U45" s="302">
        <f>'ATH006'!C23</f>
        <v>0</v>
      </c>
      <c r="V45" s="297">
        <f t="shared" si="10"/>
        <v>0.33910000000000001</v>
      </c>
      <c r="W45" s="298"/>
      <c r="X45" s="300"/>
      <c r="Y45" s="27"/>
      <c r="Z45" s="27"/>
    </row>
    <row r="46" spans="1:26" ht="49.5" customHeight="1">
      <c r="A46" s="310" t="str">
        <f>Indicadores!D45</f>
        <v>PRO_ATH_IND_007</v>
      </c>
      <c r="B46" s="290" t="str">
        <f>Indicadores!A45</f>
        <v>Porcentaje de cumplimiento de la evaluación SST</v>
      </c>
      <c r="C46" s="311" t="str">
        <f>Indicadores!F45</f>
        <v>Administración del Talento Humano. (ATH)</v>
      </c>
      <c r="D46" s="292">
        <f>Indicadores!N45</f>
        <v>0.8</v>
      </c>
      <c r="E46" s="293" t="str">
        <f>Indicadores!O45</f>
        <v>Hacia arriba</v>
      </c>
      <c r="F46" s="294">
        <f t="shared" ref="F46:F60" si="11">0.85*D46</f>
        <v>0.68</v>
      </c>
      <c r="G46" s="295">
        <f t="shared" ref="G46:G60" si="12">0.9*D46</f>
        <v>0.72000000000000008</v>
      </c>
      <c r="H46" s="293" t="str">
        <f>Indicadores!P45</f>
        <v>Anual</v>
      </c>
      <c r="I46" s="293" t="str">
        <f>Indicadores!Q45</f>
        <v>Anual</v>
      </c>
      <c r="J46" s="301"/>
      <c r="K46" s="301"/>
      <c r="L46" s="301"/>
      <c r="M46" s="301"/>
      <c r="N46" s="301"/>
      <c r="O46" s="301"/>
      <c r="P46" s="301"/>
      <c r="Q46" s="301"/>
      <c r="R46" s="301"/>
      <c r="S46" s="301"/>
      <c r="T46" s="301"/>
      <c r="U46" s="302">
        <f>'ATH007'!C23</f>
        <v>0</v>
      </c>
      <c r="V46" s="297">
        <f t="shared" ref="V46" si="13">AVERAGE(J46:U46)</f>
        <v>0</v>
      </c>
      <c r="W46" s="298"/>
      <c r="X46" s="300"/>
      <c r="Y46" s="27"/>
      <c r="Z46" s="27"/>
    </row>
    <row r="47" spans="1:26" ht="49.5" customHeight="1">
      <c r="A47" s="310" t="str">
        <f>Indicadores!D46</f>
        <v>PRO_ATH_IND_009</v>
      </c>
      <c r="B47" s="290" t="str">
        <f>Indicadores!A46</f>
        <v>Gestión de cobro de incapacidades</v>
      </c>
      <c r="C47" s="311" t="str">
        <f>Indicadores!F46</f>
        <v>Administración del Talento Humano. (ATH)</v>
      </c>
      <c r="D47" s="292">
        <f>Indicadores!N46</f>
        <v>0.9</v>
      </c>
      <c r="E47" s="293" t="str">
        <f>Indicadores!O46</f>
        <v>Hacia arriba</v>
      </c>
      <c r="F47" s="294">
        <f t="shared" si="11"/>
        <v>0.76500000000000001</v>
      </c>
      <c r="G47" s="295">
        <f t="shared" si="12"/>
        <v>0.81</v>
      </c>
      <c r="H47" s="293" t="str">
        <f>Indicadores!P46</f>
        <v>Trimestral</v>
      </c>
      <c r="I47" s="293" t="str">
        <f>Indicadores!Q46</f>
        <v>Trimestral</v>
      </c>
      <c r="J47" s="301"/>
      <c r="K47" s="301"/>
      <c r="L47" s="302">
        <f>'ATH009'!C15</f>
        <v>1</v>
      </c>
      <c r="M47" s="302"/>
      <c r="N47" s="301"/>
      <c r="O47" s="302">
        <f>'ATH009'!C18</f>
        <v>1</v>
      </c>
      <c r="P47" s="301"/>
      <c r="Q47" s="302"/>
      <c r="R47" s="302">
        <f>'ATH009'!C21</f>
        <v>0</v>
      </c>
      <c r="S47" s="302"/>
      <c r="T47" s="301"/>
      <c r="U47" s="302">
        <f>'ATH009'!C24</f>
        <v>0</v>
      </c>
      <c r="V47" s="297">
        <f t="shared" ref="V47:V64" si="14">AVERAGE(J47:U47)</f>
        <v>0.5</v>
      </c>
      <c r="W47" s="298"/>
      <c r="X47" s="300"/>
      <c r="Y47" s="27"/>
      <c r="Z47" s="27"/>
    </row>
    <row r="48" spans="1:26" ht="49.5" customHeight="1">
      <c r="A48" s="310" t="str">
        <f>Indicadores!D47</f>
        <v>PRO_GJR_IND_001</v>
      </c>
      <c r="B48" s="290" t="str">
        <f>Indicadores!A47</f>
        <v>Emisión de conceptos jurídicos dentro del término legal concedido</v>
      </c>
      <c r="C48" s="311" t="str">
        <f>Indicadores!F47</f>
        <v>Gestión Jurídica. (GJR)</v>
      </c>
      <c r="D48" s="292">
        <f>Indicadores!N47</f>
        <v>0.9</v>
      </c>
      <c r="E48" s="293" t="str">
        <f>Indicadores!O47</f>
        <v>Hacia arriba</v>
      </c>
      <c r="F48" s="294">
        <f t="shared" si="11"/>
        <v>0.76500000000000001</v>
      </c>
      <c r="G48" s="295">
        <f t="shared" si="12"/>
        <v>0.81</v>
      </c>
      <c r="H48" s="293" t="str">
        <f>Indicadores!P47</f>
        <v>Trimestral</v>
      </c>
      <c r="I48" s="293" t="str">
        <f>Indicadores!Q47</f>
        <v>Trimestral</v>
      </c>
      <c r="J48" s="296"/>
      <c r="K48" s="296"/>
      <c r="L48" s="296">
        <f>'GJR001'!C14</f>
        <v>1</v>
      </c>
      <c r="M48" s="296"/>
      <c r="N48" s="296"/>
      <c r="O48" s="296">
        <f>'GJR001'!C17</f>
        <v>1</v>
      </c>
      <c r="P48" s="296"/>
      <c r="Q48" s="296"/>
      <c r="R48" s="296">
        <f>'GJR001'!C20</f>
        <v>0</v>
      </c>
      <c r="S48" s="296"/>
      <c r="T48" s="296"/>
      <c r="U48" s="296">
        <f>'GJR001'!C23</f>
        <v>0</v>
      </c>
      <c r="V48" s="297">
        <f t="shared" si="14"/>
        <v>0.5</v>
      </c>
      <c r="W48" s="298"/>
      <c r="X48" s="299"/>
      <c r="Y48" s="27"/>
      <c r="Z48" s="27"/>
    </row>
    <row r="49" spans="1:26" ht="49.5" customHeight="1">
      <c r="A49" s="310" t="str">
        <f>Indicadores!D48</f>
        <v>PRO_GJR_IND_002</v>
      </c>
      <c r="B49" s="290" t="str">
        <f>Indicadores!A48</f>
        <v>Atención integral de procesos judiciales dentro del término legal establecido</v>
      </c>
      <c r="C49" s="311" t="str">
        <f>Indicadores!F48</f>
        <v>Gestión Jurídica. (GJR)</v>
      </c>
      <c r="D49" s="292">
        <f>Indicadores!N48</f>
        <v>0.9</v>
      </c>
      <c r="E49" s="293" t="str">
        <f>Indicadores!O48</f>
        <v>Hacia arriba</v>
      </c>
      <c r="F49" s="294">
        <f t="shared" si="11"/>
        <v>0.76500000000000001</v>
      </c>
      <c r="G49" s="295">
        <f t="shared" si="12"/>
        <v>0.81</v>
      </c>
      <c r="H49" s="293" t="str">
        <f>Indicadores!P48</f>
        <v>Trimestral</v>
      </c>
      <c r="I49" s="293" t="str">
        <f>Indicadores!Q48</f>
        <v>Trimestral</v>
      </c>
      <c r="J49" s="296"/>
      <c r="K49" s="296"/>
      <c r="L49" s="296">
        <f>'GJR002'!C14</f>
        <v>1</v>
      </c>
      <c r="M49" s="296"/>
      <c r="N49" s="296"/>
      <c r="O49" s="296">
        <f>'GJR002'!C17</f>
        <v>1</v>
      </c>
      <c r="P49" s="296"/>
      <c r="Q49" s="296"/>
      <c r="R49" s="296">
        <f>'GJR002'!C20</f>
        <v>0</v>
      </c>
      <c r="S49" s="296"/>
      <c r="T49" s="296"/>
      <c r="U49" s="296">
        <f>'GJR002'!C23</f>
        <v>0</v>
      </c>
      <c r="V49" s="297">
        <f t="shared" si="14"/>
        <v>0.5</v>
      </c>
      <c r="W49" s="298"/>
      <c r="X49" s="299"/>
      <c r="Y49" s="27"/>
      <c r="Z49" s="27"/>
    </row>
    <row r="50" spans="1:26" ht="49.5" customHeight="1">
      <c r="A50" s="310" t="str">
        <f>Indicadores!D49</f>
        <v>PRO_CTR_IND_004</v>
      </c>
      <c r="B50" s="290" t="str">
        <f>Indicadores!A49</f>
        <v>Revisión de proyectos de actas de liquidación</v>
      </c>
      <c r="C50" s="311" t="str">
        <f>Indicadores!F49</f>
        <v>Contratación. (CTR)</v>
      </c>
      <c r="D50" s="292">
        <f>Indicadores!N49</f>
        <v>0.8</v>
      </c>
      <c r="E50" s="293" t="str">
        <f>Indicadores!O49</f>
        <v>Hacia arriba</v>
      </c>
      <c r="F50" s="294">
        <f t="shared" si="11"/>
        <v>0.68</v>
      </c>
      <c r="G50" s="295">
        <f t="shared" si="12"/>
        <v>0.72000000000000008</v>
      </c>
      <c r="H50" s="293" t="str">
        <f>Indicadores!P49</f>
        <v>Trimestral</v>
      </c>
      <c r="I50" s="293" t="str">
        <f>Indicadores!Q49</f>
        <v>Trimestral</v>
      </c>
      <c r="J50" s="296"/>
      <c r="K50" s="296"/>
      <c r="L50" s="296">
        <f>'CTR004'!C14</f>
        <v>3.4</v>
      </c>
      <c r="M50" s="296"/>
      <c r="N50" s="296"/>
      <c r="O50" s="296">
        <f>'CTR004'!C17</f>
        <v>1</v>
      </c>
      <c r="P50" s="296"/>
      <c r="Q50" s="296"/>
      <c r="R50" s="296">
        <f>'CTR004'!C20</f>
        <v>0</v>
      </c>
      <c r="S50" s="296"/>
      <c r="T50" s="296"/>
      <c r="U50" s="296">
        <f>'CTR004'!C23</f>
        <v>0</v>
      </c>
      <c r="V50" s="297">
        <f t="shared" si="14"/>
        <v>1.1000000000000001</v>
      </c>
      <c r="W50" s="298"/>
      <c r="X50" s="299"/>
      <c r="Y50" s="27"/>
      <c r="Z50" s="27"/>
    </row>
    <row r="51" spans="1:26" ht="49.5" customHeight="1">
      <c r="A51" s="310" t="str">
        <f>Indicadores!D50</f>
        <v>PRO_CTR_IND_006</v>
      </c>
      <c r="B51" s="313" t="str">
        <f>Indicadores!A50</f>
        <v>Contratos tramitados en la vigencia</v>
      </c>
      <c r="C51" s="311" t="str">
        <f>Indicadores!F50</f>
        <v>Contratación. (CTR)</v>
      </c>
      <c r="D51" s="292">
        <f>Indicadores!N50</f>
        <v>0.8</v>
      </c>
      <c r="E51" s="293" t="str">
        <f>Indicadores!O50</f>
        <v>Hacia arriba</v>
      </c>
      <c r="F51" s="294">
        <f t="shared" si="11"/>
        <v>0.68</v>
      </c>
      <c r="G51" s="295">
        <f t="shared" si="12"/>
        <v>0.72000000000000008</v>
      </c>
      <c r="H51" s="293" t="str">
        <f>Indicadores!P50</f>
        <v>Trimestral</v>
      </c>
      <c r="I51" s="293" t="str">
        <f>Indicadores!Q50</f>
        <v>Trimestral</v>
      </c>
      <c r="J51" s="296"/>
      <c r="K51" s="296"/>
      <c r="L51" s="296">
        <f>'CTR006'!C14</f>
        <v>0.99</v>
      </c>
      <c r="M51" s="296"/>
      <c r="N51" s="296"/>
      <c r="O51" s="296">
        <f>'CTR006'!C17</f>
        <v>0</v>
      </c>
      <c r="P51" s="296"/>
      <c r="Q51" s="296"/>
      <c r="R51" s="296">
        <f>'CTR006'!C20</f>
        <v>0</v>
      </c>
      <c r="S51" s="296"/>
      <c r="T51" s="296"/>
      <c r="U51" s="296">
        <f>'CTR006'!C23</f>
        <v>0</v>
      </c>
      <c r="V51" s="297">
        <f t="shared" si="14"/>
        <v>0.2475</v>
      </c>
      <c r="W51" s="298"/>
      <c r="X51" s="299"/>
      <c r="Y51" s="27"/>
      <c r="Z51" s="27"/>
    </row>
    <row r="52" spans="1:26" ht="49.5" customHeight="1">
      <c r="A52" s="310" t="str">
        <f>Indicadores!D51</f>
        <v>PRO_CTR_IND_007</v>
      </c>
      <c r="B52" s="313" t="str">
        <f>Indicadores!A51</f>
        <v>Implementación de criterios ambientales a los contratos aplicables</v>
      </c>
      <c r="C52" s="311" t="str">
        <f>Indicadores!F51</f>
        <v>Contratación. (CTR)</v>
      </c>
      <c r="D52" s="292">
        <f>Indicadores!N51</f>
        <v>0.9</v>
      </c>
      <c r="E52" s="293" t="str">
        <f>Indicadores!O51</f>
        <v>Hacia arriba</v>
      </c>
      <c r="F52" s="294">
        <f t="shared" si="11"/>
        <v>0.76500000000000001</v>
      </c>
      <c r="G52" s="295">
        <f t="shared" si="12"/>
        <v>0.81</v>
      </c>
      <c r="H52" s="293" t="str">
        <f>Indicadores!P51</f>
        <v>Trimestral</v>
      </c>
      <c r="I52" s="293" t="str">
        <f>Indicadores!Q51</f>
        <v>Trimestral</v>
      </c>
      <c r="J52" s="296"/>
      <c r="K52" s="296"/>
      <c r="L52" s="296">
        <f>'CTR007'!C14</f>
        <v>0</v>
      </c>
      <c r="M52" s="296"/>
      <c r="N52" s="296"/>
      <c r="O52" s="296">
        <f>'CTR007'!C17</f>
        <v>1</v>
      </c>
      <c r="P52" s="296"/>
      <c r="Q52" s="296"/>
      <c r="R52" s="296">
        <f>'CTR007'!C20</f>
        <v>0</v>
      </c>
      <c r="S52" s="296"/>
      <c r="T52" s="296"/>
      <c r="U52" s="296">
        <f>'CTR007'!C23</f>
        <v>0</v>
      </c>
      <c r="V52" s="297">
        <f t="shared" si="14"/>
        <v>0.25</v>
      </c>
      <c r="W52" s="300"/>
      <c r="X52" s="299"/>
      <c r="Y52" s="27"/>
      <c r="Z52" s="27"/>
    </row>
    <row r="53" spans="1:26" ht="49.5" customHeight="1">
      <c r="A53" s="310" t="str">
        <f>Indicadores!D52</f>
        <v>PRO_GTI_IND_001</v>
      </c>
      <c r="B53" s="313" t="str">
        <f>Indicadores!A52</f>
        <v>Cumplimiento del Plan de Mantenimiento preventivo de la infraestructura tecnológica</v>
      </c>
      <c r="C53" s="311" t="str">
        <f>Indicadores!F52</f>
        <v>Gestión de Servicios de Información y Soporte Tecnológico (GTI)</v>
      </c>
      <c r="D53" s="292">
        <f>Indicadores!N52</f>
        <v>1</v>
      </c>
      <c r="E53" s="293" t="str">
        <f>Indicadores!O52</f>
        <v>Hacia arriba</v>
      </c>
      <c r="F53" s="294">
        <f t="shared" si="11"/>
        <v>0.85</v>
      </c>
      <c r="G53" s="295">
        <f t="shared" si="12"/>
        <v>0.9</v>
      </c>
      <c r="H53" s="293" t="str">
        <f>Indicadores!P52</f>
        <v>Semestral</v>
      </c>
      <c r="I53" s="293" t="str">
        <f>Indicadores!Q52</f>
        <v>Semestral</v>
      </c>
      <c r="J53" s="296"/>
      <c r="K53" s="296"/>
      <c r="L53" s="296"/>
      <c r="M53" s="296"/>
      <c r="N53" s="296"/>
      <c r="O53" s="296">
        <f>'GTI001'!C17</f>
        <v>0.7</v>
      </c>
      <c r="P53" s="296"/>
      <c r="Q53" s="296"/>
      <c r="R53" s="296"/>
      <c r="S53" s="296"/>
      <c r="T53" s="296"/>
      <c r="U53" s="296">
        <f>'GTI001'!C23</f>
        <v>0</v>
      </c>
      <c r="V53" s="297">
        <f t="shared" si="14"/>
        <v>0.35</v>
      </c>
      <c r="W53" s="300"/>
      <c r="X53" s="300"/>
      <c r="Y53" s="27"/>
      <c r="Z53" s="27"/>
    </row>
    <row r="54" spans="1:26" ht="49.5" customHeight="1">
      <c r="A54" s="310" t="str">
        <f>Indicadores!D53</f>
        <v>PRO_GTI_IND_002</v>
      </c>
      <c r="B54" s="290" t="str">
        <f>Indicadores!A53</f>
        <v xml:space="preserve"> Cumplimiento de los acuerdos de niveles de servicio de Tecnología de la Información </v>
      </c>
      <c r="C54" s="311" t="str">
        <f>Indicadores!F53</f>
        <v>Gestión de Servicios de Información y Soporte Tecnológico (GTI)</v>
      </c>
      <c r="D54" s="292">
        <f>Indicadores!N53</f>
        <v>1</v>
      </c>
      <c r="E54" s="293" t="str">
        <f>Indicadores!O53</f>
        <v>Hacia arriba</v>
      </c>
      <c r="F54" s="294">
        <f t="shared" si="11"/>
        <v>0.85</v>
      </c>
      <c r="G54" s="295">
        <f t="shared" si="12"/>
        <v>0.9</v>
      </c>
      <c r="H54" s="293" t="str">
        <f>Indicadores!P53</f>
        <v>Trimestral</v>
      </c>
      <c r="I54" s="293" t="str">
        <f>Indicadores!Q53</f>
        <v>Trimestral</v>
      </c>
      <c r="J54" s="296"/>
      <c r="K54" s="296"/>
      <c r="L54" s="296">
        <f>'GTI002'!C14</f>
        <v>0.95</v>
      </c>
      <c r="M54" s="296"/>
      <c r="N54" s="296"/>
      <c r="O54" s="296">
        <f>'GTI002'!C17</f>
        <v>0.9</v>
      </c>
      <c r="P54" s="296"/>
      <c r="Q54" s="296"/>
      <c r="R54" s="296">
        <f>'GTI002'!C20</f>
        <v>0</v>
      </c>
      <c r="S54" s="296"/>
      <c r="T54" s="296"/>
      <c r="U54" s="296">
        <f>'GTI002'!C23</f>
        <v>0</v>
      </c>
      <c r="V54" s="297">
        <f t="shared" si="14"/>
        <v>0.46250000000000002</v>
      </c>
      <c r="W54" s="303"/>
      <c r="X54" s="299"/>
      <c r="Y54" s="27"/>
      <c r="Z54" s="27"/>
    </row>
    <row r="55" spans="1:26" ht="49.5" customHeight="1">
      <c r="A55" s="310" t="str">
        <f>Indicadores!D54</f>
        <v>PRO_GTI_IND_003</v>
      </c>
      <c r="B55" s="290" t="str">
        <f>Indicadores!A54</f>
        <v>Disponibilidad</v>
      </c>
      <c r="C55" s="311" t="str">
        <f>Indicadores!F54</f>
        <v>Gestión de Servicios de Información y Soporte Tecnológico (GTI)</v>
      </c>
      <c r="D55" s="292">
        <f>Indicadores!N54</f>
        <v>0.97</v>
      </c>
      <c r="E55" s="293" t="str">
        <f>Indicadores!O54</f>
        <v>Hacia arriba</v>
      </c>
      <c r="F55" s="294">
        <f t="shared" si="11"/>
        <v>0.82450000000000001</v>
      </c>
      <c r="G55" s="295">
        <f t="shared" si="12"/>
        <v>0.873</v>
      </c>
      <c r="H55" s="293" t="str">
        <f>Indicadores!P54</f>
        <v>Trimestral</v>
      </c>
      <c r="I55" s="293" t="str">
        <f>Indicadores!Q54</f>
        <v>Trimestral</v>
      </c>
      <c r="J55" s="296"/>
      <c r="K55" s="296"/>
      <c r="L55" s="296">
        <f>'GTI003'!C14</f>
        <v>0.93</v>
      </c>
      <c r="M55" s="296"/>
      <c r="N55" s="296"/>
      <c r="O55" s="296">
        <f>'GTI003'!C17</f>
        <v>0.96489999999999998</v>
      </c>
      <c r="P55" s="296"/>
      <c r="Q55" s="296"/>
      <c r="R55" s="296">
        <f>'GTI003'!C20</f>
        <v>0</v>
      </c>
      <c r="S55" s="296"/>
      <c r="T55" s="296"/>
      <c r="U55" s="296">
        <f>'GTI003'!C23</f>
        <v>0</v>
      </c>
      <c r="V55" s="297">
        <f t="shared" si="14"/>
        <v>0.47372500000000001</v>
      </c>
      <c r="W55" s="303"/>
      <c r="X55" s="300"/>
      <c r="Y55" s="27"/>
      <c r="Z55" s="27"/>
    </row>
    <row r="56" spans="1:26" ht="49.5" customHeight="1">
      <c r="A56" s="310" t="str">
        <f>Indicadores!D55</f>
        <v>PRO_GTI_IND_004</v>
      </c>
      <c r="B56" s="290" t="str">
        <f>Indicadores!A55</f>
        <v>Cumplimiento de actividades como resultado de planes de mejoramiento</v>
      </c>
      <c r="C56" s="311" t="str">
        <f>Indicadores!F55</f>
        <v>Gestión de Servicios de Información y Soporte Tecnológico (GTI)</v>
      </c>
      <c r="D56" s="292">
        <f>Indicadores!N55</f>
        <v>1</v>
      </c>
      <c r="E56" s="293" t="str">
        <f>Indicadores!O55</f>
        <v>Hacia arriba</v>
      </c>
      <c r="F56" s="294">
        <f t="shared" si="11"/>
        <v>0.85</v>
      </c>
      <c r="G56" s="295">
        <f t="shared" si="12"/>
        <v>0.9</v>
      </c>
      <c r="H56" s="293" t="str">
        <f>Indicadores!P55</f>
        <v>Trimestral</v>
      </c>
      <c r="I56" s="293" t="str">
        <f>Indicadores!Q55</f>
        <v>Trimestral</v>
      </c>
      <c r="J56" s="296"/>
      <c r="K56" s="296"/>
      <c r="L56" s="296">
        <f>'GTI004'!C14</f>
        <v>0.8</v>
      </c>
      <c r="M56" s="296"/>
      <c r="N56" s="296"/>
      <c r="O56" s="296">
        <f>'GTI004'!C17</f>
        <v>0.85</v>
      </c>
      <c r="P56" s="296"/>
      <c r="Q56" s="296"/>
      <c r="R56" s="296">
        <f>'GTI004'!C20</f>
        <v>0</v>
      </c>
      <c r="S56" s="296"/>
      <c r="T56" s="296"/>
      <c r="U56" s="296">
        <f>'GTI004'!C23</f>
        <v>0</v>
      </c>
      <c r="V56" s="297">
        <f t="shared" si="14"/>
        <v>0.41249999999999998</v>
      </c>
      <c r="W56" s="303"/>
      <c r="X56" s="300"/>
      <c r="Y56" s="27"/>
      <c r="Z56" s="27"/>
    </row>
    <row r="57" spans="1:26" ht="49.5" customHeight="1">
      <c r="A57" s="310" t="str">
        <f>Indicadores!D56</f>
        <v>PRO_GTI_IND_005</v>
      </c>
      <c r="B57" s="290" t="str">
        <f>Indicadores!A56</f>
        <v xml:space="preserve">Personal capacitado en el SGSI </v>
      </c>
      <c r="C57" s="311" t="str">
        <f>Indicadores!F56</f>
        <v>Gestión de Servicios de Información y Soporte Tecnológico (GTI)</v>
      </c>
      <c r="D57" s="292">
        <f>Indicadores!N56</f>
        <v>0.9</v>
      </c>
      <c r="E57" s="293" t="str">
        <f>Indicadores!O56</f>
        <v>Hacia arriba</v>
      </c>
      <c r="F57" s="294">
        <f t="shared" si="11"/>
        <v>0.76500000000000001</v>
      </c>
      <c r="G57" s="295">
        <f t="shared" si="12"/>
        <v>0.81</v>
      </c>
      <c r="H57" s="293" t="str">
        <f>Indicadores!P56</f>
        <v>Semestral</v>
      </c>
      <c r="I57" s="293" t="str">
        <f>Indicadores!Q56</f>
        <v>Semestral</v>
      </c>
      <c r="J57" s="296"/>
      <c r="K57" s="296"/>
      <c r="L57" s="296"/>
      <c r="M57" s="296"/>
      <c r="N57" s="296"/>
      <c r="O57" s="296">
        <f>'GTI005'!C17</f>
        <v>0.75</v>
      </c>
      <c r="P57" s="296"/>
      <c r="Q57" s="296"/>
      <c r="R57" s="296"/>
      <c r="S57" s="296"/>
      <c r="T57" s="296"/>
      <c r="U57" s="296">
        <f>'GTI005'!C23</f>
        <v>0</v>
      </c>
      <c r="V57" s="297">
        <f t="shared" si="14"/>
        <v>0.375</v>
      </c>
      <c r="W57" s="303"/>
      <c r="X57" s="300"/>
      <c r="Y57" s="27"/>
      <c r="Z57" s="27"/>
    </row>
    <row r="58" spans="1:26" ht="49.5" customHeight="1">
      <c r="A58" s="310" t="str">
        <f>Indicadores!D57</f>
        <v>PRO_GTI_IND_006</v>
      </c>
      <c r="B58" s="290" t="str">
        <f>Indicadores!A57</f>
        <v>Cumplimiento de usuarios habilitados o autorizados en el directorio activo</v>
      </c>
      <c r="C58" s="311" t="str">
        <f>Indicadores!F57</f>
        <v>Gestión de Servicios de Información y Soporte Tecnológico (GTI)</v>
      </c>
      <c r="D58" s="292">
        <f>Indicadores!N57</f>
        <v>1</v>
      </c>
      <c r="E58" s="293" t="str">
        <f>Indicadores!O57</f>
        <v xml:space="preserve">PUNTO MEDIO </v>
      </c>
      <c r="F58" s="294">
        <f t="shared" si="11"/>
        <v>0.85</v>
      </c>
      <c r="G58" s="295">
        <f t="shared" si="12"/>
        <v>0.9</v>
      </c>
      <c r="H58" s="293" t="str">
        <f>Indicadores!P57</f>
        <v>Semestral</v>
      </c>
      <c r="I58" s="293" t="str">
        <f>Indicadores!Q57</f>
        <v>Semestral</v>
      </c>
      <c r="J58" s="296"/>
      <c r="K58" s="296"/>
      <c r="L58" s="296"/>
      <c r="M58" s="296"/>
      <c r="N58" s="296"/>
      <c r="O58" s="296">
        <f>'GTI006'!C17</f>
        <v>0.9</v>
      </c>
      <c r="P58" s="296"/>
      <c r="Q58" s="296"/>
      <c r="R58" s="296"/>
      <c r="S58" s="296"/>
      <c r="T58" s="296"/>
      <c r="U58" s="296">
        <f>'GTI006'!C23</f>
        <v>0</v>
      </c>
      <c r="V58" s="297">
        <f t="shared" si="14"/>
        <v>0.45</v>
      </c>
      <c r="W58" s="303"/>
      <c r="X58" s="300"/>
      <c r="Y58" s="27"/>
      <c r="Z58" s="27"/>
    </row>
    <row r="59" spans="1:26" ht="49.5" customHeight="1">
      <c r="A59" s="310" t="str">
        <f>Indicadores!D58</f>
        <v>PRO_GTI_IND_007</v>
      </c>
      <c r="B59" s="290" t="str">
        <f>Indicadores!A58</f>
        <v>Efectividad en la atención de los incidentes de seguridad de la información reportados</v>
      </c>
      <c r="C59" s="311" t="str">
        <f>Indicadores!F58</f>
        <v>Gestión de Servicios de Información y Soporte Tecnológico (GTI)</v>
      </c>
      <c r="D59" s="292">
        <f>Indicadores!N58</f>
        <v>0.9</v>
      </c>
      <c r="E59" s="293" t="str">
        <f>Indicadores!O58</f>
        <v>hacia arriba</v>
      </c>
      <c r="F59" s="294">
        <f t="shared" si="11"/>
        <v>0.76500000000000001</v>
      </c>
      <c r="G59" s="295">
        <f t="shared" si="12"/>
        <v>0.81</v>
      </c>
      <c r="H59" s="293" t="str">
        <f>Indicadores!P58</f>
        <v>Trimestral</v>
      </c>
      <c r="I59" s="293" t="str">
        <f>Indicadores!Q58</f>
        <v>Trimestral</v>
      </c>
      <c r="J59" s="296"/>
      <c r="K59" s="296"/>
      <c r="L59" s="296">
        <f>'GTI007'!C14</f>
        <v>0.5</v>
      </c>
      <c r="M59" s="296"/>
      <c r="N59" s="296"/>
      <c r="O59" s="296">
        <f>'GTI007'!C17</f>
        <v>0.55000000000000004</v>
      </c>
      <c r="P59" s="296"/>
      <c r="Q59" s="296"/>
      <c r="R59" s="296">
        <f>'GTI007'!C20</f>
        <v>0</v>
      </c>
      <c r="S59" s="296"/>
      <c r="T59" s="296"/>
      <c r="U59" s="296">
        <f>'GTI007'!C23</f>
        <v>0</v>
      </c>
      <c r="V59" s="297">
        <f>AVERAGE(J59:U59)</f>
        <v>0.26250000000000001</v>
      </c>
      <c r="W59" s="303"/>
      <c r="X59" s="300"/>
      <c r="Y59" s="27"/>
      <c r="Z59" s="27"/>
    </row>
    <row r="60" spans="1:26" ht="49.5" customHeight="1">
      <c r="A60" s="310" t="str">
        <f>Indicadores!D59</f>
        <v>PRO_GTI_IND_008</v>
      </c>
      <c r="B60" s="290" t="str">
        <f>Indicadores!A59</f>
        <v>Backups y respaldos de la información de usuarios</v>
      </c>
      <c r="C60" s="311" t="str">
        <f>Indicadores!F59</f>
        <v>Gestión de Servicios de Información y Soporte Tecnológico (GTI)</v>
      </c>
      <c r="D60" s="292">
        <f>Indicadores!N59</f>
        <v>1</v>
      </c>
      <c r="E60" s="293" t="str">
        <f>Indicadores!O59</f>
        <v>hacia arriba</v>
      </c>
      <c r="F60" s="294">
        <f t="shared" si="11"/>
        <v>0.85</v>
      </c>
      <c r="G60" s="295">
        <f t="shared" si="12"/>
        <v>0.9</v>
      </c>
      <c r="H60" s="293" t="str">
        <f>Indicadores!P59</f>
        <v>Trimestral</v>
      </c>
      <c r="I60" s="293" t="str">
        <f>Indicadores!Q59</f>
        <v>Trimestral</v>
      </c>
      <c r="J60" s="296"/>
      <c r="K60" s="296"/>
      <c r="L60" s="296">
        <f>'GTI008'!C14</f>
        <v>1</v>
      </c>
      <c r="M60" s="296"/>
      <c r="N60" s="296"/>
      <c r="O60" s="296">
        <f>'GTI008'!C17</f>
        <v>0.95</v>
      </c>
      <c r="P60" s="296"/>
      <c r="Q60" s="296"/>
      <c r="R60" s="296">
        <f>'GTI008'!C20</f>
        <v>0</v>
      </c>
      <c r="S60" s="296"/>
      <c r="T60" s="296"/>
      <c r="U60" s="296">
        <f>'GTI008'!C23</f>
        <v>0</v>
      </c>
      <c r="V60" s="297">
        <f t="shared" si="14"/>
        <v>0.48749999999999999</v>
      </c>
      <c r="W60" s="303"/>
      <c r="X60" s="300"/>
      <c r="Y60" s="27"/>
      <c r="Z60" s="27"/>
    </row>
    <row r="61" spans="1:26" ht="49.5" customHeight="1">
      <c r="A61" s="310" t="str">
        <f>Indicadores!D60</f>
        <v>PRO_GTI_IND_009</v>
      </c>
      <c r="B61" s="290" t="str">
        <f>Indicadores!A60</f>
        <v>Consumo de papel impresiones por usuario</v>
      </c>
      <c r="C61" s="311" t="str">
        <f>Indicadores!F60</f>
        <v>Gestión de Servicios de Información y Soporte Tecnológico (GTI)</v>
      </c>
      <c r="D61" s="292">
        <f>Indicadores!N60</f>
        <v>-0.03</v>
      </c>
      <c r="E61" s="293" t="str">
        <f>Indicadores!O60</f>
        <v xml:space="preserve">Hacia abajo </v>
      </c>
      <c r="F61" s="318">
        <f>D61*95%</f>
        <v>-2.8499999999999998E-2</v>
      </c>
      <c r="G61" s="294">
        <f>D61*85%</f>
        <v>-2.5499999999999998E-2</v>
      </c>
      <c r="H61" s="293" t="str">
        <f>Indicadores!P60</f>
        <v>Mensual</v>
      </c>
      <c r="I61" s="293" t="str">
        <f>Indicadores!Q60</f>
        <v>Mensual</v>
      </c>
      <c r="J61" s="296">
        <f>+' GTI009'!C12</f>
        <v>-0.98</v>
      </c>
      <c r="K61" s="296">
        <f>+' GTI009'!C13</f>
        <v>-0.76</v>
      </c>
      <c r="L61" s="296">
        <f>+' GTI009'!C14</f>
        <v>-0.76</v>
      </c>
      <c r="M61" s="296">
        <f>+' GTI009'!C15</f>
        <v>-0.76</v>
      </c>
      <c r="N61" s="296">
        <f>+' GTI009'!C16</f>
        <v>-0.76</v>
      </c>
      <c r="O61" s="296">
        <f>+' GTI009'!C17</f>
        <v>-0.77</v>
      </c>
      <c r="P61" s="296">
        <f>+' GTI009'!C18</f>
        <v>-0.75</v>
      </c>
      <c r="Q61" s="296"/>
      <c r="R61" s="296"/>
      <c r="S61" s="296"/>
      <c r="T61" s="296"/>
      <c r="U61" s="296"/>
      <c r="V61" s="297">
        <f t="shared" si="14"/>
        <v>-0.79142857142857126</v>
      </c>
      <c r="W61" s="303"/>
      <c r="X61" s="300"/>
      <c r="Y61" s="27"/>
      <c r="Z61" s="27"/>
    </row>
    <row r="62" spans="1:26" ht="49.5" customHeight="1">
      <c r="A62" s="310" t="str">
        <f>Indicadores!D61</f>
        <v>PRO_DIS_IND_003</v>
      </c>
      <c r="B62" s="290" t="str">
        <f>Indicadores!A61</f>
        <v>Autos Administrativos generados en el periodo</v>
      </c>
      <c r="C62" s="311" t="str">
        <f>Indicadores!F61</f>
        <v>Gestión Disciplinaria. (DIS)</v>
      </c>
      <c r="D62" s="292">
        <f>Indicadores!N61</f>
        <v>0.9</v>
      </c>
      <c r="E62" s="293" t="str">
        <f>Indicadores!O61</f>
        <v>Hacia arriba</v>
      </c>
      <c r="F62" s="294">
        <f>0.85*D62</f>
        <v>0.76500000000000001</v>
      </c>
      <c r="G62" s="295">
        <f>0.9*D62</f>
        <v>0.81</v>
      </c>
      <c r="H62" s="293" t="str">
        <f>Indicadores!P61</f>
        <v>Trimestral</v>
      </c>
      <c r="I62" s="293" t="str">
        <f>Indicadores!Q61</f>
        <v>Trimestral</v>
      </c>
      <c r="J62" s="296"/>
      <c r="K62" s="296"/>
      <c r="L62" s="296">
        <f>'DIS003'!C14</f>
        <v>1.46</v>
      </c>
      <c r="M62" s="296"/>
      <c r="N62" s="296"/>
      <c r="O62" s="296">
        <f>'DIS003'!C17</f>
        <v>1.1299999999999999</v>
      </c>
      <c r="P62" s="296"/>
      <c r="Q62" s="296"/>
      <c r="R62" s="296">
        <f>'DIS003'!C20</f>
        <v>0</v>
      </c>
      <c r="S62" s="296"/>
      <c r="T62" s="296"/>
      <c r="U62" s="296">
        <f>'DIS003'!C23</f>
        <v>0</v>
      </c>
      <c r="V62" s="297">
        <f t="shared" si="14"/>
        <v>0.64749999999999996</v>
      </c>
      <c r="W62" s="303"/>
      <c r="X62" s="300"/>
      <c r="Y62" s="27"/>
      <c r="Z62" s="27"/>
    </row>
    <row r="63" spans="1:26" ht="49.5" customHeight="1">
      <c r="A63" s="319" t="str">
        <f>Indicadores!D62</f>
        <v>PRO_EIN_IND_001</v>
      </c>
      <c r="B63" s="313" t="str">
        <f>Indicadores!A62</f>
        <v>Cumplimiento de cronograma de actividades</v>
      </c>
      <c r="C63" s="320" t="str">
        <f>Indicadores!F62</f>
        <v>Evaluación Independiente. (EIN)</v>
      </c>
      <c r="D63" s="292">
        <f>Indicadores!N62</f>
        <v>1</v>
      </c>
      <c r="E63" s="293" t="str">
        <f>Indicadores!O62</f>
        <v>Hacia arriba</v>
      </c>
      <c r="F63" s="294">
        <f>0.85*D63</f>
        <v>0.85</v>
      </c>
      <c r="G63" s="295">
        <f>0.9*D63</f>
        <v>0.9</v>
      </c>
      <c r="H63" s="293" t="str">
        <f>Indicadores!P62</f>
        <v>Trimestral</v>
      </c>
      <c r="I63" s="293" t="str">
        <f>Indicadores!Q62</f>
        <v>Trimestral</v>
      </c>
      <c r="J63" s="296"/>
      <c r="K63" s="296"/>
      <c r="L63" s="296">
        <f>'EIN001'!C14</f>
        <v>1</v>
      </c>
      <c r="M63" s="296"/>
      <c r="N63" s="296"/>
      <c r="O63" s="296">
        <f>'EIN001'!C17</f>
        <v>1</v>
      </c>
      <c r="P63" s="296"/>
      <c r="Q63" s="296"/>
      <c r="R63" s="296">
        <f>'EIN001'!C20</f>
        <v>0</v>
      </c>
      <c r="S63" s="296"/>
      <c r="T63" s="296"/>
      <c r="U63" s="296">
        <f>'EIN001'!C23</f>
        <v>0</v>
      </c>
      <c r="V63" s="297">
        <f t="shared" si="14"/>
        <v>0.5</v>
      </c>
      <c r="W63" s="303"/>
      <c r="X63" s="299"/>
      <c r="Y63" s="27"/>
      <c r="Z63" s="27"/>
    </row>
    <row r="64" spans="1:26" ht="49.5" customHeight="1">
      <c r="A64" s="319" t="str">
        <f>Indicadores!D63</f>
        <v>PRO_EIN_IND_003</v>
      </c>
      <c r="B64" s="313" t="str">
        <f>Indicadores!A63</f>
        <v>Cumplimiento oportuno de cronograma de actividades de requerimiento legal</v>
      </c>
      <c r="C64" s="320" t="str">
        <f>Indicadores!F63</f>
        <v>Evaluación Independiente. (EIN)</v>
      </c>
      <c r="D64" s="292">
        <f>Indicadores!N63</f>
        <v>1</v>
      </c>
      <c r="E64" s="293" t="str">
        <f>Indicadores!O63</f>
        <v>Hacia arriba</v>
      </c>
      <c r="F64" s="294">
        <f>0.85*D64</f>
        <v>0.85</v>
      </c>
      <c r="G64" s="295">
        <f>0.9*D64</f>
        <v>0.9</v>
      </c>
      <c r="H64" s="293" t="str">
        <f>Indicadores!P63</f>
        <v>Trimestral</v>
      </c>
      <c r="I64" s="293" t="str">
        <f>Indicadores!Q63</f>
        <v>Trimestral</v>
      </c>
      <c r="J64" s="296"/>
      <c r="K64" s="296"/>
      <c r="L64" s="296">
        <f>'EIN003 '!C14</f>
        <v>1</v>
      </c>
      <c r="M64" s="296"/>
      <c r="N64" s="296"/>
      <c r="O64" s="296">
        <f>'EIN003 '!C17</f>
        <v>1</v>
      </c>
      <c r="P64" s="296"/>
      <c r="Q64" s="296"/>
      <c r="R64" s="296">
        <f>'EIN003 '!C20</f>
        <v>0</v>
      </c>
      <c r="S64" s="296"/>
      <c r="T64" s="296"/>
      <c r="U64" s="296">
        <f>'EIN003 '!C23</f>
        <v>0</v>
      </c>
      <c r="V64" s="297">
        <f t="shared" si="14"/>
        <v>0.5</v>
      </c>
      <c r="W64" s="303"/>
      <c r="X64" s="299"/>
      <c r="Y64" s="27"/>
      <c r="Z64" s="27"/>
    </row>
    <row r="65" spans="1:26" ht="12.75" customHeight="1">
      <c r="A65" s="28"/>
      <c r="B65" s="29"/>
      <c r="C65" s="27"/>
      <c r="D65" s="27"/>
      <c r="E65" s="286"/>
      <c r="F65" s="27"/>
      <c r="G65" s="27"/>
      <c r="H65" s="28"/>
      <c r="I65" s="28"/>
      <c r="J65" s="27"/>
      <c r="K65" s="27"/>
      <c r="L65" s="27"/>
      <c r="M65" s="27"/>
      <c r="N65" s="27"/>
      <c r="O65" s="27"/>
      <c r="P65" s="27"/>
      <c r="Q65" s="27"/>
      <c r="R65" s="27"/>
      <c r="S65" s="27"/>
      <c r="T65" s="27"/>
      <c r="U65" s="27"/>
      <c r="V65" s="30"/>
      <c r="W65" s="27"/>
      <c r="X65" s="27"/>
      <c r="Y65" s="27"/>
      <c r="Z65" s="27"/>
    </row>
    <row r="66" spans="1:26" ht="12.75" customHeight="1">
      <c r="A66" s="28"/>
      <c r="B66" s="29"/>
      <c r="C66" s="30"/>
      <c r="D66" s="27"/>
      <c r="E66" s="286"/>
      <c r="F66" s="27"/>
      <c r="G66" s="27"/>
      <c r="H66" s="28"/>
      <c r="I66" s="28"/>
      <c r="J66" s="27"/>
      <c r="K66" s="27"/>
      <c r="L66" s="27"/>
      <c r="M66" s="27"/>
      <c r="N66" s="27"/>
      <c r="O66" s="27"/>
      <c r="P66" s="27"/>
      <c r="Q66" s="27"/>
      <c r="R66" s="27"/>
      <c r="S66" s="27"/>
      <c r="T66" s="27"/>
      <c r="U66" s="27"/>
      <c r="V66" s="30"/>
      <c r="W66" s="27"/>
      <c r="X66" s="27"/>
      <c r="Y66" s="27"/>
      <c r="Z66" s="27"/>
    </row>
    <row r="67" spans="1:26" ht="12.75" customHeight="1">
      <c r="A67" s="28"/>
      <c r="B67" s="29"/>
      <c r="C67" s="30"/>
      <c r="D67" s="27"/>
      <c r="E67" s="286"/>
      <c r="F67" s="27"/>
      <c r="G67" s="27"/>
      <c r="H67" s="28"/>
      <c r="I67" s="28"/>
      <c r="J67" s="27"/>
      <c r="K67" s="27"/>
      <c r="L67" s="27"/>
      <c r="M67" s="27"/>
      <c r="N67" s="27"/>
      <c r="O67" s="27"/>
      <c r="P67" s="27"/>
      <c r="Q67" s="27"/>
      <c r="R67" s="27"/>
      <c r="S67" s="27"/>
      <c r="T67" s="27"/>
      <c r="U67" s="27"/>
      <c r="V67" s="30"/>
      <c r="W67" s="27"/>
      <c r="X67" s="27"/>
      <c r="Y67" s="27"/>
      <c r="Z67" s="27"/>
    </row>
    <row r="68" spans="1:26" ht="12.75" customHeight="1">
      <c r="A68" s="28"/>
      <c r="B68" s="29"/>
      <c r="C68" s="30"/>
      <c r="D68" s="27"/>
      <c r="E68" s="286"/>
      <c r="F68" s="27"/>
      <c r="G68" s="27"/>
      <c r="H68" s="28"/>
      <c r="I68" s="28"/>
      <c r="J68" s="27"/>
      <c r="K68" s="27"/>
      <c r="L68" s="27"/>
      <c r="M68" s="27"/>
      <c r="N68" s="27"/>
      <c r="O68" s="27"/>
      <c r="P68" s="27"/>
      <c r="Q68" s="27"/>
      <c r="R68" s="27"/>
      <c r="S68" s="27"/>
      <c r="T68" s="27"/>
      <c r="U68" s="27"/>
      <c r="V68" s="30"/>
      <c r="W68" s="27"/>
      <c r="X68" s="27"/>
      <c r="Y68" s="27"/>
      <c r="Z68" s="27"/>
    </row>
    <row r="69" spans="1:26" ht="12.75" customHeight="1">
      <c r="A69" s="28"/>
      <c r="B69" s="29"/>
      <c r="C69" s="30"/>
      <c r="D69" s="27"/>
      <c r="E69" s="286"/>
      <c r="F69" s="27"/>
      <c r="G69" s="27"/>
      <c r="H69" s="28"/>
      <c r="I69" s="28"/>
      <c r="J69" s="27"/>
      <c r="K69" s="27"/>
      <c r="L69" s="27"/>
      <c r="M69" s="27"/>
      <c r="N69" s="27"/>
      <c r="O69" s="27"/>
      <c r="P69" s="27"/>
      <c r="Q69" s="27"/>
      <c r="R69" s="27"/>
      <c r="S69" s="27"/>
      <c r="T69" s="27"/>
      <c r="U69" s="27"/>
      <c r="V69" s="30"/>
      <c r="W69" s="27"/>
      <c r="X69" s="27"/>
      <c r="Y69" s="27"/>
      <c r="Z69" s="27"/>
    </row>
    <row r="70" spans="1:26" ht="12.75" customHeight="1">
      <c r="A70" s="28"/>
      <c r="B70" s="29"/>
      <c r="C70" s="30"/>
      <c r="D70" s="27"/>
      <c r="E70" s="286"/>
      <c r="F70" s="27"/>
      <c r="G70" s="27"/>
      <c r="H70" s="28"/>
      <c r="I70" s="28"/>
      <c r="J70" s="27"/>
      <c r="K70" s="27"/>
      <c r="L70" s="27"/>
      <c r="M70" s="27"/>
      <c r="N70" s="27"/>
      <c r="O70" s="27"/>
      <c r="P70" s="27"/>
      <c r="Q70" s="27"/>
      <c r="R70" s="27"/>
      <c r="S70" s="27"/>
      <c r="T70" s="27"/>
      <c r="U70" s="27"/>
      <c r="V70" s="30"/>
      <c r="W70" s="27"/>
      <c r="X70" s="27"/>
      <c r="Y70" s="27"/>
      <c r="Z70" s="27"/>
    </row>
    <row r="71" spans="1:26" ht="12.75" customHeight="1">
      <c r="A71" s="28"/>
      <c r="B71" s="29"/>
      <c r="C71" s="30"/>
      <c r="D71" s="27"/>
      <c r="E71" s="286"/>
      <c r="F71" s="27"/>
      <c r="G71" s="27"/>
      <c r="H71" s="28"/>
      <c r="I71" s="28"/>
      <c r="J71" s="27"/>
      <c r="K71" s="27"/>
      <c r="L71" s="27"/>
      <c r="M71" s="27"/>
      <c r="N71" s="27"/>
      <c r="O71" s="27"/>
      <c r="P71" s="27"/>
      <c r="Q71" s="27"/>
      <c r="R71" s="27"/>
      <c r="S71" s="27"/>
      <c r="T71" s="27"/>
      <c r="U71" s="27"/>
      <c r="V71" s="30"/>
      <c r="W71" s="27"/>
      <c r="X71" s="27"/>
      <c r="Y71" s="27"/>
      <c r="Z71" s="27"/>
    </row>
    <row r="72" spans="1:26" ht="12.75" customHeight="1">
      <c r="A72" s="28"/>
      <c r="B72" s="29"/>
      <c r="C72" s="30"/>
      <c r="D72" s="27"/>
      <c r="E72" s="286"/>
      <c r="F72" s="27"/>
      <c r="G72" s="27"/>
      <c r="H72" s="28"/>
      <c r="I72" s="28"/>
      <c r="J72" s="27"/>
      <c r="K72" s="27"/>
      <c r="L72" s="27"/>
      <c r="M72" s="27"/>
      <c r="N72" s="27"/>
      <c r="O72" s="27"/>
      <c r="P72" s="27"/>
      <c r="Q72" s="27"/>
      <c r="R72" s="27"/>
      <c r="S72" s="27"/>
      <c r="T72" s="27"/>
      <c r="U72" s="27"/>
      <c r="V72" s="30"/>
      <c r="W72" s="27"/>
      <c r="X72" s="27"/>
      <c r="Y72" s="27"/>
      <c r="Z72" s="27"/>
    </row>
    <row r="73" spans="1:26" ht="12.75" customHeight="1">
      <c r="A73" s="28"/>
      <c r="B73" s="29"/>
      <c r="C73" s="30"/>
      <c r="D73" s="27"/>
      <c r="E73" s="286"/>
      <c r="F73" s="27"/>
      <c r="G73" s="27"/>
      <c r="H73" s="28"/>
      <c r="I73" s="28"/>
      <c r="J73" s="27"/>
      <c r="K73" s="27"/>
      <c r="L73" s="27"/>
      <c r="M73" s="27"/>
      <c r="N73" s="27"/>
      <c r="O73" s="27"/>
      <c r="P73" s="27"/>
      <c r="Q73" s="27"/>
      <c r="R73" s="27"/>
      <c r="S73" s="27"/>
      <c r="T73" s="27"/>
      <c r="U73" s="27"/>
      <c r="V73" s="30"/>
      <c r="W73" s="27"/>
      <c r="X73" s="27"/>
      <c r="Y73" s="27"/>
      <c r="Z73" s="27"/>
    </row>
    <row r="74" spans="1:26" ht="12.75" customHeight="1">
      <c r="A74" s="28"/>
      <c r="B74" s="29"/>
      <c r="C74" s="30"/>
      <c r="D74" s="27"/>
      <c r="E74" s="286"/>
      <c r="F74" s="27"/>
      <c r="G74" s="27"/>
      <c r="H74" s="28"/>
      <c r="I74" s="28"/>
      <c r="J74" s="27"/>
      <c r="K74" s="27"/>
      <c r="L74" s="27"/>
      <c r="M74" s="27"/>
      <c r="N74" s="27"/>
      <c r="O74" s="27"/>
      <c r="P74" s="27"/>
      <c r="Q74" s="27"/>
      <c r="R74" s="27"/>
      <c r="S74" s="27"/>
      <c r="T74" s="27"/>
      <c r="U74" s="27"/>
      <c r="V74" s="30"/>
      <c r="W74" s="27"/>
      <c r="X74" s="27"/>
      <c r="Y74" s="27"/>
      <c r="Z74" s="27"/>
    </row>
    <row r="75" spans="1:26" ht="12.75" customHeight="1">
      <c r="A75" s="28"/>
      <c r="B75" s="29"/>
      <c r="C75" s="30"/>
      <c r="D75" s="27"/>
      <c r="E75" s="286"/>
      <c r="F75" s="27"/>
      <c r="G75" s="27"/>
      <c r="H75" s="28"/>
      <c r="I75" s="28"/>
      <c r="J75" s="27"/>
      <c r="K75" s="27"/>
      <c r="L75" s="27"/>
      <c r="M75" s="27"/>
      <c r="N75" s="27"/>
      <c r="O75" s="27"/>
      <c r="P75" s="27"/>
      <c r="Q75" s="27"/>
      <c r="R75" s="27"/>
      <c r="S75" s="27"/>
      <c r="T75" s="27"/>
      <c r="U75" s="27"/>
      <c r="V75" s="30"/>
      <c r="W75" s="27"/>
      <c r="X75" s="27"/>
      <c r="Y75" s="27"/>
      <c r="Z75" s="27"/>
    </row>
    <row r="76" spans="1:26" ht="12.75" customHeight="1">
      <c r="A76" s="28"/>
      <c r="B76" s="29"/>
      <c r="C76" s="30"/>
      <c r="D76" s="27"/>
      <c r="E76" s="286"/>
      <c r="F76" s="27"/>
      <c r="G76" s="27"/>
      <c r="H76" s="28"/>
      <c r="I76" s="28"/>
      <c r="J76" s="27"/>
      <c r="K76" s="27"/>
      <c r="L76" s="27"/>
      <c r="M76" s="27"/>
      <c r="N76" s="27"/>
      <c r="O76" s="27"/>
      <c r="P76" s="27"/>
      <c r="Q76" s="27"/>
      <c r="R76" s="27"/>
      <c r="S76" s="27"/>
      <c r="T76" s="27"/>
      <c r="U76" s="27"/>
      <c r="V76" s="30"/>
      <c r="W76" s="27"/>
      <c r="X76" s="27"/>
      <c r="Y76" s="27"/>
      <c r="Z76" s="27"/>
    </row>
    <row r="77" spans="1:26" ht="12.75" customHeight="1">
      <c r="A77" s="28"/>
      <c r="B77" s="29"/>
      <c r="C77" s="30"/>
      <c r="D77" s="27"/>
      <c r="E77" s="286"/>
      <c r="F77" s="27"/>
      <c r="G77" s="27"/>
      <c r="H77" s="28"/>
      <c r="I77" s="28"/>
      <c r="J77" s="27"/>
      <c r="K77" s="27"/>
      <c r="L77" s="27"/>
      <c r="M77" s="27"/>
      <c r="N77" s="27"/>
      <c r="O77" s="27"/>
      <c r="P77" s="27"/>
      <c r="Q77" s="27"/>
      <c r="R77" s="27"/>
      <c r="S77" s="27"/>
      <c r="T77" s="27"/>
      <c r="U77" s="27"/>
      <c r="V77" s="30"/>
      <c r="W77" s="27"/>
      <c r="X77" s="27"/>
      <c r="Y77" s="27"/>
      <c r="Z77" s="27"/>
    </row>
    <row r="78" spans="1:26" ht="12.75" customHeight="1">
      <c r="A78" s="28"/>
      <c r="B78" s="29"/>
      <c r="C78" s="30"/>
      <c r="D78" s="27"/>
      <c r="E78" s="286"/>
      <c r="F78" s="27"/>
      <c r="G78" s="27"/>
      <c r="H78" s="28"/>
      <c r="I78" s="28"/>
      <c r="J78" s="27"/>
      <c r="K78" s="27"/>
      <c r="L78" s="27"/>
      <c r="M78" s="27"/>
      <c r="N78" s="27"/>
      <c r="O78" s="27"/>
      <c r="P78" s="27"/>
      <c r="Q78" s="27"/>
      <c r="R78" s="27"/>
      <c r="S78" s="27"/>
      <c r="T78" s="27"/>
      <c r="U78" s="27"/>
      <c r="V78" s="30"/>
      <c r="W78" s="27"/>
      <c r="X78" s="27"/>
      <c r="Y78" s="27"/>
      <c r="Z78" s="27"/>
    </row>
    <row r="79" spans="1:26" ht="12.75" customHeight="1">
      <c r="A79" s="28"/>
      <c r="B79" s="29"/>
      <c r="C79" s="30"/>
      <c r="D79" s="27"/>
      <c r="E79" s="286"/>
      <c r="F79" s="27"/>
      <c r="G79" s="27"/>
      <c r="H79" s="28"/>
      <c r="I79" s="28"/>
      <c r="J79" s="27"/>
      <c r="K79" s="27"/>
      <c r="L79" s="27"/>
      <c r="M79" s="27"/>
      <c r="N79" s="27"/>
      <c r="O79" s="27"/>
      <c r="P79" s="27"/>
      <c r="Q79" s="27"/>
      <c r="R79" s="27"/>
      <c r="S79" s="27"/>
      <c r="T79" s="27"/>
      <c r="U79" s="27"/>
      <c r="V79" s="30"/>
      <c r="W79" s="27"/>
      <c r="X79" s="27"/>
      <c r="Y79" s="27"/>
      <c r="Z79" s="27"/>
    </row>
    <row r="80" spans="1:26" ht="12.75" customHeight="1">
      <c r="A80" s="28"/>
      <c r="B80" s="29"/>
      <c r="C80" s="30"/>
      <c r="D80" s="27"/>
      <c r="E80" s="286"/>
      <c r="F80" s="27"/>
      <c r="G80" s="27"/>
      <c r="H80" s="28"/>
      <c r="I80" s="28"/>
      <c r="J80" s="27"/>
      <c r="K80" s="27"/>
      <c r="L80" s="27"/>
      <c r="M80" s="27"/>
      <c r="N80" s="27"/>
      <c r="O80" s="27"/>
      <c r="P80" s="27"/>
      <c r="Q80" s="27"/>
      <c r="R80" s="27"/>
      <c r="S80" s="27"/>
      <c r="T80" s="27"/>
      <c r="U80" s="27"/>
      <c r="V80" s="30"/>
      <c r="W80" s="27"/>
      <c r="X80" s="27"/>
      <c r="Y80" s="27"/>
      <c r="Z80" s="27"/>
    </row>
    <row r="81" spans="1:26" ht="12.75" customHeight="1">
      <c r="A81" s="28"/>
      <c r="B81" s="29"/>
      <c r="C81" s="30"/>
      <c r="D81" s="27"/>
      <c r="E81" s="286"/>
      <c r="F81" s="27"/>
      <c r="G81" s="27"/>
      <c r="H81" s="28"/>
      <c r="I81" s="28"/>
      <c r="J81" s="27"/>
      <c r="K81" s="27"/>
      <c r="L81" s="27"/>
      <c r="M81" s="27"/>
      <c r="N81" s="27"/>
      <c r="O81" s="27"/>
      <c r="P81" s="27"/>
      <c r="Q81" s="27"/>
      <c r="R81" s="27"/>
      <c r="S81" s="27"/>
      <c r="T81" s="27"/>
      <c r="U81" s="27"/>
      <c r="V81" s="30"/>
      <c r="W81" s="27"/>
      <c r="X81" s="27"/>
      <c r="Y81" s="27"/>
      <c r="Z81" s="27"/>
    </row>
    <row r="82" spans="1:26" ht="12.75" customHeight="1">
      <c r="A82" s="28"/>
      <c r="B82" s="29"/>
      <c r="C82" s="30"/>
      <c r="D82" s="27"/>
      <c r="E82" s="286"/>
      <c r="F82" s="27"/>
      <c r="G82" s="27"/>
      <c r="H82" s="28"/>
      <c r="I82" s="28"/>
      <c r="J82" s="27"/>
      <c r="K82" s="27"/>
      <c r="L82" s="27"/>
      <c r="M82" s="27"/>
      <c r="N82" s="27"/>
      <c r="O82" s="27"/>
      <c r="P82" s="27"/>
      <c r="Q82" s="27"/>
      <c r="R82" s="27"/>
      <c r="S82" s="27"/>
      <c r="T82" s="27"/>
      <c r="U82" s="27"/>
      <c r="V82" s="30"/>
      <c r="W82" s="27"/>
      <c r="X82" s="27"/>
      <c r="Y82" s="27"/>
      <c r="Z82" s="27"/>
    </row>
    <row r="83" spans="1:26" ht="12.75" customHeight="1">
      <c r="A83" s="28"/>
      <c r="B83" s="29"/>
      <c r="C83" s="30"/>
      <c r="D83" s="27"/>
      <c r="E83" s="286"/>
      <c r="F83" s="27"/>
      <c r="G83" s="27"/>
      <c r="H83" s="28"/>
      <c r="I83" s="28"/>
      <c r="J83" s="27"/>
      <c r="K83" s="27"/>
      <c r="L83" s="27"/>
      <c r="M83" s="27"/>
      <c r="N83" s="27"/>
      <c r="O83" s="27"/>
      <c r="P83" s="27"/>
      <c r="Q83" s="27"/>
      <c r="R83" s="27"/>
      <c r="S83" s="27"/>
      <c r="T83" s="27"/>
      <c r="U83" s="27"/>
      <c r="V83" s="30"/>
      <c r="W83" s="27"/>
      <c r="X83" s="27"/>
      <c r="Y83" s="27"/>
      <c r="Z83" s="27"/>
    </row>
    <row r="84" spans="1:26" ht="12.75" customHeight="1">
      <c r="A84" s="28"/>
      <c r="B84" s="29"/>
      <c r="C84" s="30"/>
      <c r="D84" s="27"/>
      <c r="E84" s="286"/>
      <c r="F84" s="27"/>
      <c r="G84" s="27"/>
      <c r="H84" s="28"/>
      <c r="I84" s="28"/>
      <c r="J84" s="27"/>
      <c r="K84" s="27"/>
      <c r="L84" s="27"/>
      <c r="M84" s="27"/>
      <c r="N84" s="27"/>
      <c r="O84" s="27"/>
      <c r="P84" s="27"/>
      <c r="Q84" s="27"/>
      <c r="R84" s="27"/>
      <c r="S84" s="27"/>
      <c r="T84" s="27"/>
      <c r="U84" s="27"/>
      <c r="V84" s="30"/>
      <c r="W84" s="27"/>
      <c r="X84" s="27"/>
      <c r="Y84" s="27"/>
      <c r="Z84" s="27"/>
    </row>
    <row r="85" spans="1:26" ht="12.75" customHeight="1">
      <c r="A85" s="28"/>
      <c r="B85" s="29"/>
      <c r="C85" s="30"/>
      <c r="D85" s="27"/>
      <c r="E85" s="286"/>
      <c r="F85" s="27"/>
      <c r="G85" s="27"/>
      <c r="H85" s="28"/>
      <c r="I85" s="28"/>
      <c r="J85" s="27"/>
      <c r="K85" s="27"/>
      <c r="L85" s="27"/>
      <c r="M85" s="27"/>
      <c r="N85" s="27"/>
      <c r="O85" s="27"/>
      <c r="P85" s="27"/>
      <c r="Q85" s="27"/>
      <c r="R85" s="27"/>
      <c r="S85" s="27"/>
      <c r="T85" s="27"/>
      <c r="U85" s="27"/>
      <c r="V85" s="30"/>
      <c r="W85" s="27"/>
      <c r="X85" s="27"/>
      <c r="Y85" s="27"/>
      <c r="Z85" s="27"/>
    </row>
    <row r="86" spans="1:26" ht="12.75" customHeight="1">
      <c r="A86" s="28"/>
      <c r="B86" s="29"/>
      <c r="C86" s="30"/>
      <c r="D86" s="27"/>
      <c r="E86" s="286"/>
      <c r="F86" s="27"/>
      <c r="G86" s="27"/>
      <c r="H86" s="28"/>
      <c r="I86" s="28"/>
      <c r="J86" s="27"/>
      <c r="K86" s="27"/>
      <c r="L86" s="27"/>
      <c r="M86" s="27"/>
      <c r="N86" s="27"/>
      <c r="O86" s="27"/>
      <c r="P86" s="27"/>
      <c r="Q86" s="27"/>
      <c r="R86" s="27"/>
      <c r="S86" s="27"/>
      <c r="T86" s="27"/>
      <c r="U86" s="27"/>
      <c r="V86" s="30"/>
      <c r="W86" s="27"/>
      <c r="X86" s="27"/>
      <c r="Y86" s="27"/>
      <c r="Z86" s="27"/>
    </row>
    <row r="87" spans="1:26" ht="12.75" customHeight="1">
      <c r="A87" s="28"/>
      <c r="B87" s="29"/>
      <c r="C87" s="30"/>
      <c r="D87" s="27"/>
      <c r="E87" s="286"/>
      <c r="F87" s="27"/>
      <c r="G87" s="27"/>
      <c r="H87" s="28"/>
      <c r="I87" s="28"/>
      <c r="J87" s="27"/>
      <c r="K87" s="27"/>
      <c r="L87" s="27"/>
      <c r="M87" s="27"/>
      <c r="N87" s="27"/>
      <c r="O87" s="27"/>
      <c r="P87" s="27"/>
      <c r="Q87" s="27"/>
      <c r="R87" s="27"/>
      <c r="S87" s="27"/>
      <c r="T87" s="27"/>
      <c r="U87" s="27"/>
      <c r="V87" s="30"/>
      <c r="W87" s="27"/>
      <c r="X87" s="27"/>
      <c r="Y87" s="27"/>
      <c r="Z87" s="27"/>
    </row>
    <row r="88" spans="1:26" ht="12.75" customHeight="1">
      <c r="A88" s="28"/>
      <c r="B88" s="29"/>
      <c r="C88" s="30"/>
      <c r="D88" s="27"/>
      <c r="E88" s="286"/>
      <c r="F88" s="27"/>
      <c r="G88" s="27"/>
      <c r="H88" s="28"/>
      <c r="I88" s="28"/>
      <c r="J88" s="27"/>
      <c r="K88" s="27"/>
      <c r="L88" s="27"/>
      <c r="M88" s="27"/>
      <c r="N88" s="27"/>
      <c r="O88" s="27"/>
      <c r="P88" s="27"/>
      <c r="Q88" s="27"/>
      <c r="R88" s="27"/>
      <c r="S88" s="27"/>
      <c r="T88" s="27"/>
      <c r="U88" s="27"/>
      <c r="V88" s="30"/>
      <c r="W88" s="27"/>
      <c r="X88" s="27"/>
      <c r="Y88" s="27"/>
      <c r="Z88" s="27"/>
    </row>
    <row r="89" spans="1:26" ht="12.75" customHeight="1">
      <c r="A89" s="28"/>
      <c r="B89" s="29"/>
      <c r="C89" s="30"/>
      <c r="D89" s="27"/>
      <c r="E89" s="286"/>
      <c r="F89" s="27"/>
      <c r="G89" s="27"/>
      <c r="H89" s="28"/>
      <c r="I89" s="28"/>
      <c r="J89" s="27"/>
      <c r="K89" s="27"/>
      <c r="L89" s="27"/>
      <c r="M89" s="27"/>
      <c r="N89" s="27"/>
      <c r="O89" s="27"/>
      <c r="P89" s="27"/>
      <c r="Q89" s="27"/>
      <c r="R89" s="27"/>
      <c r="S89" s="27"/>
      <c r="T89" s="27"/>
      <c r="U89" s="27"/>
      <c r="V89" s="30"/>
      <c r="W89" s="27"/>
      <c r="X89" s="27"/>
      <c r="Y89" s="27"/>
      <c r="Z89" s="27"/>
    </row>
    <row r="90" spans="1:26" ht="12.75" customHeight="1">
      <c r="A90" s="28"/>
      <c r="B90" s="29"/>
      <c r="C90" s="30"/>
      <c r="D90" s="27"/>
      <c r="E90" s="286"/>
      <c r="F90" s="27"/>
      <c r="G90" s="27"/>
      <c r="H90" s="28"/>
      <c r="I90" s="28"/>
      <c r="J90" s="27"/>
      <c r="K90" s="27"/>
      <c r="L90" s="27"/>
      <c r="M90" s="27"/>
      <c r="N90" s="27"/>
      <c r="O90" s="27"/>
      <c r="P90" s="27"/>
      <c r="Q90" s="27"/>
      <c r="R90" s="27"/>
      <c r="S90" s="27"/>
      <c r="T90" s="27"/>
      <c r="U90" s="27"/>
      <c r="V90" s="30"/>
      <c r="W90" s="27"/>
      <c r="X90" s="27"/>
      <c r="Y90" s="27"/>
      <c r="Z90" s="27"/>
    </row>
    <row r="91" spans="1:26" ht="12.75" customHeight="1">
      <c r="A91" s="28"/>
      <c r="B91" s="29"/>
      <c r="C91" s="30"/>
      <c r="D91" s="27"/>
      <c r="E91" s="286"/>
      <c r="F91" s="27"/>
      <c r="G91" s="27"/>
      <c r="H91" s="28"/>
      <c r="I91" s="28"/>
      <c r="J91" s="27"/>
      <c r="K91" s="27"/>
      <c r="L91" s="27"/>
      <c r="M91" s="27"/>
      <c r="N91" s="27"/>
      <c r="O91" s="27"/>
      <c r="P91" s="27"/>
      <c r="Q91" s="27"/>
      <c r="R91" s="27"/>
      <c r="S91" s="27"/>
      <c r="T91" s="27"/>
      <c r="U91" s="27"/>
      <c r="V91" s="30"/>
      <c r="W91" s="27"/>
      <c r="X91" s="27"/>
      <c r="Y91" s="27"/>
      <c r="Z91" s="27"/>
    </row>
    <row r="92" spans="1:26" ht="12.75" customHeight="1">
      <c r="A92" s="28"/>
      <c r="B92" s="29"/>
      <c r="C92" s="30"/>
      <c r="D92" s="27"/>
      <c r="E92" s="286"/>
      <c r="F92" s="27"/>
      <c r="G92" s="27"/>
      <c r="H92" s="28"/>
      <c r="I92" s="28"/>
      <c r="J92" s="27"/>
      <c r="K92" s="27"/>
      <c r="L92" s="27"/>
      <c r="M92" s="27"/>
      <c r="N92" s="27"/>
      <c r="O92" s="27"/>
      <c r="P92" s="27"/>
      <c r="Q92" s="27"/>
      <c r="R92" s="27"/>
      <c r="S92" s="27"/>
      <c r="T92" s="27"/>
      <c r="U92" s="27"/>
      <c r="V92" s="30"/>
      <c r="W92" s="27"/>
      <c r="X92" s="27"/>
      <c r="Y92" s="27"/>
      <c r="Z92" s="27"/>
    </row>
    <row r="93" spans="1:26" ht="12.75" customHeight="1">
      <c r="A93" s="28"/>
      <c r="B93" s="29"/>
      <c r="C93" s="30"/>
      <c r="D93" s="27"/>
      <c r="E93" s="286"/>
      <c r="F93" s="27"/>
      <c r="G93" s="27"/>
      <c r="H93" s="28"/>
      <c r="I93" s="28"/>
      <c r="J93" s="27"/>
      <c r="K93" s="27"/>
      <c r="L93" s="27"/>
      <c r="M93" s="27"/>
      <c r="N93" s="27"/>
      <c r="O93" s="27"/>
      <c r="P93" s="27"/>
      <c r="Q93" s="27"/>
      <c r="R93" s="27"/>
      <c r="S93" s="27"/>
      <c r="T93" s="27"/>
      <c r="U93" s="27"/>
      <c r="V93" s="30"/>
      <c r="W93" s="27"/>
      <c r="X93" s="27"/>
      <c r="Y93" s="27"/>
      <c r="Z93" s="27"/>
    </row>
    <row r="94" spans="1:26" ht="12.75" customHeight="1">
      <c r="A94" s="28"/>
      <c r="B94" s="29"/>
      <c r="C94" s="30"/>
      <c r="D94" s="27"/>
      <c r="E94" s="286"/>
      <c r="F94" s="27"/>
      <c r="G94" s="27"/>
      <c r="H94" s="28"/>
      <c r="I94" s="28"/>
      <c r="J94" s="27"/>
      <c r="K94" s="27"/>
      <c r="L94" s="27"/>
      <c r="M94" s="27"/>
      <c r="N94" s="27"/>
      <c r="O94" s="27"/>
      <c r="P94" s="27"/>
      <c r="Q94" s="27"/>
      <c r="R94" s="27"/>
      <c r="S94" s="27"/>
      <c r="T94" s="27"/>
      <c r="U94" s="27"/>
      <c r="V94" s="30"/>
      <c r="W94" s="27"/>
      <c r="X94" s="27"/>
      <c r="Y94" s="27"/>
      <c r="Z94" s="27"/>
    </row>
    <row r="95" spans="1:26" ht="12.75" customHeight="1">
      <c r="A95" s="28"/>
      <c r="B95" s="29"/>
      <c r="C95" s="30"/>
      <c r="D95" s="27"/>
      <c r="E95" s="286"/>
      <c r="F95" s="27"/>
      <c r="G95" s="27"/>
      <c r="H95" s="28"/>
      <c r="I95" s="28"/>
      <c r="J95" s="27"/>
      <c r="K95" s="27"/>
      <c r="L95" s="27"/>
      <c r="M95" s="27"/>
      <c r="N95" s="27"/>
      <c r="O95" s="27"/>
      <c r="P95" s="27"/>
      <c r="Q95" s="27"/>
      <c r="R95" s="27"/>
      <c r="S95" s="27"/>
      <c r="T95" s="27"/>
      <c r="U95" s="27"/>
      <c r="V95" s="30"/>
      <c r="W95" s="27"/>
      <c r="X95" s="27"/>
      <c r="Y95" s="27"/>
      <c r="Z95" s="27"/>
    </row>
    <row r="96" spans="1:26" ht="12.75" customHeight="1">
      <c r="A96" s="28"/>
      <c r="B96" s="29"/>
      <c r="C96" s="30"/>
      <c r="D96" s="27"/>
      <c r="E96" s="286"/>
      <c r="F96" s="27"/>
      <c r="G96" s="27"/>
      <c r="H96" s="28"/>
      <c r="I96" s="28"/>
      <c r="J96" s="27"/>
      <c r="K96" s="27"/>
      <c r="L96" s="27"/>
      <c r="M96" s="27"/>
      <c r="N96" s="27"/>
      <c r="O96" s="27"/>
      <c r="P96" s="27"/>
      <c r="Q96" s="27"/>
      <c r="R96" s="27"/>
      <c r="S96" s="27"/>
      <c r="T96" s="27"/>
      <c r="U96" s="27"/>
      <c r="V96" s="30"/>
      <c r="W96" s="27"/>
      <c r="X96" s="27"/>
      <c r="Y96" s="27"/>
      <c r="Z96" s="27"/>
    </row>
    <row r="97" spans="1:26" ht="12.75" customHeight="1">
      <c r="A97" s="28"/>
      <c r="B97" s="29"/>
      <c r="C97" s="30"/>
      <c r="D97" s="27"/>
      <c r="E97" s="286"/>
      <c r="F97" s="27"/>
      <c r="G97" s="27"/>
      <c r="H97" s="28"/>
      <c r="I97" s="28"/>
      <c r="J97" s="27"/>
      <c r="K97" s="27"/>
      <c r="L97" s="27"/>
      <c r="M97" s="27"/>
      <c r="N97" s="27"/>
      <c r="O97" s="27"/>
      <c r="P97" s="27"/>
      <c r="Q97" s="27"/>
      <c r="R97" s="27"/>
      <c r="S97" s="27"/>
      <c r="T97" s="27"/>
      <c r="U97" s="27"/>
      <c r="V97" s="30"/>
      <c r="W97" s="27"/>
      <c r="X97" s="27"/>
      <c r="Y97" s="27"/>
      <c r="Z97" s="27"/>
    </row>
    <row r="98" spans="1:26" ht="12.75" customHeight="1">
      <c r="A98" s="28"/>
      <c r="B98" s="29"/>
      <c r="C98" s="30"/>
      <c r="D98" s="27"/>
      <c r="E98" s="286"/>
      <c r="F98" s="27"/>
      <c r="G98" s="27"/>
      <c r="H98" s="28"/>
      <c r="I98" s="28"/>
      <c r="J98" s="27"/>
      <c r="K98" s="27"/>
      <c r="L98" s="27"/>
      <c r="M98" s="27"/>
      <c r="N98" s="27"/>
      <c r="O98" s="27"/>
      <c r="P98" s="27"/>
      <c r="Q98" s="27"/>
      <c r="R98" s="27"/>
      <c r="S98" s="27"/>
      <c r="T98" s="27"/>
      <c r="U98" s="27"/>
      <c r="V98" s="30"/>
      <c r="W98" s="27"/>
      <c r="X98" s="27"/>
      <c r="Y98" s="27"/>
      <c r="Z98" s="27"/>
    </row>
    <row r="99" spans="1:26" ht="12.75" customHeight="1">
      <c r="A99" s="28"/>
      <c r="B99" s="29"/>
      <c r="C99" s="30"/>
      <c r="D99" s="27"/>
      <c r="E99" s="286"/>
      <c r="F99" s="27"/>
      <c r="G99" s="27"/>
      <c r="H99" s="28"/>
      <c r="I99" s="28"/>
      <c r="J99" s="27"/>
      <c r="K99" s="27"/>
      <c r="L99" s="27"/>
      <c r="M99" s="27"/>
      <c r="N99" s="27"/>
      <c r="O99" s="27"/>
      <c r="P99" s="27"/>
      <c r="Q99" s="27"/>
      <c r="R99" s="27"/>
      <c r="S99" s="27"/>
      <c r="T99" s="27"/>
      <c r="U99" s="27"/>
      <c r="V99" s="30"/>
      <c r="W99" s="27"/>
      <c r="X99" s="27"/>
      <c r="Y99" s="27"/>
      <c r="Z99" s="27"/>
    </row>
    <row r="100" spans="1:26" ht="12.75" customHeight="1">
      <c r="A100" s="28"/>
      <c r="B100" s="29"/>
      <c r="C100" s="30"/>
      <c r="D100" s="27"/>
      <c r="E100" s="286"/>
      <c r="F100" s="27"/>
      <c r="G100" s="27"/>
      <c r="H100" s="28"/>
      <c r="I100" s="28"/>
      <c r="J100" s="27"/>
      <c r="K100" s="27"/>
      <c r="L100" s="27"/>
      <c r="M100" s="27"/>
      <c r="N100" s="27"/>
      <c r="O100" s="27"/>
      <c r="P100" s="27"/>
      <c r="Q100" s="27"/>
      <c r="R100" s="27"/>
      <c r="S100" s="27"/>
      <c r="T100" s="27"/>
      <c r="U100" s="27"/>
      <c r="V100" s="30"/>
      <c r="W100" s="27"/>
      <c r="X100" s="27"/>
      <c r="Y100" s="27"/>
      <c r="Z100" s="27"/>
    </row>
    <row r="101" spans="1:26" ht="12.75" customHeight="1">
      <c r="A101" s="28"/>
      <c r="B101" s="29"/>
      <c r="C101" s="30"/>
      <c r="D101" s="27"/>
      <c r="E101" s="286"/>
      <c r="F101" s="27"/>
      <c r="G101" s="27"/>
      <c r="H101" s="28"/>
      <c r="I101" s="28"/>
      <c r="J101" s="27"/>
      <c r="K101" s="27"/>
      <c r="L101" s="27"/>
      <c r="M101" s="27"/>
      <c r="N101" s="27"/>
      <c r="O101" s="27"/>
      <c r="P101" s="27"/>
      <c r="Q101" s="27"/>
      <c r="R101" s="27"/>
      <c r="S101" s="27"/>
      <c r="T101" s="27"/>
      <c r="U101" s="27"/>
      <c r="V101" s="30"/>
      <c r="W101" s="27"/>
      <c r="X101" s="27"/>
      <c r="Y101" s="27"/>
      <c r="Z101" s="27"/>
    </row>
    <row r="102" spans="1:26" ht="12.75" customHeight="1">
      <c r="A102" s="28"/>
      <c r="B102" s="29"/>
      <c r="C102" s="30"/>
      <c r="D102" s="27"/>
      <c r="E102" s="286"/>
      <c r="F102" s="27"/>
      <c r="G102" s="27"/>
      <c r="H102" s="28"/>
      <c r="I102" s="28"/>
      <c r="J102" s="27"/>
      <c r="K102" s="27"/>
      <c r="L102" s="27"/>
      <c r="M102" s="27"/>
      <c r="N102" s="27"/>
      <c r="O102" s="27"/>
      <c r="P102" s="27"/>
      <c r="Q102" s="27"/>
      <c r="R102" s="27"/>
      <c r="S102" s="27"/>
      <c r="T102" s="27"/>
      <c r="U102" s="27"/>
      <c r="V102" s="30"/>
      <c r="W102" s="27"/>
      <c r="X102" s="27"/>
      <c r="Y102" s="27"/>
      <c r="Z102" s="27"/>
    </row>
    <row r="103" spans="1:26" ht="12.75" customHeight="1">
      <c r="A103" s="28"/>
      <c r="B103" s="29"/>
      <c r="C103" s="30"/>
      <c r="D103" s="27"/>
      <c r="E103" s="286"/>
      <c r="F103" s="27"/>
      <c r="G103" s="27"/>
      <c r="H103" s="28"/>
      <c r="I103" s="28"/>
      <c r="J103" s="27"/>
      <c r="K103" s="27"/>
      <c r="L103" s="27"/>
      <c r="M103" s="27"/>
      <c r="N103" s="27"/>
      <c r="O103" s="27"/>
      <c r="P103" s="27"/>
      <c r="Q103" s="27"/>
      <c r="R103" s="27"/>
      <c r="S103" s="27"/>
      <c r="T103" s="27"/>
      <c r="U103" s="27"/>
      <c r="V103" s="30"/>
      <c r="W103" s="27"/>
      <c r="X103" s="27"/>
      <c r="Y103" s="27"/>
      <c r="Z103" s="27"/>
    </row>
    <row r="104" spans="1:26" ht="12.75" customHeight="1">
      <c r="A104" s="28"/>
      <c r="B104" s="29"/>
      <c r="C104" s="30"/>
      <c r="D104" s="27"/>
      <c r="E104" s="286"/>
      <c r="F104" s="27"/>
      <c r="G104" s="27"/>
      <c r="H104" s="28"/>
      <c r="I104" s="28"/>
      <c r="J104" s="27"/>
      <c r="K104" s="27"/>
      <c r="L104" s="27"/>
      <c r="M104" s="27"/>
      <c r="N104" s="27"/>
      <c r="O104" s="27"/>
      <c r="P104" s="27"/>
      <c r="Q104" s="27"/>
      <c r="R104" s="27"/>
      <c r="S104" s="27"/>
      <c r="T104" s="27"/>
      <c r="U104" s="27"/>
      <c r="V104" s="30"/>
      <c r="W104" s="27"/>
      <c r="X104" s="27"/>
      <c r="Y104" s="27"/>
      <c r="Z104" s="27"/>
    </row>
    <row r="105" spans="1:26" ht="12.75" customHeight="1">
      <c r="A105" s="28"/>
      <c r="B105" s="29"/>
      <c r="C105" s="30"/>
      <c r="D105" s="27"/>
      <c r="E105" s="286"/>
      <c r="F105" s="27"/>
      <c r="G105" s="27"/>
      <c r="H105" s="28"/>
      <c r="I105" s="28"/>
      <c r="J105" s="27"/>
      <c r="K105" s="27"/>
      <c r="L105" s="27"/>
      <c r="M105" s="27"/>
      <c r="N105" s="27"/>
      <c r="O105" s="27"/>
      <c r="P105" s="27"/>
      <c r="Q105" s="27"/>
      <c r="R105" s="27"/>
      <c r="S105" s="27"/>
      <c r="T105" s="27"/>
      <c r="U105" s="27"/>
      <c r="V105" s="30"/>
      <c r="W105" s="27"/>
      <c r="X105" s="27"/>
      <c r="Y105" s="27"/>
      <c r="Z105" s="27"/>
    </row>
    <row r="106" spans="1:26" ht="12.75" customHeight="1">
      <c r="A106" s="28"/>
      <c r="B106" s="29"/>
      <c r="C106" s="30"/>
      <c r="D106" s="27"/>
      <c r="E106" s="286"/>
      <c r="F106" s="27"/>
      <c r="G106" s="27"/>
      <c r="H106" s="28"/>
      <c r="I106" s="28"/>
      <c r="J106" s="27"/>
      <c r="K106" s="27"/>
      <c r="L106" s="27"/>
      <c r="M106" s="27"/>
      <c r="N106" s="27"/>
      <c r="O106" s="27"/>
      <c r="P106" s="27"/>
      <c r="Q106" s="27"/>
      <c r="R106" s="27"/>
      <c r="S106" s="27"/>
      <c r="T106" s="27"/>
      <c r="U106" s="27"/>
      <c r="V106" s="30"/>
      <c r="W106" s="27"/>
      <c r="X106" s="27"/>
      <c r="Y106" s="27"/>
      <c r="Z106" s="27"/>
    </row>
    <row r="107" spans="1:26" ht="12.75" customHeight="1">
      <c r="A107" s="28"/>
      <c r="B107" s="29"/>
      <c r="C107" s="30"/>
      <c r="D107" s="27"/>
      <c r="E107" s="286"/>
      <c r="F107" s="27"/>
      <c r="G107" s="27"/>
      <c r="H107" s="28"/>
      <c r="I107" s="28"/>
      <c r="J107" s="27"/>
      <c r="K107" s="27"/>
      <c r="L107" s="27"/>
      <c r="M107" s="27"/>
      <c r="N107" s="27"/>
      <c r="O107" s="27"/>
      <c r="P107" s="27"/>
      <c r="Q107" s="27"/>
      <c r="R107" s="27"/>
      <c r="S107" s="27"/>
      <c r="T107" s="27"/>
      <c r="U107" s="27"/>
      <c r="V107" s="30"/>
      <c r="W107" s="27"/>
      <c r="X107" s="27"/>
      <c r="Y107" s="27"/>
      <c r="Z107" s="27"/>
    </row>
    <row r="108" spans="1:26" ht="12.75" customHeight="1">
      <c r="A108" s="28"/>
      <c r="B108" s="29"/>
      <c r="C108" s="30"/>
      <c r="D108" s="27"/>
      <c r="E108" s="286"/>
      <c r="F108" s="27"/>
      <c r="G108" s="27"/>
      <c r="H108" s="28"/>
      <c r="I108" s="28"/>
      <c r="J108" s="27"/>
      <c r="K108" s="27"/>
      <c r="L108" s="27"/>
      <c r="M108" s="27"/>
      <c r="N108" s="27"/>
      <c r="O108" s="27"/>
      <c r="P108" s="27"/>
      <c r="Q108" s="27"/>
      <c r="R108" s="27"/>
      <c r="S108" s="27"/>
      <c r="T108" s="27"/>
      <c r="U108" s="27"/>
      <c r="V108" s="30"/>
      <c r="W108" s="27"/>
      <c r="X108" s="27"/>
      <c r="Y108" s="27"/>
      <c r="Z108" s="27"/>
    </row>
    <row r="109" spans="1:26" ht="12.75" customHeight="1">
      <c r="A109" s="28"/>
      <c r="B109" s="29"/>
      <c r="C109" s="30"/>
      <c r="D109" s="27"/>
      <c r="E109" s="286"/>
      <c r="F109" s="27"/>
      <c r="G109" s="27"/>
      <c r="H109" s="28"/>
      <c r="I109" s="28"/>
      <c r="J109" s="27"/>
      <c r="K109" s="27"/>
      <c r="L109" s="27"/>
      <c r="M109" s="27"/>
      <c r="N109" s="27"/>
      <c r="O109" s="27"/>
      <c r="P109" s="27"/>
      <c r="Q109" s="27"/>
      <c r="R109" s="27"/>
      <c r="S109" s="27"/>
      <c r="T109" s="27"/>
      <c r="U109" s="27"/>
      <c r="V109" s="30"/>
      <c r="W109" s="27"/>
      <c r="X109" s="27"/>
      <c r="Y109" s="27"/>
      <c r="Z109" s="27"/>
    </row>
    <row r="110" spans="1:26" ht="12.75" customHeight="1">
      <c r="A110" s="28"/>
      <c r="B110" s="29"/>
      <c r="C110" s="30"/>
      <c r="D110" s="27"/>
      <c r="E110" s="286"/>
      <c r="F110" s="27"/>
      <c r="G110" s="27"/>
      <c r="H110" s="28"/>
      <c r="I110" s="28"/>
      <c r="J110" s="27"/>
      <c r="K110" s="27"/>
      <c r="L110" s="27"/>
      <c r="M110" s="27"/>
      <c r="N110" s="27"/>
      <c r="O110" s="27"/>
      <c r="P110" s="27"/>
      <c r="Q110" s="27"/>
      <c r="R110" s="27"/>
      <c r="S110" s="27"/>
      <c r="T110" s="27"/>
      <c r="U110" s="27"/>
      <c r="V110" s="30"/>
      <c r="W110" s="27"/>
      <c r="X110" s="27"/>
      <c r="Y110" s="27"/>
      <c r="Z110" s="27"/>
    </row>
    <row r="111" spans="1:26" ht="12.75" customHeight="1">
      <c r="A111" s="28"/>
      <c r="B111" s="29"/>
      <c r="C111" s="30"/>
      <c r="D111" s="27"/>
      <c r="E111" s="286"/>
      <c r="F111" s="27"/>
      <c r="G111" s="27"/>
      <c r="H111" s="28"/>
      <c r="I111" s="28"/>
      <c r="J111" s="27"/>
      <c r="K111" s="27"/>
      <c r="L111" s="27"/>
      <c r="M111" s="27"/>
      <c r="N111" s="27"/>
      <c r="O111" s="27"/>
      <c r="P111" s="27"/>
      <c r="Q111" s="27"/>
      <c r="R111" s="27"/>
      <c r="S111" s="27"/>
      <c r="T111" s="27"/>
      <c r="U111" s="27"/>
      <c r="V111" s="30"/>
      <c r="W111" s="27"/>
      <c r="X111" s="27"/>
      <c r="Y111" s="27"/>
      <c r="Z111" s="27"/>
    </row>
    <row r="112" spans="1:26" ht="12.75" customHeight="1">
      <c r="A112" s="28"/>
      <c r="B112" s="29"/>
      <c r="C112" s="30"/>
      <c r="D112" s="27"/>
      <c r="E112" s="286"/>
      <c r="F112" s="27"/>
      <c r="G112" s="27"/>
      <c r="H112" s="28"/>
      <c r="I112" s="28"/>
      <c r="J112" s="27"/>
      <c r="K112" s="27"/>
      <c r="L112" s="27"/>
      <c r="M112" s="27"/>
      <c r="N112" s="27"/>
      <c r="O112" s="27"/>
      <c r="P112" s="27"/>
      <c r="Q112" s="27"/>
      <c r="R112" s="27"/>
      <c r="S112" s="27"/>
      <c r="T112" s="27"/>
      <c r="U112" s="27"/>
      <c r="V112" s="30"/>
      <c r="W112" s="27"/>
      <c r="X112" s="27"/>
      <c r="Y112" s="27"/>
      <c r="Z112" s="27"/>
    </row>
    <row r="113" spans="1:26" ht="12.75" customHeight="1">
      <c r="A113" s="28"/>
      <c r="B113" s="29"/>
      <c r="C113" s="30"/>
      <c r="D113" s="27"/>
      <c r="E113" s="286"/>
      <c r="F113" s="27"/>
      <c r="G113" s="27"/>
      <c r="H113" s="28"/>
      <c r="I113" s="28"/>
      <c r="J113" s="27"/>
      <c r="K113" s="27"/>
      <c r="L113" s="27"/>
      <c r="M113" s="27"/>
      <c r="N113" s="27"/>
      <c r="O113" s="27"/>
      <c r="P113" s="27"/>
      <c r="Q113" s="27"/>
      <c r="R113" s="27"/>
      <c r="S113" s="27"/>
      <c r="T113" s="27"/>
      <c r="U113" s="27"/>
      <c r="V113" s="30"/>
      <c r="W113" s="27"/>
      <c r="X113" s="27"/>
      <c r="Y113" s="27"/>
      <c r="Z113" s="27"/>
    </row>
    <row r="114" spans="1:26" ht="12.75" customHeight="1">
      <c r="A114" s="28"/>
      <c r="B114" s="29"/>
      <c r="C114" s="30"/>
      <c r="D114" s="27"/>
      <c r="E114" s="286"/>
      <c r="F114" s="27"/>
      <c r="G114" s="27"/>
      <c r="H114" s="28"/>
      <c r="I114" s="28"/>
      <c r="J114" s="27"/>
      <c r="K114" s="27"/>
      <c r="L114" s="27"/>
      <c r="M114" s="27"/>
      <c r="N114" s="27"/>
      <c r="O114" s="27"/>
      <c r="P114" s="27"/>
      <c r="Q114" s="27"/>
      <c r="R114" s="27"/>
      <c r="S114" s="27"/>
      <c r="T114" s="27"/>
      <c r="U114" s="27"/>
      <c r="V114" s="30"/>
      <c r="W114" s="27"/>
      <c r="X114" s="27"/>
      <c r="Y114" s="27"/>
      <c r="Z114" s="27"/>
    </row>
    <row r="115" spans="1:26" ht="12.75" customHeight="1">
      <c r="A115" s="28"/>
      <c r="B115" s="29"/>
      <c r="C115" s="30"/>
      <c r="D115" s="27"/>
      <c r="E115" s="286"/>
      <c r="F115" s="27"/>
      <c r="G115" s="27"/>
      <c r="H115" s="28"/>
      <c r="I115" s="28"/>
      <c r="J115" s="27"/>
      <c r="K115" s="27"/>
      <c r="L115" s="27"/>
      <c r="M115" s="27"/>
      <c r="N115" s="27"/>
      <c r="O115" s="27"/>
      <c r="P115" s="27"/>
      <c r="Q115" s="27"/>
      <c r="R115" s="27"/>
      <c r="S115" s="27"/>
      <c r="T115" s="27"/>
      <c r="U115" s="27"/>
      <c r="V115" s="30"/>
      <c r="W115" s="27"/>
      <c r="X115" s="27"/>
      <c r="Y115" s="27"/>
      <c r="Z115" s="27"/>
    </row>
    <row r="116" spans="1:26" ht="12.75" customHeight="1">
      <c r="A116" s="28"/>
      <c r="B116" s="29"/>
      <c r="C116" s="30"/>
      <c r="D116" s="27"/>
      <c r="E116" s="286"/>
      <c r="F116" s="27"/>
      <c r="G116" s="27"/>
      <c r="H116" s="28"/>
      <c r="I116" s="28"/>
      <c r="J116" s="27"/>
      <c r="K116" s="27"/>
      <c r="L116" s="27"/>
      <c r="M116" s="27"/>
      <c r="N116" s="27"/>
      <c r="O116" s="27"/>
      <c r="P116" s="27"/>
      <c r="Q116" s="27"/>
      <c r="R116" s="27"/>
      <c r="S116" s="27"/>
      <c r="T116" s="27"/>
      <c r="U116" s="27"/>
      <c r="V116" s="30"/>
      <c r="W116" s="27"/>
      <c r="X116" s="27"/>
      <c r="Y116" s="27"/>
      <c r="Z116" s="27"/>
    </row>
    <row r="117" spans="1:26" ht="12.75" customHeight="1">
      <c r="A117" s="28"/>
      <c r="B117" s="29"/>
      <c r="C117" s="30"/>
      <c r="D117" s="27"/>
      <c r="E117" s="286"/>
      <c r="F117" s="27"/>
      <c r="G117" s="27"/>
      <c r="H117" s="28"/>
      <c r="I117" s="28"/>
      <c r="J117" s="27"/>
      <c r="K117" s="27"/>
      <c r="L117" s="27"/>
      <c r="M117" s="27"/>
      <c r="N117" s="27"/>
      <c r="O117" s="27"/>
      <c r="P117" s="27"/>
      <c r="Q117" s="27"/>
      <c r="R117" s="27"/>
      <c r="S117" s="27"/>
      <c r="T117" s="27"/>
      <c r="U117" s="27"/>
      <c r="V117" s="30"/>
      <c r="W117" s="27"/>
      <c r="X117" s="27"/>
      <c r="Y117" s="27"/>
      <c r="Z117" s="27"/>
    </row>
    <row r="118" spans="1:26" ht="12.75" customHeight="1">
      <c r="A118" s="28"/>
      <c r="B118" s="29"/>
      <c r="C118" s="30"/>
      <c r="D118" s="27"/>
      <c r="E118" s="286"/>
      <c r="F118" s="27"/>
      <c r="G118" s="27"/>
      <c r="H118" s="28"/>
      <c r="I118" s="28"/>
      <c r="J118" s="27"/>
      <c r="K118" s="27"/>
      <c r="L118" s="27"/>
      <c r="M118" s="27"/>
      <c r="N118" s="27"/>
      <c r="O118" s="27"/>
      <c r="P118" s="27"/>
      <c r="Q118" s="27"/>
      <c r="R118" s="27"/>
      <c r="S118" s="27"/>
      <c r="T118" s="27"/>
      <c r="U118" s="27"/>
      <c r="V118" s="30"/>
      <c r="W118" s="27"/>
      <c r="X118" s="27"/>
      <c r="Y118" s="27"/>
      <c r="Z118" s="27"/>
    </row>
    <row r="119" spans="1:26" ht="12.75" customHeight="1">
      <c r="A119" s="28"/>
      <c r="B119" s="29"/>
      <c r="C119" s="30"/>
      <c r="D119" s="27"/>
      <c r="E119" s="286"/>
      <c r="F119" s="27"/>
      <c r="G119" s="27"/>
      <c r="H119" s="28"/>
      <c r="I119" s="28"/>
      <c r="J119" s="27"/>
      <c r="K119" s="27"/>
      <c r="L119" s="27"/>
      <c r="M119" s="27"/>
      <c r="N119" s="27"/>
      <c r="O119" s="27"/>
      <c r="P119" s="27"/>
      <c r="Q119" s="27"/>
      <c r="R119" s="27"/>
      <c r="S119" s="27"/>
      <c r="T119" s="27"/>
      <c r="U119" s="27"/>
      <c r="V119" s="30"/>
      <c r="W119" s="27"/>
      <c r="X119" s="27"/>
      <c r="Y119" s="27"/>
      <c r="Z119" s="27"/>
    </row>
    <row r="120" spans="1:26" ht="12.75" customHeight="1">
      <c r="A120" s="28"/>
      <c r="B120" s="29"/>
      <c r="C120" s="30"/>
      <c r="D120" s="27"/>
      <c r="E120" s="286"/>
      <c r="F120" s="27"/>
      <c r="G120" s="27"/>
      <c r="H120" s="28"/>
      <c r="I120" s="28"/>
      <c r="J120" s="27"/>
      <c r="K120" s="27"/>
      <c r="L120" s="27"/>
      <c r="M120" s="27"/>
      <c r="N120" s="27"/>
      <c r="O120" s="27"/>
      <c r="P120" s="27"/>
      <c r="Q120" s="27"/>
      <c r="R120" s="27"/>
      <c r="S120" s="27"/>
      <c r="T120" s="27"/>
      <c r="U120" s="27"/>
      <c r="V120" s="30"/>
      <c r="W120" s="27"/>
      <c r="X120" s="27"/>
      <c r="Y120" s="27"/>
      <c r="Z120" s="27"/>
    </row>
    <row r="121" spans="1:26" ht="12.75" customHeight="1">
      <c r="A121" s="28"/>
      <c r="B121" s="29"/>
      <c r="C121" s="30"/>
      <c r="D121" s="27"/>
      <c r="E121" s="286"/>
      <c r="F121" s="27"/>
      <c r="G121" s="27"/>
      <c r="H121" s="28"/>
      <c r="I121" s="28"/>
      <c r="J121" s="27"/>
      <c r="K121" s="27"/>
      <c r="L121" s="27"/>
      <c r="M121" s="27"/>
      <c r="N121" s="27"/>
      <c r="O121" s="27"/>
      <c r="P121" s="27"/>
      <c r="Q121" s="27"/>
      <c r="R121" s="27"/>
      <c r="S121" s="27"/>
      <c r="T121" s="27"/>
      <c r="U121" s="27"/>
      <c r="V121" s="30"/>
      <c r="W121" s="27"/>
      <c r="X121" s="27"/>
      <c r="Y121" s="27"/>
      <c r="Z121" s="27"/>
    </row>
    <row r="122" spans="1:26" ht="12.75" customHeight="1">
      <c r="A122" s="28"/>
      <c r="B122" s="29"/>
      <c r="C122" s="30"/>
      <c r="D122" s="27"/>
      <c r="E122" s="286"/>
      <c r="F122" s="27"/>
      <c r="G122" s="27"/>
      <c r="H122" s="28"/>
      <c r="I122" s="28"/>
      <c r="J122" s="27"/>
      <c r="K122" s="27"/>
      <c r="L122" s="27"/>
      <c r="M122" s="27"/>
      <c r="N122" s="27"/>
      <c r="O122" s="27"/>
      <c r="P122" s="27"/>
      <c r="Q122" s="27"/>
      <c r="R122" s="27"/>
      <c r="S122" s="27"/>
      <c r="T122" s="27"/>
      <c r="U122" s="27"/>
      <c r="V122" s="30"/>
      <c r="W122" s="27"/>
      <c r="X122" s="27"/>
      <c r="Y122" s="27"/>
      <c r="Z122" s="27"/>
    </row>
    <row r="123" spans="1:26" ht="12.75" customHeight="1">
      <c r="A123" s="28"/>
      <c r="B123" s="29"/>
      <c r="C123" s="30"/>
      <c r="D123" s="27"/>
      <c r="E123" s="286"/>
      <c r="F123" s="27"/>
      <c r="G123" s="27"/>
      <c r="H123" s="28"/>
      <c r="I123" s="28"/>
      <c r="J123" s="27"/>
      <c r="K123" s="27"/>
      <c r="L123" s="27"/>
      <c r="M123" s="27"/>
      <c r="N123" s="27"/>
      <c r="O123" s="27"/>
      <c r="P123" s="27"/>
      <c r="Q123" s="27"/>
      <c r="R123" s="27"/>
      <c r="S123" s="27"/>
      <c r="T123" s="27"/>
      <c r="U123" s="27"/>
      <c r="V123" s="30"/>
      <c r="W123" s="27"/>
      <c r="X123" s="27"/>
      <c r="Y123" s="27"/>
      <c r="Z123" s="27"/>
    </row>
    <row r="124" spans="1:26" ht="12.75" customHeight="1">
      <c r="A124" s="28"/>
      <c r="B124" s="29"/>
      <c r="C124" s="30"/>
      <c r="D124" s="27"/>
      <c r="E124" s="286"/>
      <c r="F124" s="27"/>
      <c r="G124" s="27"/>
      <c r="H124" s="28"/>
      <c r="I124" s="28"/>
      <c r="J124" s="27"/>
      <c r="K124" s="27"/>
      <c r="L124" s="27"/>
      <c r="M124" s="27"/>
      <c r="N124" s="27"/>
      <c r="O124" s="27"/>
      <c r="P124" s="27"/>
      <c r="Q124" s="27"/>
      <c r="R124" s="27"/>
      <c r="S124" s="27"/>
      <c r="T124" s="27"/>
      <c r="U124" s="27"/>
      <c r="V124" s="30"/>
      <c r="W124" s="27"/>
      <c r="X124" s="27"/>
      <c r="Y124" s="27"/>
      <c r="Z124" s="27"/>
    </row>
    <row r="125" spans="1:26" ht="12.75" customHeight="1">
      <c r="A125" s="28"/>
      <c r="B125" s="29"/>
      <c r="C125" s="30"/>
      <c r="D125" s="27"/>
      <c r="E125" s="286"/>
      <c r="F125" s="27"/>
      <c r="G125" s="27"/>
      <c r="H125" s="28"/>
      <c r="I125" s="28"/>
      <c r="J125" s="27"/>
      <c r="K125" s="27"/>
      <c r="L125" s="27"/>
      <c r="M125" s="27"/>
      <c r="N125" s="27"/>
      <c r="O125" s="27"/>
      <c r="P125" s="27"/>
      <c r="Q125" s="27"/>
      <c r="R125" s="27"/>
      <c r="S125" s="27"/>
      <c r="T125" s="27"/>
      <c r="U125" s="27"/>
      <c r="V125" s="30"/>
      <c r="W125" s="27"/>
      <c r="X125" s="27"/>
      <c r="Y125" s="27"/>
      <c r="Z125" s="27"/>
    </row>
    <row r="126" spans="1:26" ht="12.75" customHeight="1">
      <c r="A126" s="28"/>
      <c r="B126" s="29"/>
      <c r="C126" s="30"/>
      <c r="D126" s="27"/>
      <c r="E126" s="286"/>
      <c r="F126" s="27"/>
      <c r="G126" s="27"/>
      <c r="H126" s="28"/>
      <c r="I126" s="28"/>
      <c r="J126" s="27"/>
      <c r="K126" s="27"/>
      <c r="L126" s="27"/>
      <c r="M126" s="27"/>
      <c r="N126" s="27"/>
      <c r="O126" s="27"/>
      <c r="P126" s="27"/>
      <c r="Q126" s="27"/>
      <c r="R126" s="27"/>
      <c r="S126" s="27"/>
      <c r="T126" s="27"/>
      <c r="U126" s="27"/>
      <c r="V126" s="30"/>
      <c r="W126" s="27"/>
      <c r="X126" s="27"/>
      <c r="Y126" s="27"/>
      <c r="Z126" s="27"/>
    </row>
    <row r="127" spans="1:26" ht="12.75" customHeight="1">
      <c r="A127" s="28"/>
      <c r="B127" s="29"/>
      <c r="C127" s="30"/>
      <c r="D127" s="27"/>
      <c r="E127" s="286"/>
      <c r="F127" s="27"/>
      <c r="G127" s="27"/>
      <c r="H127" s="28"/>
      <c r="I127" s="28"/>
      <c r="J127" s="27"/>
      <c r="K127" s="27"/>
      <c r="L127" s="27"/>
      <c r="M127" s="27"/>
      <c r="N127" s="27"/>
      <c r="O127" s="27"/>
      <c r="P127" s="27"/>
      <c r="Q127" s="27"/>
      <c r="R127" s="27"/>
      <c r="S127" s="27"/>
      <c r="T127" s="27"/>
      <c r="U127" s="27"/>
      <c r="V127" s="30"/>
      <c r="W127" s="27"/>
      <c r="X127" s="27"/>
      <c r="Y127" s="27"/>
      <c r="Z127" s="27"/>
    </row>
    <row r="128" spans="1:26" ht="12.75" customHeight="1">
      <c r="A128" s="28"/>
      <c r="B128" s="29"/>
      <c r="C128" s="30"/>
      <c r="D128" s="27"/>
      <c r="E128" s="286"/>
      <c r="F128" s="27"/>
      <c r="G128" s="27"/>
      <c r="H128" s="28"/>
      <c r="I128" s="28"/>
      <c r="J128" s="27"/>
      <c r="K128" s="27"/>
      <c r="L128" s="27"/>
      <c r="M128" s="27"/>
      <c r="N128" s="27"/>
      <c r="O128" s="27"/>
      <c r="P128" s="27"/>
      <c r="Q128" s="27"/>
      <c r="R128" s="27"/>
      <c r="S128" s="27"/>
      <c r="T128" s="27"/>
      <c r="U128" s="27"/>
      <c r="V128" s="30"/>
      <c r="W128" s="27"/>
      <c r="X128" s="27"/>
      <c r="Y128" s="27"/>
      <c r="Z128" s="27"/>
    </row>
    <row r="129" spans="1:26" ht="12.75" customHeight="1">
      <c r="A129" s="28"/>
      <c r="B129" s="29"/>
      <c r="C129" s="30"/>
      <c r="D129" s="27"/>
      <c r="E129" s="286"/>
      <c r="F129" s="27"/>
      <c r="G129" s="27"/>
      <c r="H129" s="28"/>
      <c r="I129" s="28"/>
      <c r="J129" s="27"/>
      <c r="K129" s="27"/>
      <c r="L129" s="27"/>
      <c r="M129" s="27"/>
      <c r="N129" s="27"/>
      <c r="O129" s="27"/>
      <c r="P129" s="27"/>
      <c r="Q129" s="27"/>
      <c r="R129" s="27"/>
      <c r="S129" s="27"/>
      <c r="T129" s="27"/>
      <c r="U129" s="27"/>
      <c r="V129" s="30"/>
      <c r="W129" s="27"/>
      <c r="X129" s="27"/>
      <c r="Y129" s="27"/>
      <c r="Z129" s="27"/>
    </row>
    <row r="130" spans="1:26" ht="12.75" customHeight="1">
      <c r="A130" s="28"/>
      <c r="B130" s="29"/>
      <c r="C130" s="30"/>
      <c r="D130" s="27"/>
      <c r="E130" s="286"/>
      <c r="F130" s="27"/>
      <c r="G130" s="27"/>
      <c r="H130" s="28"/>
      <c r="I130" s="28"/>
      <c r="J130" s="27"/>
      <c r="K130" s="27"/>
      <c r="L130" s="27"/>
      <c r="M130" s="27"/>
      <c r="N130" s="27"/>
      <c r="O130" s="27"/>
      <c r="P130" s="27"/>
      <c r="Q130" s="27"/>
      <c r="R130" s="27"/>
      <c r="S130" s="27"/>
      <c r="T130" s="27"/>
      <c r="U130" s="27"/>
      <c r="V130" s="30"/>
      <c r="W130" s="27"/>
      <c r="X130" s="27"/>
      <c r="Y130" s="27"/>
      <c r="Z130" s="27"/>
    </row>
    <row r="131" spans="1:26" ht="12.75" customHeight="1">
      <c r="A131" s="28"/>
      <c r="B131" s="29"/>
      <c r="C131" s="30"/>
      <c r="D131" s="27"/>
      <c r="E131" s="286"/>
      <c r="F131" s="27"/>
      <c r="G131" s="27"/>
      <c r="H131" s="28"/>
      <c r="I131" s="28"/>
      <c r="J131" s="27"/>
      <c r="K131" s="27"/>
      <c r="L131" s="27"/>
      <c r="M131" s="27"/>
      <c r="N131" s="27"/>
      <c r="O131" s="27"/>
      <c r="P131" s="27"/>
      <c r="Q131" s="27"/>
      <c r="R131" s="27"/>
      <c r="S131" s="27"/>
      <c r="T131" s="27"/>
      <c r="U131" s="27"/>
      <c r="V131" s="30"/>
      <c r="W131" s="27"/>
      <c r="X131" s="27"/>
      <c r="Y131" s="27"/>
      <c r="Z131" s="27"/>
    </row>
    <row r="132" spans="1:26" ht="12.75" customHeight="1">
      <c r="A132" s="28"/>
      <c r="B132" s="29"/>
      <c r="C132" s="30"/>
      <c r="D132" s="27"/>
      <c r="E132" s="286"/>
      <c r="F132" s="27"/>
      <c r="G132" s="27"/>
      <c r="H132" s="28"/>
      <c r="I132" s="28"/>
      <c r="J132" s="27"/>
      <c r="K132" s="27"/>
      <c r="L132" s="27"/>
      <c r="M132" s="27"/>
      <c r="N132" s="27"/>
      <c r="O132" s="27"/>
      <c r="P132" s="27"/>
      <c r="Q132" s="27"/>
      <c r="R132" s="27"/>
      <c r="S132" s="27"/>
      <c r="T132" s="27"/>
      <c r="U132" s="27"/>
      <c r="V132" s="30"/>
      <c r="W132" s="27"/>
      <c r="X132" s="27"/>
      <c r="Y132" s="27"/>
      <c r="Z132" s="27"/>
    </row>
    <row r="133" spans="1:26" ht="12.75" customHeight="1">
      <c r="A133" s="28"/>
      <c r="B133" s="29"/>
      <c r="C133" s="30"/>
      <c r="D133" s="27"/>
      <c r="E133" s="286"/>
      <c r="F133" s="27"/>
      <c r="G133" s="27"/>
      <c r="H133" s="28"/>
      <c r="I133" s="28"/>
      <c r="J133" s="27"/>
      <c r="K133" s="27"/>
      <c r="L133" s="27"/>
      <c r="M133" s="27"/>
      <c r="N133" s="27"/>
      <c r="O133" s="27"/>
      <c r="P133" s="27"/>
      <c r="Q133" s="27"/>
      <c r="R133" s="27"/>
      <c r="S133" s="27"/>
      <c r="T133" s="27"/>
      <c r="U133" s="27"/>
      <c r="V133" s="30"/>
      <c r="W133" s="27"/>
      <c r="X133" s="27"/>
      <c r="Y133" s="27"/>
      <c r="Z133" s="27"/>
    </row>
    <row r="134" spans="1:26" ht="12.75" customHeight="1">
      <c r="A134" s="28"/>
      <c r="B134" s="29"/>
      <c r="C134" s="30"/>
      <c r="D134" s="27"/>
      <c r="E134" s="286"/>
      <c r="F134" s="27"/>
      <c r="G134" s="27"/>
      <c r="H134" s="28"/>
      <c r="I134" s="28"/>
      <c r="J134" s="27"/>
      <c r="K134" s="27"/>
      <c r="L134" s="27"/>
      <c r="M134" s="27"/>
      <c r="N134" s="27"/>
      <c r="O134" s="27"/>
      <c r="P134" s="27"/>
      <c r="Q134" s="27"/>
      <c r="R134" s="27"/>
      <c r="S134" s="27"/>
      <c r="T134" s="27"/>
      <c r="U134" s="27"/>
      <c r="V134" s="30"/>
      <c r="W134" s="27"/>
      <c r="X134" s="27"/>
      <c r="Y134" s="27"/>
      <c r="Z134" s="27"/>
    </row>
    <row r="135" spans="1:26" ht="12.75" customHeight="1">
      <c r="A135" s="28"/>
      <c r="B135" s="29"/>
      <c r="C135" s="30"/>
      <c r="D135" s="27"/>
      <c r="E135" s="286"/>
      <c r="F135" s="27"/>
      <c r="G135" s="27"/>
      <c r="H135" s="28"/>
      <c r="I135" s="28"/>
      <c r="J135" s="27"/>
      <c r="K135" s="27"/>
      <c r="L135" s="27"/>
      <c r="M135" s="27"/>
      <c r="N135" s="27"/>
      <c r="O135" s="27"/>
      <c r="P135" s="27"/>
      <c r="Q135" s="27"/>
      <c r="R135" s="27"/>
      <c r="S135" s="27"/>
      <c r="T135" s="27"/>
      <c r="U135" s="27"/>
      <c r="V135" s="30"/>
      <c r="W135" s="27"/>
      <c r="X135" s="27"/>
      <c r="Y135" s="27"/>
      <c r="Z135" s="27"/>
    </row>
    <row r="136" spans="1:26" ht="12.75" customHeight="1">
      <c r="A136" s="28"/>
      <c r="B136" s="29"/>
      <c r="C136" s="30"/>
      <c r="D136" s="27"/>
      <c r="E136" s="286"/>
      <c r="F136" s="27"/>
      <c r="G136" s="27"/>
      <c r="H136" s="28"/>
      <c r="I136" s="28"/>
      <c r="J136" s="27"/>
      <c r="K136" s="27"/>
      <c r="L136" s="27"/>
      <c r="M136" s="27"/>
      <c r="N136" s="27"/>
      <c r="O136" s="27"/>
      <c r="P136" s="27"/>
      <c r="Q136" s="27"/>
      <c r="R136" s="27"/>
      <c r="S136" s="27"/>
      <c r="T136" s="27"/>
      <c r="U136" s="27"/>
      <c r="V136" s="30"/>
      <c r="W136" s="27"/>
      <c r="X136" s="27"/>
      <c r="Y136" s="27"/>
      <c r="Z136" s="27"/>
    </row>
    <row r="137" spans="1:26" ht="12.75" customHeight="1">
      <c r="A137" s="28"/>
      <c r="B137" s="29"/>
      <c r="C137" s="30"/>
      <c r="D137" s="27"/>
      <c r="E137" s="286"/>
      <c r="F137" s="27"/>
      <c r="G137" s="27"/>
      <c r="H137" s="28"/>
      <c r="I137" s="28"/>
      <c r="J137" s="27"/>
      <c r="K137" s="27"/>
      <c r="L137" s="27"/>
      <c r="M137" s="27"/>
      <c r="N137" s="27"/>
      <c r="O137" s="27"/>
      <c r="P137" s="27"/>
      <c r="Q137" s="27"/>
      <c r="R137" s="27"/>
      <c r="S137" s="27"/>
      <c r="T137" s="27"/>
      <c r="U137" s="27"/>
      <c r="V137" s="30"/>
      <c r="W137" s="27"/>
      <c r="X137" s="27"/>
      <c r="Y137" s="27"/>
      <c r="Z137" s="27"/>
    </row>
    <row r="138" spans="1:26" ht="12.75" customHeight="1">
      <c r="A138" s="28"/>
      <c r="B138" s="29"/>
      <c r="C138" s="30"/>
      <c r="D138" s="27"/>
      <c r="E138" s="286"/>
      <c r="F138" s="27"/>
      <c r="G138" s="27"/>
      <c r="H138" s="28"/>
      <c r="I138" s="28"/>
      <c r="J138" s="27"/>
      <c r="K138" s="27"/>
      <c r="L138" s="27"/>
      <c r="M138" s="27"/>
      <c r="N138" s="27"/>
      <c r="O138" s="27"/>
      <c r="P138" s="27"/>
      <c r="Q138" s="27"/>
      <c r="R138" s="27"/>
      <c r="S138" s="27"/>
      <c r="T138" s="27"/>
      <c r="U138" s="27"/>
      <c r="V138" s="30"/>
      <c r="W138" s="27"/>
      <c r="X138" s="27"/>
      <c r="Y138" s="27"/>
      <c r="Z138" s="27"/>
    </row>
    <row r="139" spans="1:26" ht="12.75" customHeight="1">
      <c r="A139" s="28"/>
      <c r="B139" s="29"/>
      <c r="C139" s="30"/>
      <c r="D139" s="27"/>
      <c r="E139" s="286"/>
      <c r="F139" s="27"/>
      <c r="G139" s="27"/>
      <c r="H139" s="28"/>
      <c r="I139" s="28"/>
      <c r="J139" s="27"/>
      <c r="K139" s="27"/>
      <c r="L139" s="27"/>
      <c r="M139" s="27"/>
      <c r="N139" s="27"/>
      <c r="O139" s="27"/>
      <c r="P139" s="27"/>
      <c r="Q139" s="27"/>
      <c r="R139" s="27"/>
      <c r="S139" s="27"/>
      <c r="T139" s="27"/>
      <c r="U139" s="27"/>
      <c r="V139" s="30"/>
      <c r="W139" s="27"/>
      <c r="X139" s="27"/>
      <c r="Y139" s="27"/>
      <c r="Z139" s="27"/>
    </row>
    <row r="140" spans="1:26" ht="12.75" customHeight="1">
      <c r="A140" s="28"/>
      <c r="B140" s="29"/>
      <c r="C140" s="30"/>
      <c r="D140" s="27"/>
      <c r="E140" s="286"/>
      <c r="F140" s="27"/>
      <c r="G140" s="27"/>
      <c r="H140" s="28"/>
      <c r="I140" s="28"/>
      <c r="J140" s="27"/>
      <c r="K140" s="27"/>
      <c r="L140" s="27"/>
      <c r="M140" s="27"/>
      <c r="N140" s="27"/>
      <c r="O140" s="27"/>
      <c r="P140" s="27"/>
      <c r="Q140" s="27"/>
      <c r="R140" s="27"/>
      <c r="S140" s="27"/>
      <c r="T140" s="27"/>
      <c r="U140" s="27"/>
      <c r="V140" s="30"/>
      <c r="W140" s="27"/>
      <c r="X140" s="27"/>
      <c r="Y140" s="27"/>
      <c r="Z140" s="27"/>
    </row>
    <row r="141" spans="1:26" ht="12.75" customHeight="1">
      <c r="A141" s="28"/>
      <c r="B141" s="29"/>
      <c r="C141" s="30"/>
      <c r="D141" s="27"/>
      <c r="E141" s="286"/>
      <c r="F141" s="27"/>
      <c r="G141" s="27"/>
      <c r="H141" s="28"/>
      <c r="I141" s="28"/>
      <c r="J141" s="27"/>
      <c r="K141" s="27"/>
      <c r="L141" s="27"/>
      <c r="M141" s="27"/>
      <c r="N141" s="27"/>
      <c r="O141" s="27"/>
      <c r="P141" s="27"/>
      <c r="Q141" s="27"/>
      <c r="R141" s="27"/>
      <c r="S141" s="27"/>
      <c r="T141" s="27"/>
      <c r="U141" s="27"/>
      <c r="V141" s="30"/>
      <c r="W141" s="27"/>
      <c r="X141" s="27"/>
      <c r="Y141" s="27"/>
      <c r="Z141" s="27"/>
    </row>
    <row r="142" spans="1:26" ht="12.75" customHeight="1">
      <c r="A142" s="28"/>
      <c r="B142" s="29"/>
      <c r="C142" s="30"/>
      <c r="D142" s="27"/>
      <c r="E142" s="286"/>
      <c r="F142" s="27"/>
      <c r="G142" s="27"/>
      <c r="H142" s="28"/>
      <c r="I142" s="28"/>
      <c r="J142" s="27"/>
      <c r="K142" s="27"/>
      <c r="L142" s="27"/>
      <c r="M142" s="27"/>
      <c r="N142" s="27"/>
      <c r="O142" s="27"/>
      <c r="P142" s="27"/>
      <c r="Q142" s="27"/>
      <c r="R142" s="27"/>
      <c r="S142" s="27"/>
      <c r="T142" s="27"/>
      <c r="U142" s="27"/>
      <c r="V142" s="30"/>
      <c r="W142" s="27"/>
      <c r="X142" s="27"/>
      <c r="Y142" s="27"/>
      <c r="Z142" s="27"/>
    </row>
    <row r="143" spans="1:26" ht="12.75" customHeight="1">
      <c r="A143" s="28"/>
      <c r="B143" s="29"/>
      <c r="C143" s="30"/>
      <c r="D143" s="27"/>
      <c r="E143" s="286"/>
      <c r="F143" s="27"/>
      <c r="G143" s="27"/>
      <c r="H143" s="28"/>
      <c r="I143" s="28"/>
      <c r="J143" s="27"/>
      <c r="K143" s="27"/>
      <c r="L143" s="27"/>
      <c r="M143" s="27"/>
      <c r="N143" s="27"/>
      <c r="O143" s="27"/>
      <c r="P143" s="27"/>
      <c r="Q143" s="27"/>
      <c r="R143" s="27"/>
      <c r="S143" s="27"/>
      <c r="T143" s="27"/>
      <c r="U143" s="27"/>
      <c r="V143" s="30"/>
      <c r="W143" s="27"/>
      <c r="X143" s="27"/>
      <c r="Y143" s="27"/>
      <c r="Z143" s="27"/>
    </row>
    <row r="144" spans="1:26" ht="12.75" customHeight="1">
      <c r="A144" s="28"/>
      <c r="B144" s="29"/>
      <c r="C144" s="30"/>
      <c r="D144" s="27"/>
      <c r="E144" s="286"/>
      <c r="F144" s="27"/>
      <c r="G144" s="27"/>
      <c r="H144" s="28"/>
      <c r="I144" s="28"/>
      <c r="J144" s="27"/>
      <c r="K144" s="27"/>
      <c r="L144" s="27"/>
      <c r="M144" s="27"/>
      <c r="N144" s="27"/>
      <c r="O144" s="27"/>
      <c r="P144" s="27"/>
      <c r="Q144" s="27"/>
      <c r="R144" s="27"/>
      <c r="S144" s="27"/>
      <c r="T144" s="27"/>
      <c r="U144" s="27"/>
      <c r="V144" s="30"/>
      <c r="W144" s="27"/>
      <c r="X144" s="27"/>
      <c r="Y144" s="27"/>
      <c r="Z144" s="27"/>
    </row>
    <row r="145" spans="1:26" ht="12.75" customHeight="1">
      <c r="A145" s="28"/>
      <c r="B145" s="29"/>
      <c r="C145" s="30"/>
      <c r="D145" s="27"/>
      <c r="E145" s="286"/>
      <c r="F145" s="27"/>
      <c r="G145" s="27"/>
      <c r="H145" s="28"/>
      <c r="I145" s="28"/>
      <c r="J145" s="27"/>
      <c r="K145" s="27"/>
      <c r="L145" s="27"/>
      <c r="M145" s="27"/>
      <c r="N145" s="27"/>
      <c r="O145" s="27"/>
      <c r="P145" s="27"/>
      <c r="Q145" s="27"/>
      <c r="R145" s="27"/>
      <c r="S145" s="27"/>
      <c r="T145" s="27"/>
      <c r="U145" s="27"/>
      <c r="V145" s="30"/>
      <c r="W145" s="27"/>
      <c r="X145" s="27"/>
      <c r="Y145" s="27"/>
      <c r="Z145" s="27"/>
    </row>
    <row r="146" spans="1:26" ht="12.75" customHeight="1">
      <c r="A146" s="28"/>
      <c r="B146" s="29"/>
      <c r="C146" s="30"/>
      <c r="D146" s="27"/>
      <c r="E146" s="286"/>
      <c r="F146" s="27"/>
      <c r="G146" s="27"/>
      <c r="H146" s="28"/>
      <c r="I146" s="28"/>
      <c r="J146" s="27"/>
      <c r="K146" s="27"/>
      <c r="L146" s="27"/>
      <c r="M146" s="27"/>
      <c r="N146" s="27"/>
      <c r="O146" s="27"/>
      <c r="P146" s="27"/>
      <c r="Q146" s="27"/>
      <c r="R146" s="27"/>
      <c r="S146" s="27"/>
      <c r="T146" s="27"/>
      <c r="U146" s="27"/>
      <c r="V146" s="30"/>
      <c r="W146" s="27"/>
      <c r="X146" s="27"/>
      <c r="Y146" s="27"/>
      <c r="Z146" s="27"/>
    </row>
    <row r="147" spans="1:26" ht="12.75" customHeight="1">
      <c r="A147" s="28"/>
      <c r="B147" s="29"/>
      <c r="C147" s="30"/>
      <c r="D147" s="27"/>
      <c r="E147" s="286"/>
      <c r="F147" s="27"/>
      <c r="G147" s="27"/>
      <c r="H147" s="28"/>
      <c r="I147" s="28"/>
      <c r="J147" s="27"/>
      <c r="K147" s="27"/>
      <c r="L147" s="27"/>
      <c r="M147" s="27"/>
      <c r="N147" s="27"/>
      <c r="O147" s="27"/>
      <c r="P147" s="27"/>
      <c r="Q147" s="27"/>
      <c r="R147" s="27"/>
      <c r="S147" s="27"/>
      <c r="T147" s="27"/>
      <c r="U147" s="27"/>
      <c r="V147" s="30"/>
      <c r="W147" s="27"/>
      <c r="X147" s="27"/>
      <c r="Y147" s="27"/>
      <c r="Z147" s="27"/>
    </row>
    <row r="148" spans="1:26" ht="12.75" customHeight="1">
      <c r="A148" s="28"/>
      <c r="B148" s="29"/>
      <c r="C148" s="30"/>
      <c r="D148" s="27"/>
      <c r="E148" s="286"/>
      <c r="F148" s="27"/>
      <c r="G148" s="27"/>
      <c r="H148" s="28"/>
      <c r="I148" s="28"/>
      <c r="J148" s="27"/>
      <c r="K148" s="27"/>
      <c r="L148" s="27"/>
      <c r="M148" s="27"/>
      <c r="N148" s="27"/>
      <c r="O148" s="27"/>
      <c r="P148" s="27"/>
      <c r="Q148" s="27"/>
      <c r="R148" s="27"/>
      <c r="S148" s="27"/>
      <c r="T148" s="27"/>
      <c r="U148" s="27"/>
      <c r="V148" s="30"/>
      <c r="W148" s="27"/>
      <c r="X148" s="27"/>
      <c r="Y148" s="27"/>
      <c r="Z148" s="27"/>
    </row>
    <row r="149" spans="1:26" ht="12.75" customHeight="1">
      <c r="A149" s="28"/>
      <c r="B149" s="29"/>
      <c r="C149" s="30"/>
      <c r="D149" s="27"/>
      <c r="E149" s="286"/>
      <c r="F149" s="27"/>
      <c r="G149" s="27"/>
      <c r="H149" s="28"/>
      <c r="I149" s="28"/>
      <c r="J149" s="27"/>
      <c r="K149" s="27"/>
      <c r="L149" s="27"/>
      <c r="M149" s="27"/>
      <c r="N149" s="27"/>
      <c r="O149" s="27"/>
      <c r="P149" s="27"/>
      <c r="Q149" s="27"/>
      <c r="R149" s="27"/>
      <c r="S149" s="27"/>
      <c r="T149" s="27"/>
      <c r="U149" s="27"/>
      <c r="V149" s="30"/>
      <c r="W149" s="27"/>
      <c r="X149" s="27"/>
      <c r="Y149" s="27"/>
      <c r="Z149" s="27"/>
    </row>
    <row r="150" spans="1:26" ht="12.75" customHeight="1">
      <c r="A150" s="28"/>
      <c r="B150" s="29"/>
      <c r="C150" s="30"/>
      <c r="D150" s="27"/>
      <c r="E150" s="286"/>
      <c r="F150" s="27"/>
      <c r="G150" s="27"/>
      <c r="H150" s="28"/>
      <c r="I150" s="28"/>
      <c r="J150" s="27"/>
      <c r="K150" s="27"/>
      <c r="L150" s="27"/>
      <c r="M150" s="27"/>
      <c r="N150" s="27"/>
      <c r="O150" s="27"/>
      <c r="P150" s="27"/>
      <c r="Q150" s="27"/>
      <c r="R150" s="27"/>
      <c r="S150" s="27"/>
      <c r="T150" s="27"/>
      <c r="U150" s="27"/>
      <c r="V150" s="30"/>
      <c r="W150" s="27"/>
      <c r="X150" s="27"/>
      <c r="Y150" s="27"/>
      <c r="Z150" s="27"/>
    </row>
    <row r="151" spans="1:26" ht="12.75" customHeight="1">
      <c r="A151" s="28"/>
      <c r="B151" s="29"/>
      <c r="C151" s="30"/>
      <c r="D151" s="27"/>
      <c r="E151" s="286"/>
      <c r="F151" s="27"/>
      <c r="G151" s="27"/>
      <c r="H151" s="28"/>
      <c r="I151" s="28"/>
      <c r="J151" s="27"/>
      <c r="K151" s="27"/>
      <c r="L151" s="27"/>
      <c r="M151" s="27"/>
      <c r="N151" s="27"/>
      <c r="O151" s="27"/>
      <c r="P151" s="27"/>
      <c r="Q151" s="27"/>
      <c r="R151" s="27"/>
      <c r="S151" s="27"/>
      <c r="T151" s="27"/>
      <c r="U151" s="27"/>
      <c r="V151" s="30"/>
      <c r="W151" s="27"/>
      <c r="X151" s="27"/>
      <c r="Y151" s="27"/>
      <c r="Z151" s="27"/>
    </row>
    <row r="152" spans="1:26" ht="12.75" customHeight="1">
      <c r="A152" s="28"/>
      <c r="B152" s="29"/>
      <c r="C152" s="30"/>
      <c r="D152" s="27"/>
      <c r="E152" s="286"/>
      <c r="F152" s="27"/>
      <c r="G152" s="27"/>
      <c r="H152" s="28"/>
      <c r="I152" s="28"/>
      <c r="J152" s="27"/>
      <c r="K152" s="27"/>
      <c r="L152" s="27"/>
      <c r="M152" s="27"/>
      <c r="N152" s="27"/>
      <c r="O152" s="27"/>
      <c r="P152" s="27"/>
      <c r="Q152" s="27"/>
      <c r="R152" s="27"/>
      <c r="S152" s="27"/>
      <c r="T152" s="27"/>
      <c r="U152" s="27"/>
      <c r="V152" s="30"/>
      <c r="W152" s="27"/>
      <c r="X152" s="27"/>
      <c r="Y152" s="27"/>
      <c r="Z152" s="27"/>
    </row>
    <row r="153" spans="1:26" ht="12.75" customHeight="1">
      <c r="A153" s="28"/>
      <c r="B153" s="29"/>
      <c r="C153" s="30"/>
      <c r="D153" s="27"/>
      <c r="E153" s="286"/>
      <c r="F153" s="27"/>
      <c r="G153" s="27"/>
      <c r="H153" s="28"/>
      <c r="I153" s="28"/>
      <c r="J153" s="27"/>
      <c r="K153" s="27"/>
      <c r="L153" s="27"/>
      <c r="M153" s="27"/>
      <c r="N153" s="27"/>
      <c r="O153" s="27"/>
      <c r="P153" s="27"/>
      <c r="Q153" s="27"/>
      <c r="R153" s="27"/>
      <c r="S153" s="27"/>
      <c r="T153" s="27"/>
      <c r="U153" s="27"/>
      <c r="V153" s="30"/>
      <c r="W153" s="27"/>
      <c r="X153" s="27"/>
      <c r="Y153" s="27"/>
      <c r="Z153" s="27"/>
    </row>
    <row r="154" spans="1:26" ht="12.75" customHeight="1">
      <c r="A154" s="28"/>
      <c r="B154" s="29"/>
      <c r="C154" s="30"/>
      <c r="D154" s="27"/>
      <c r="E154" s="286"/>
      <c r="F154" s="27"/>
      <c r="G154" s="27"/>
      <c r="H154" s="28"/>
      <c r="I154" s="28"/>
      <c r="J154" s="27"/>
      <c r="K154" s="27"/>
      <c r="L154" s="27"/>
      <c r="M154" s="27"/>
      <c r="N154" s="27"/>
      <c r="O154" s="27"/>
      <c r="P154" s="27"/>
      <c r="Q154" s="27"/>
      <c r="R154" s="27"/>
      <c r="S154" s="27"/>
      <c r="T154" s="27"/>
      <c r="U154" s="27"/>
      <c r="V154" s="30"/>
      <c r="W154" s="27"/>
      <c r="X154" s="27"/>
      <c r="Y154" s="27"/>
      <c r="Z154" s="27"/>
    </row>
    <row r="155" spans="1:26" ht="12.75" customHeight="1">
      <c r="A155" s="28"/>
      <c r="B155" s="29"/>
      <c r="C155" s="30"/>
      <c r="D155" s="27"/>
      <c r="E155" s="286"/>
      <c r="F155" s="27"/>
      <c r="G155" s="27"/>
      <c r="H155" s="28"/>
      <c r="I155" s="28"/>
      <c r="J155" s="27"/>
      <c r="K155" s="27"/>
      <c r="L155" s="27"/>
      <c r="M155" s="27"/>
      <c r="N155" s="27"/>
      <c r="O155" s="27"/>
      <c r="P155" s="27"/>
      <c r="Q155" s="27"/>
      <c r="R155" s="27"/>
      <c r="S155" s="27"/>
      <c r="T155" s="27"/>
      <c r="U155" s="27"/>
      <c r="V155" s="30"/>
      <c r="W155" s="27"/>
      <c r="X155" s="27"/>
      <c r="Y155" s="27"/>
      <c r="Z155" s="27"/>
    </row>
    <row r="156" spans="1:26" ht="12.75" customHeight="1">
      <c r="A156" s="28"/>
      <c r="B156" s="29"/>
      <c r="C156" s="30"/>
      <c r="D156" s="27"/>
      <c r="E156" s="286"/>
      <c r="F156" s="27"/>
      <c r="G156" s="27"/>
      <c r="H156" s="28"/>
      <c r="I156" s="28"/>
      <c r="J156" s="27"/>
      <c r="K156" s="27"/>
      <c r="L156" s="27"/>
      <c r="M156" s="27"/>
      <c r="N156" s="27"/>
      <c r="O156" s="27"/>
      <c r="P156" s="27"/>
      <c r="Q156" s="27"/>
      <c r="R156" s="27"/>
      <c r="S156" s="27"/>
      <c r="T156" s="27"/>
      <c r="U156" s="27"/>
      <c r="V156" s="30"/>
      <c r="W156" s="27"/>
      <c r="X156" s="27"/>
      <c r="Y156" s="27"/>
      <c r="Z156" s="27"/>
    </row>
    <row r="157" spans="1:26" ht="12.75" customHeight="1">
      <c r="A157" s="28"/>
      <c r="B157" s="29"/>
      <c r="C157" s="30"/>
      <c r="D157" s="27"/>
      <c r="E157" s="286"/>
      <c r="F157" s="27"/>
      <c r="G157" s="27"/>
      <c r="H157" s="28"/>
      <c r="I157" s="28"/>
      <c r="J157" s="27"/>
      <c r="K157" s="27"/>
      <c r="L157" s="27"/>
      <c r="M157" s="27"/>
      <c r="N157" s="27"/>
      <c r="O157" s="27"/>
      <c r="P157" s="27"/>
      <c r="Q157" s="27"/>
      <c r="R157" s="27"/>
      <c r="S157" s="27"/>
      <c r="T157" s="27"/>
      <c r="U157" s="27"/>
      <c r="V157" s="30"/>
      <c r="W157" s="27"/>
      <c r="X157" s="27"/>
      <c r="Y157" s="27"/>
      <c r="Z157" s="27"/>
    </row>
    <row r="158" spans="1:26" ht="12.75" customHeight="1">
      <c r="A158" s="28"/>
      <c r="B158" s="29"/>
      <c r="C158" s="30"/>
      <c r="D158" s="27"/>
      <c r="E158" s="286"/>
      <c r="F158" s="27"/>
      <c r="G158" s="27"/>
      <c r="H158" s="28"/>
      <c r="I158" s="28"/>
      <c r="J158" s="27"/>
      <c r="K158" s="27"/>
      <c r="L158" s="27"/>
      <c r="M158" s="27"/>
      <c r="N158" s="27"/>
      <c r="O158" s="27"/>
      <c r="P158" s="27"/>
      <c r="Q158" s="27"/>
      <c r="R158" s="27"/>
      <c r="S158" s="27"/>
      <c r="T158" s="27"/>
      <c r="U158" s="27"/>
      <c r="V158" s="30"/>
      <c r="W158" s="27"/>
      <c r="X158" s="27"/>
      <c r="Y158" s="27"/>
      <c r="Z158" s="27"/>
    </row>
    <row r="159" spans="1:26" ht="12.75" customHeight="1">
      <c r="A159" s="28"/>
      <c r="B159" s="29"/>
      <c r="C159" s="30"/>
      <c r="D159" s="27"/>
      <c r="E159" s="286"/>
      <c r="F159" s="27"/>
      <c r="G159" s="27"/>
      <c r="H159" s="28"/>
      <c r="I159" s="28"/>
      <c r="J159" s="27"/>
      <c r="K159" s="27"/>
      <c r="L159" s="27"/>
      <c r="M159" s="27"/>
      <c r="N159" s="27"/>
      <c r="O159" s="27"/>
      <c r="P159" s="27"/>
      <c r="Q159" s="27"/>
      <c r="R159" s="27"/>
      <c r="S159" s="27"/>
      <c r="T159" s="27"/>
      <c r="U159" s="27"/>
      <c r="V159" s="30"/>
      <c r="W159" s="27"/>
      <c r="X159" s="27"/>
      <c r="Y159" s="27"/>
      <c r="Z159" s="27"/>
    </row>
    <row r="160" spans="1:26" ht="12.75" customHeight="1">
      <c r="A160" s="28"/>
      <c r="B160" s="29"/>
      <c r="C160" s="30"/>
      <c r="D160" s="27"/>
      <c r="E160" s="286"/>
      <c r="F160" s="27"/>
      <c r="G160" s="27"/>
      <c r="H160" s="28"/>
      <c r="I160" s="28"/>
      <c r="J160" s="27"/>
      <c r="K160" s="27"/>
      <c r="L160" s="27"/>
      <c r="M160" s="27"/>
      <c r="N160" s="27"/>
      <c r="O160" s="27"/>
      <c r="P160" s="27"/>
      <c r="Q160" s="27"/>
      <c r="R160" s="27"/>
      <c r="S160" s="27"/>
      <c r="T160" s="27"/>
      <c r="U160" s="27"/>
      <c r="V160" s="30"/>
      <c r="W160" s="27"/>
      <c r="X160" s="27"/>
      <c r="Y160" s="27"/>
      <c r="Z160" s="27"/>
    </row>
    <row r="161" spans="1:26" ht="12.75" customHeight="1">
      <c r="A161" s="28"/>
      <c r="B161" s="29"/>
      <c r="C161" s="30"/>
      <c r="D161" s="27"/>
      <c r="E161" s="286"/>
      <c r="F161" s="27"/>
      <c r="G161" s="27"/>
      <c r="H161" s="28"/>
      <c r="I161" s="28"/>
      <c r="J161" s="27"/>
      <c r="K161" s="27"/>
      <c r="L161" s="27"/>
      <c r="M161" s="27"/>
      <c r="N161" s="27"/>
      <c r="O161" s="27"/>
      <c r="P161" s="27"/>
      <c r="Q161" s="27"/>
      <c r="R161" s="27"/>
      <c r="S161" s="27"/>
      <c r="T161" s="27"/>
      <c r="U161" s="27"/>
      <c r="V161" s="30"/>
      <c r="W161" s="27"/>
      <c r="X161" s="27"/>
      <c r="Y161" s="27"/>
      <c r="Z161" s="27"/>
    </row>
    <row r="162" spans="1:26" ht="12.75" customHeight="1">
      <c r="A162" s="28"/>
      <c r="B162" s="29"/>
      <c r="C162" s="30"/>
      <c r="D162" s="27"/>
      <c r="E162" s="286"/>
      <c r="F162" s="27"/>
      <c r="G162" s="27"/>
      <c r="H162" s="28"/>
      <c r="I162" s="28"/>
      <c r="J162" s="27"/>
      <c r="K162" s="27"/>
      <c r="L162" s="27"/>
      <c r="M162" s="27"/>
      <c r="N162" s="27"/>
      <c r="O162" s="27"/>
      <c r="P162" s="27"/>
      <c r="Q162" s="27"/>
      <c r="R162" s="27"/>
      <c r="S162" s="27"/>
      <c r="T162" s="27"/>
      <c r="U162" s="27"/>
      <c r="V162" s="30"/>
      <c r="W162" s="27"/>
      <c r="X162" s="27"/>
      <c r="Y162" s="27"/>
      <c r="Z162" s="27"/>
    </row>
    <row r="163" spans="1:26" ht="12.75" customHeight="1">
      <c r="A163" s="28"/>
      <c r="B163" s="29"/>
      <c r="C163" s="30"/>
      <c r="D163" s="27"/>
      <c r="E163" s="286"/>
      <c r="F163" s="27"/>
      <c r="G163" s="27"/>
      <c r="H163" s="28"/>
      <c r="I163" s="28"/>
      <c r="J163" s="27"/>
      <c r="K163" s="27"/>
      <c r="L163" s="27"/>
      <c r="M163" s="27"/>
      <c r="N163" s="27"/>
      <c r="O163" s="27"/>
      <c r="P163" s="27"/>
      <c r="Q163" s="27"/>
      <c r="R163" s="27"/>
      <c r="S163" s="27"/>
      <c r="T163" s="27"/>
      <c r="U163" s="27"/>
      <c r="V163" s="30"/>
      <c r="W163" s="27"/>
      <c r="X163" s="27"/>
      <c r="Y163" s="27"/>
      <c r="Z163" s="27"/>
    </row>
    <row r="164" spans="1:26" ht="12.75" customHeight="1">
      <c r="A164" s="28"/>
      <c r="B164" s="29"/>
      <c r="C164" s="30"/>
      <c r="D164" s="27"/>
      <c r="E164" s="286"/>
      <c r="F164" s="27"/>
      <c r="G164" s="27"/>
      <c r="H164" s="28"/>
      <c r="I164" s="28"/>
      <c r="J164" s="27"/>
      <c r="K164" s="27"/>
      <c r="L164" s="27"/>
      <c r="M164" s="27"/>
      <c r="N164" s="27"/>
      <c r="O164" s="27"/>
      <c r="P164" s="27"/>
      <c r="Q164" s="27"/>
      <c r="R164" s="27"/>
      <c r="S164" s="27"/>
      <c r="T164" s="27"/>
      <c r="U164" s="27"/>
      <c r="V164" s="30"/>
      <c r="W164" s="27"/>
      <c r="X164" s="27"/>
      <c r="Y164" s="27"/>
      <c r="Z164" s="27"/>
    </row>
    <row r="165" spans="1:26" ht="12.75" customHeight="1">
      <c r="A165" s="28"/>
      <c r="B165" s="29"/>
      <c r="C165" s="30"/>
      <c r="D165" s="27"/>
      <c r="E165" s="286"/>
      <c r="F165" s="27"/>
      <c r="G165" s="27"/>
      <c r="H165" s="28"/>
      <c r="I165" s="28"/>
      <c r="J165" s="27"/>
      <c r="K165" s="27"/>
      <c r="L165" s="27"/>
      <c r="M165" s="27"/>
      <c r="N165" s="27"/>
      <c r="O165" s="27"/>
      <c r="P165" s="27"/>
      <c r="Q165" s="27"/>
      <c r="R165" s="27"/>
      <c r="S165" s="27"/>
      <c r="T165" s="27"/>
      <c r="U165" s="27"/>
      <c r="V165" s="30"/>
      <c r="W165" s="27"/>
      <c r="X165" s="27"/>
      <c r="Y165" s="27"/>
      <c r="Z165" s="27"/>
    </row>
    <row r="166" spans="1:26" ht="12.75" customHeight="1">
      <c r="A166" s="28"/>
      <c r="B166" s="29"/>
      <c r="C166" s="30"/>
      <c r="D166" s="27"/>
      <c r="E166" s="286"/>
      <c r="F166" s="27"/>
      <c r="G166" s="27"/>
      <c r="H166" s="28"/>
      <c r="I166" s="28"/>
      <c r="J166" s="27"/>
      <c r="K166" s="27"/>
      <c r="L166" s="27"/>
      <c r="M166" s="27"/>
      <c r="N166" s="27"/>
      <c r="O166" s="27"/>
      <c r="P166" s="27"/>
      <c r="Q166" s="27"/>
      <c r="R166" s="27"/>
      <c r="S166" s="27"/>
      <c r="T166" s="27"/>
      <c r="U166" s="27"/>
      <c r="V166" s="30"/>
      <c r="W166" s="27"/>
      <c r="X166" s="27"/>
      <c r="Y166" s="27"/>
      <c r="Z166" s="27"/>
    </row>
    <row r="167" spans="1:26" ht="12.75" customHeight="1">
      <c r="A167" s="28"/>
      <c r="B167" s="29"/>
      <c r="C167" s="30"/>
      <c r="D167" s="27"/>
      <c r="E167" s="286"/>
      <c r="F167" s="27"/>
      <c r="G167" s="27"/>
      <c r="H167" s="28"/>
      <c r="I167" s="28"/>
      <c r="J167" s="27"/>
      <c r="K167" s="27"/>
      <c r="L167" s="27"/>
      <c r="M167" s="27"/>
      <c r="N167" s="27"/>
      <c r="O167" s="27"/>
      <c r="P167" s="27"/>
      <c r="Q167" s="27"/>
      <c r="R167" s="27"/>
      <c r="S167" s="27"/>
      <c r="T167" s="27"/>
      <c r="U167" s="27"/>
      <c r="V167" s="30"/>
      <c r="W167" s="27"/>
      <c r="X167" s="27"/>
      <c r="Y167" s="27"/>
      <c r="Z167" s="27"/>
    </row>
    <row r="168" spans="1:26" ht="12.75" customHeight="1">
      <c r="A168" s="28"/>
      <c r="B168" s="29"/>
      <c r="C168" s="30"/>
      <c r="D168" s="27"/>
      <c r="E168" s="286"/>
      <c r="F168" s="27"/>
      <c r="G168" s="27"/>
      <c r="H168" s="28"/>
      <c r="I168" s="28"/>
      <c r="J168" s="27"/>
      <c r="K168" s="27"/>
      <c r="L168" s="27"/>
      <c r="M168" s="27"/>
      <c r="N168" s="27"/>
      <c r="O168" s="27"/>
      <c r="P168" s="27"/>
      <c r="Q168" s="27"/>
      <c r="R168" s="27"/>
      <c r="S168" s="27"/>
      <c r="T168" s="27"/>
      <c r="U168" s="27"/>
      <c r="V168" s="30"/>
      <c r="W168" s="27"/>
      <c r="X168" s="27"/>
      <c r="Y168" s="27"/>
      <c r="Z168" s="27"/>
    </row>
    <row r="169" spans="1:26" ht="12.75" customHeight="1">
      <c r="A169" s="28"/>
      <c r="B169" s="29"/>
      <c r="C169" s="30"/>
      <c r="D169" s="27"/>
      <c r="E169" s="286"/>
      <c r="F169" s="27"/>
      <c r="G169" s="27"/>
      <c r="H169" s="28"/>
      <c r="I169" s="28"/>
      <c r="J169" s="27"/>
      <c r="K169" s="27"/>
      <c r="L169" s="27"/>
      <c r="M169" s="27"/>
      <c r="N169" s="27"/>
      <c r="O169" s="27"/>
      <c r="P169" s="27"/>
      <c r="Q169" s="27"/>
      <c r="R169" s="27"/>
      <c r="S169" s="27"/>
      <c r="T169" s="27"/>
      <c r="U169" s="27"/>
      <c r="V169" s="30"/>
      <c r="W169" s="27"/>
      <c r="X169" s="27"/>
      <c r="Y169" s="27"/>
      <c r="Z169" s="27"/>
    </row>
    <row r="170" spans="1:26" ht="12.75" customHeight="1">
      <c r="A170" s="28"/>
      <c r="B170" s="29"/>
      <c r="C170" s="30"/>
      <c r="D170" s="27"/>
      <c r="E170" s="286"/>
      <c r="F170" s="27"/>
      <c r="G170" s="27"/>
      <c r="H170" s="28"/>
      <c r="I170" s="28"/>
      <c r="J170" s="27"/>
      <c r="K170" s="27"/>
      <c r="L170" s="27"/>
      <c r="M170" s="27"/>
      <c r="N170" s="27"/>
      <c r="O170" s="27"/>
      <c r="P170" s="27"/>
      <c r="Q170" s="27"/>
      <c r="R170" s="27"/>
      <c r="S170" s="27"/>
      <c r="T170" s="27"/>
      <c r="U170" s="27"/>
      <c r="V170" s="30"/>
      <c r="W170" s="27"/>
      <c r="X170" s="27"/>
      <c r="Y170" s="27"/>
      <c r="Z170" s="27"/>
    </row>
    <row r="171" spans="1:26" ht="12.75" customHeight="1">
      <c r="A171" s="28"/>
      <c r="B171" s="29"/>
      <c r="C171" s="30"/>
      <c r="D171" s="27"/>
      <c r="E171" s="286"/>
      <c r="F171" s="27"/>
      <c r="G171" s="27"/>
      <c r="H171" s="28"/>
      <c r="I171" s="28"/>
      <c r="J171" s="27"/>
      <c r="K171" s="27"/>
      <c r="L171" s="27"/>
      <c r="M171" s="27"/>
      <c r="N171" s="27"/>
      <c r="O171" s="27"/>
      <c r="P171" s="27"/>
      <c r="Q171" s="27"/>
      <c r="R171" s="27"/>
      <c r="S171" s="27"/>
      <c r="T171" s="27"/>
      <c r="U171" s="27"/>
      <c r="V171" s="30"/>
      <c r="W171" s="27"/>
      <c r="X171" s="27"/>
      <c r="Y171" s="27"/>
      <c r="Z171" s="27"/>
    </row>
    <row r="172" spans="1:26" ht="12.75" customHeight="1">
      <c r="A172" s="28"/>
      <c r="B172" s="29"/>
      <c r="C172" s="30"/>
      <c r="D172" s="27"/>
      <c r="E172" s="286"/>
      <c r="F172" s="27"/>
      <c r="G172" s="27"/>
      <c r="H172" s="28"/>
      <c r="I172" s="28"/>
      <c r="J172" s="27"/>
      <c r="K172" s="27"/>
      <c r="L172" s="27"/>
      <c r="M172" s="27"/>
      <c r="N172" s="27"/>
      <c r="O172" s="27"/>
      <c r="P172" s="27"/>
      <c r="Q172" s="27"/>
      <c r="R172" s="27"/>
      <c r="S172" s="27"/>
      <c r="T172" s="27"/>
      <c r="U172" s="27"/>
      <c r="V172" s="30"/>
      <c r="W172" s="27"/>
      <c r="X172" s="27"/>
      <c r="Y172" s="27"/>
      <c r="Z172" s="27"/>
    </row>
    <row r="173" spans="1:26" ht="12.75" customHeight="1">
      <c r="A173" s="28"/>
      <c r="B173" s="29"/>
      <c r="C173" s="30"/>
      <c r="D173" s="27"/>
      <c r="E173" s="286"/>
      <c r="F173" s="27"/>
      <c r="G173" s="27"/>
      <c r="H173" s="28"/>
      <c r="I173" s="28"/>
      <c r="J173" s="27"/>
      <c r="K173" s="27"/>
      <c r="L173" s="27"/>
      <c r="M173" s="27"/>
      <c r="N173" s="27"/>
      <c r="O173" s="27"/>
      <c r="P173" s="27"/>
      <c r="Q173" s="27"/>
      <c r="R173" s="27"/>
      <c r="S173" s="27"/>
      <c r="T173" s="27"/>
      <c r="U173" s="27"/>
      <c r="V173" s="30"/>
      <c r="W173" s="27"/>
      <c r="X173" s="27"/>
      <c r="Y173" s="27"/>
      <c r="Z173" s="27"/>
    </row>
    <row r="174" spans="1:26" ht="12.75" customHeight="1">
      <c r="A174" s="28"/>
      <c r="B174" s="29"/>
      <c r="C174" s="30"/>
      <c r="D174" s="27"/>
      <c r="E174" s="286"/>
      <c r="F174" s="27"/>
      <c r="G174" s="27"/>
      <c r="H174" s="28"/>
      <c r="I174" s="28"/>
      <c r="J174" s="27"/>
      <c r="K174" s="27"/>
      <c r="L174" s="27"/>
      <c r="M174" s="27"/>
      <c r="N174" s="27"/>
      <c r="O174" s="27"/>
      <c r="P174" s="27"/>
      <c r="Q174" s="27"/>
      <c r="R174" s="27"/>
      <c r="S174" s="27"/>
      <c r="T174" s="27"/>
      <c r="U174" s="27"/>
      <c r="V174" s="30"/>
      <c r="W174" s="27"/>
      <c r="X174" s="27"/>
      <c r="Y174" s="27"/>
      <c r="Z174" s="27"/>
    </row>
    <row r="175" spans="1:26" ht="12.75" customHeight="1">
      <c r="A175" s="28"/>
      <c r="B175" s="29"/>
      <c r="C175" s="30"/>
      <c r="D175" s="27"/>
      <c r="E175" s="286"/>
      <c r="F175" s="27"/>
      <c r="G175" s="27"/>
      <c r="H175" s="28"/>
      <c r="I175" s="28"/>
      <c r="J175" s="27"/>
      <c r="K175" s="27"/>
      <c r="L175" s="27"/>
      <c r="M175" s="27"/>
      <c r="N175" s="27"/>
      <c r="O175" s="27"/>
      <c r="P175" s="27"/>
      <c r="Q175" s="27"/>
      <c r="R175" s="27"/>
      <c r="S175" s="27"/>
      <c r="T175" s="27"/>
      <c r="U175" s="27"/>
      <c r="V175" s="30"/>
      <c r="W175" s="27"/>
      <c r="X175" s="27"/>
      <c r="Y175" s="27"/>
      <c r="Z175" s="27"/>
    </row>
    <row r="176" spans="1:26" ht="12.75" customHeight="1">
      <c r="A176" s="28"/>
      <c r="B176" s="29"/>
      <c r="C176" s="30"/>
      <c r="D176" s="27"/>
      <c r="E176" s="286"/>
      <c r="F176" s="27"/>
      <c r="G176" s="27"/>
      <c r="H176" s="28"/>
      <c r="I176" s="28"/>
      <c r="J176" s="27"/>
      <c r="K176" s="27"/>
      <c r="L176" s="27"/>
      <c r="M176" s="27"/>
      <c r="N176" s="27"/>
      <c r="O176" s="27"/>
      <c r="P176" s="27"/>
      <c r="Q176" s="27"/>
      <c r="R176" s="27"/>
      <c r="S176" s="27"/>
      <c r="T176" s="27"/>
      <c r="U176" s="27"/>
      <c r="V176" s="30"/>
      <c r="W176" s="27"/>
      <c r="X176" s="27"/>
      <c r="Y176" s="27"/>
      <c r="Z176" s="27"/>
    </row>
    <row r="177" spans="1:26" ht="12.75" customHeight="1">
      <c r="A177" s="28"/>
      <c r="B177" s="29"/>
      <c r="C177" s="30"/>
      <c r="D177" s="27"/>
      <c r="E177" s="286"/>
      <c r="F177" s="27"/>
      <c r="G177" s="27"/>
      <c r="H177" s="28"/>
      <c r="I177" s="28"/>
      <c r="J177" s="27"/>
      <c r="K177" s="27"/>
      <c r="L177" s="27"/>
      <c r="M177" s="27"/>
      <c r="N177" s="27"/>
      <c r="O177" s="27"/>
      <c r="P177" s="27"/>
      <c r="Q177" s="27"/>
      <c r="R177" s="27"/>
      <c r="S177" s="27"/>
      <c r="T177" s="27"/>
      <c r="U177" s="27"/>
      <c r="V177" s="30"/>
      <c r="W177" s="27"/>
      <c r="X177" s="27"/>
      <c r="Y177" s="27"/>
      <c r="Z177" s="27"/>
    </row>
    <row r="178" spans="1:26" ht="12.75" customHeight="1">
      <c r="A178" s="28"/>
      <c r="B178" s="29"/>
      <c r="C178" s="30"/>
      <c r="D178" s="27"/>
      <c r="E178" s="286"/>
      <c r="F178" s="27"/>
      <c r="G178" s="27"/>
      <c r="H178" s="28"/>
      <c r="I178" s="28"/>
      <c r="J178" s="27"/>
      <c r="K178" s="27"/>
      <c r="L178" s="27"/>
      <c r="M178" s="27"/>
      <c r="N178" s="27"/>
      <c r="O178" s="27"/>
      <c r="P178" s="27"/>
      <c r="Q178" s="27"/>
      <c r="R178" s="27"/>
      <c r="S178" s="27"/>
      <c r="T178" s="27"/>
      <c r="U178" s="27"/>
      <c r="V178" s="30"/>
      <c r="W178" s="27"/>
      <c r="X178" s="27"/>
      <c r="Y178" s="27"/>
      <c r="Z178" s="27"/>
    </row>
    <row r="179" spans="1:26" ht="12.75" customHeight="1">
      <c r="A179" s="28"/>
      <c r="B179" s="29"/>
      <c r="C179" s="30"/>
      <c r="D179" s="27"/>
      <c r="E179" s="286"/>
      <c r="F179" s="27"/>
      <c r="G179" s="27"/>
      <c r="H179" s="28"/>
      <c r="I179" s="28"/>
      <c r="J179" s="27"/>
      <c r="K179" s="27"/>
      <c r="L179" s="27"/>
      <c r="M179" s="27"/>
      <c r="N179" s="27"/>
      <c r="O179" s="27"/>
      <c r="P179" s="27"/>
      <c r="Q179" s="27"/>
      <c r="R179" s="27"/>
      <c r="S179" s="27"/>
      <c r="T179" s="27"/>
      <c r="U179" s="27"/>
      <c r="V179" s="30"/>
      <c r="W179" s="27"/>
      <c r="X179" s="27"/>
      <c r="Y179" s="27"/>
      <c r="Z179" s="27"/>
    </row>
    <row r="180" spans="1:26" ht="12.75" customHeight="1">
      <c r="A180" s="28"/>
      <c r="B180" s="29"/>
      <c r="C180" s="30"/>
      <c r="D180" s="27"/>
      <c r="E180" s="286"/>
      <c r="F180" s="27"/>
      <c r="G180" s="27"/>
      <c r="H180" s="28"/>
      <c r="I180" s="28"/>
      <c r="J180" s="27"/>
      <c r="K180" s="27"/>
      <c r="L180" s="27"/>
      <c r="M180" s="27"/>
      <c r="N180" s="27"/>
      <c r="O180" s="27"/>
      <c r="P180" s="27"/>
      <c r="Q180" s="27"/>
      <c r="R180" s="27"/>
      <c r="S180" s="27"/>
      <c r="T180" s="27"/>
      <c r="U180" s="27"/>
      <c r="V180" s="30"/>
      <c r="W180" s="27"/>
      <c r="X180" s="27"/>
      <c r="Y180" s="27"/>
      <c r="Z180" s="27"/>
    </row>
    <row r="181" spans="1:26" ht="12.75" customHeight="1">
      <c r="A181" s="28"/>
      <c r="B181" s="29"/>
      <c r="C181" s="30"/>
      <c r="D181" s="27"/>
      <c r="E181" s="286"/>
      <c r="F181" s="27"/>
      <c r="G181" s="27"/>
      <c r="H181" s="28"/>
      <c r="I181" s="28"/>
      <c r="J181" s="27"/>
      <c r="K181" s="27"/>
      <c r="L181" s="27"/>
      <c r="M181" s="27"/>
      <c r="N181" s="27"/>
      <c r="O181" s="27"/>
      <c r="P181" s="27"/>
      <c r="Q181" s="27"/>
      <c r="R181" s="27"/>
      <c r="S181" s="27"/>
      <c r="T181" s="27"/>
      <c r="U181" s="27"/>
      <c r="V181" s="30"/>
      <c r="W181" s="27"/>
      <c r="X181" s="27"/>
      <c r="Y181" s="27"/>
      <c r="Z181" s="27"/>
    </row>
    <row r="182" spans="1:26" ht="12.75" customHeight="1">
      <c r="A182" s="28"/>
      <c r="B182" s="29"/>
      <c r="C182" s="30"/>
      <c r="D182" s="27"/>
      <c r="E182" s="286"/>
      <c r="F182" s="27"/>
      <c r="G182" s="27"/>
      <c r="H182" s="28"/>
      <c r="I182" s="28"/>
      <c r="J182" s="27"/>
      <c r="K182" s="27"/>
      <c r="L182" s="27"/>
      <c r="M182" s="27"/>
      <c r="N182" s="27"/>
      <c r="O182" s="27"/>
      <c r="P182" s="27"/>
      <c r="Q182" s="27"/>
      <c r="R182" s="27"/>
      <c r="S182" s="27"/>
      <c r="T182" s="27"/>
      <c r="U182" s="27"/>
      <c r="V182" s="30"/>
      <c r="W182" s="27"/>
      <c r="X182" s="27"/>
      <c r="Y182" s="27"/>
      <c r="Z182" s="27"/>
    </row>
    <row r="183" spans="1:26" ht="12.75" customHeight="1">
      <c r="A183" s="28"/>
      <c r="B183" s="29"/>
      <c r="C183" s="30"/>
      <c r="D183" s="27"/>
      <c r="E183" s="286"/>
      <c r="F183" s="27"/>
      <c r="G183" s="27"/>
      <c r="H183" s="28"/>
      <c r="I183" s="28"/>
      <c r="J183" s="27"/>
      <c r="K183" s="27"/>
      <c r="L183" s="27"/>
      <c r="M183" s="27"/>
      <c r="N183" s="27"/>
      <c r="O183" s="27"/>
      <c r="P183" s="27"/>
      <c r="Q183" s="27"/>
      <c r="R183" s="27"/>
      <c r="S183" s="27"/>
      <c r="T183" s="27"/>
      <c r="U183" s="27"/>
      <c r="V183" s="30"/>
      <c r="W183" s="27"/>
      <c r="X183" s="27"/>
      <c r="Y183" s="27"/>
      <c r="Z183" s="27"/>
    </row>
    <row r="184" spans="1:26" ht="12.75" customHeight="1">
      <c r="A184" s="28"/>
      <c r="B184" s="29"/>
      <c r="C184" s="30"/>
      <c r="D184" s="27"/>
      <c r="E184" s="286"/>
      <c r="F184" s="27"/>
      <c r="G184" s="27"/>
      <c r="H184" s="28"/>
      <c r="I184" s="28"/>
      <c r="J184" s="27"/>
      <c r="K184" s="27"/>
      <c r="L184" s="27"/>
      <c r="M184" s="27"/>
      <c r="N184" s="27"/>
      <c r="O184" s="27"/>
      <c r="P184" s="27"/>
      <c r="Q184" s="27"/>
      <c r="R184" s="27"/>
      <c r="S184" s="27"/>
      <c r="T184" s="27"/>
      <c r="U184" s="27"/>
      <c r="V184" s="30"/>
      <c r="W184" s="27"/>
      <c r="X184" s="27"/>
      <c r="Y184" s="27"/>
      <c r="Z184" s="27"/>
    </row>
    <row r="185" spans="1:26" ht="12.75" customHeight="1">
      <c r="A185" s="28"/>
      <c r="B185" s="29"/>
      <c r="C185" s="30"/>
      <c r="D185" s="27"/>
      <c r="E185" s="286"/>
      <c r="F185" s="27"/>
      <c r="G185" s="27"/>
      <c r="H185" s="28"/>
      <c r="I185" s="28"/>
      <c r="J185" s="27"/>
      <c r="K185" s="27"/>
      <c r="L185" s="27"/>
      <c r="M185" s="27"/>
      <c r="N185" s="27"/>
      <c r="O185" s="27"/>
      <c r="P185" s="27"/>
      <c r="Q185" s="27"/>
      <c r="R185" s="27"/>
      <c r="S185" s="27"/>
      <c r="T185" s="27"/>
      <c r="U185" s="27"/>
      <c r="V185" s="30"/>
      <c r="W185" s="27"/>
      <c r="X185" s="27"/>
      <c r="Y185" s="27"/>
      <c r="Z185" s="27"/>
    </row>
    <row r="186" spans="1:26" ht="12.75" customHeight="1">
      <c r="A186" s="28"/>
      <c r="B186" s="29"/>
      <c r="C186" s="30"/>
      <c r="D186" s="27"/>
      <c r="E186" s="286"/>
      <c r="F186" s="27"/>
      <c r="G186" s="27"/>
      <c r="H186" s="28"/>
      <c r="I186" s="28"/>
      <c r="J186" s="27"/>
      <c r="K186" s="27"/>
      <c r="L186" s="27"/>
      <c r="M186" s="27"/>
      <c r="N186" s="27"/>
      <c r="O186" s="27"/>
      <c r="P186" s="27"/>
      <c r="Q186" s="27"/>
      <c r="R186" s="27"/>
      <c r="S186" s="27"/>
      <c r="T186" s="27"/>
      <c r="U186" s="27"/>
      <c r="V186" s="30"/>
      <c r="W186" s="27"/>
      <c r="X186" s="27"/>
      <c r="Y186" s="27"/>
      <c r="Z186" s="27"/>
    </row>
    <row r="187" spans="1:26" ht="12.75" customHeight="1">
      <c r="A187" s="28"/>
      <c r="B187" s="29"/>
      <c r="C187" s="30"/>
      <c r="D187" s="27"/>
      <c r="E187" s="286"/>
      <c r="F187" s="27"/>
      <c r="G187" s="27"/>
      <c r="H187" s="28"/>
      <c r="I187" s="28"/>
      <c r="J187" s="27"/>
      <c r="K187" s="27"/>
      <c r="L187" s="27"/>
      <c r="M187" s="27"/>
      <c r="N187" s="27"/>
      <c r="O187" s="27"/>
      <c r="P187" s="27"/>
      <c r="Q187" s="27"/>
      <c r="R187" s="27"/>
      <c r="S187" s="27"/>
      <c r="T187" s="27"/>
      <c r="U187" s="27"/>
      <c r="V187" s="30"/>
      <c r="W187" s="27"/>
      <c r="X187" s="27"/>
      <c r="Y187" s="27"/>
      <c r="Z187" s="27"/>
    </row>
    <row r="188" spans="1:26" ht="12.75" customHeight="1">
      <c r="A188" s="28"/>
      <c r="B188" s="29"/>
      <c r="C188" s="30"/>
      <c r="D188" s="27"/>
      <c r="E188" s="286"/>
      <c r="F188" s="27"/>
      <c r="G188" s="27"/>
      <c r="H188" s="28"/>
      <c r="I188" s="28"/>
      <c r="J188" s="27"/>
      <c r="K188" s="27"/>
      <c r="L188" s="27"/>
      <c r="M188" s="27"/>
      <c r="N188" s="27"/>
      <c r="O188" s="27"/>
      <c r="P188" s="27"/>
      <c r="Q188" s="27"/>
      <c r="R188" s="27"/>
      <c r="S188" s="27"/>
      <c r="T188" s="27"/>
      <c r="U188" s="27"/>
      <c r="V188" s="30"/>
      <c r="W188" s="27"/>
      <c r="X188" s="27"/>
      <c r="Y188" s="27"/>
      <c r="Z188" s="27"/>
    </row>
    <row r="189" spans="1:26" ht="12.75" customHeight="1">
      <c r="A189" s="28"/>
      <c r="B189" s="29"/>
      <c r="C189" s="30"/>
      <c r="D189" s="27"/>
      <c r="E189" s="286"/>
      <c r="F189" s="27"/>
      <c r="G189" s="27"/>
      <c r="H189" s="28"/>
      <c r="I189" s="28"/>
      <c r="J189" s="27"/>
      <c r="K189" s="27"/>
      <c r="L189" s="27"/>
      <c r="M189" s="27"/>
      <c r="N189" s="27"/>
      <c r="O189" s="27"/>
      <c r="P189" s="27"/>
      <c r="Q189" s="27"/>
      <c r="R189" s="27"/>
      <c r="S189" s="27"/>
      <c r="T189" s="27"/>
      <c r="U189" s="27"/>
      <c r="V189" s="30"/>
      <c r="W189" s="27"/>
      <c r="X189" s="27"/>
      <c r="Y189" s="27"/>
      <c r="Z189" s="27"/>
    </row>
    <row r="190" spans="1:26" ht="12.75" customHeight="1">
      <c r="A190" s="28"/>
      <c r="B190" s="29"/>
      <c r="C190" s="30"/>
      <c r="D190" s="27"/>
      <c r="E190" s="286"/>
      <c r="F190" s="27"/>
      <c r="G190" s="27"/>
      <c r="H190" s="28"/>
      <c r="I190" s="28"/>
      <c r="J190" s="27"/>
      <c r="K190" s="27"/>
      <c r="L190" s="27"/>
      <c r="M190" s="27"/>
      <c r="N190" s="27"/>
      <c r="O190" s="27"/>
      <c r="P190" s="27"/>
      <c r="Q190" s="27"/>
      <c r="R190" s="27"/>
      <c r="S190" s="27"/>
      <c r="T190" s="27"/>
      <c r="U190" s="27"/>
      <c r="V190" s="30"/>
      <c r="W190" s="27"/>
      <c r="X190" s="27"/>
      <c r="Y190" s="27"/>
      <c r="Z190" s="27"/>
    </row>
    <row r="191" spans="1:26" ht="12.75" customHeight="1">
      <c r="A191" s="28"/>
      <c r="B191" s="29"/>
      <c r="C191" s="30"/>
      <c r="D191" s="27"/>
      <c r="E191" s="286"/>
      <c r="F191" s="27"/>
      <c r="G191" s="27"/>
      <c r="H191" s="28"/>
      <c r="I191" s="28"/>
      <c r="J191" s="27"/>
      <c r="K191" s="27"/>
      <c r="L191" s="27"/>
      <c r="M191" s="27"/>
      <c r="N191" s="27"/>
      <c r="O191" s="27"/>
      <c r="P191" s="27"/>
      <c r="Q191" s="27"/>
      <c r="R191" s="27"/>
      <c r="S191" s="27"/>
      <c r="T191" s="27"/>
      <c r="U191" s="27"/>
      <c r="V191" s="30"/>
      <c r="W191" s="27"/>
      <c r="X191" s="27"/>
      <c r="Y191" s="27"/>
      <c r="Z191" s="27"/>
    </row>
    <row r="192" spans="1:26" ht="12.75" customHeight="1">
      <c r="A192" s="28"/>
      <c r="B192" s="29"/>
      <c r="C192" s="30"/>
      <c r="D192" s="27"/>
      <c r="E192" s="286"/>
      <c r="F192" s="27"/>
      <c r="G192" s="27"/>
      <c r="H192" s="28"/>
      <c r="I192" s="28"/>
      <c r="J192" s="27"/>
      <c r="K192" s="27"/>
      <c r="L192" s="27"/>
      <c r="M192" s="27"/>
      <c r="N192" s="27"/>
      <c r="O192" s="27"/>
      <c r="P192" s="27"/>
      <c r="Q192" s="27"/>
      <c r="R192" s="27"/>
      <c r="S192" s="27"/>
      <c r="T192" s="27"/>
      <c r="U192" s="27"/>
      <c r="V192" s="30"/>
      <c r="W192" s="27"/>
      <c r="X192" s="27"/>
      <c r="Y192" s="27"/>
      <c r="Z192" s="27"/>
    </row>
    <row r="193" spans="1:26" ht="12.75" customHeight="1">
      <c r="A193" s="28"/>
      <c r="B193" s="29"/>
      <c r="C193" s="30"/>
      <c r="D193" s="27"/>
      <c r="E193" s="286"/>
      <c r="F193" s="27"/>
      <c r="G193" s="27"/>
      <c r="H193" s="28"/>
      <c r="I193" s="28"/>
      <c r="J193" s="27"/>
      <c r="K193" s="27"/>
      <c r="L193" s="27"/>
      <c r="M193" s="27"/>
      <c r="N193" s="27"/>
      <c r="O193" s="27"/>
      <c r="P193" s="27"/>
      <c r="Q193" s="27"/>
      <c r="R193" s="27"/>
      <c r="S193" s="27"/>
      <c r="T193" s="27"/>
      <c r="U193" s="27"/>
      <c r="V193" s="30"/>
      <c r="W193" s="27"/>
      <c r="X193" s="27"/>
      <c r="Y193" s="27"/>
      <c r="Z193" s="27"/>
    </row>
    <row r="194" spans="1:26" ht="12.75" customHeight="1">
      <c r="A194" s="28"/>
      <c r="B194" s="29"/>
      <c r="C194" s="30"/>
      <c r="D194" s="27"/>
      <c r="E194" s="286"/>
      <c r="F194" s="27"/>
      <c r="G194" s="27"/>
      <c r="H194" s="28"/>
      <c r="I194" s="28"/>
      <c r="J194" s="27"/>
      <c r="K194" s="27"/>
      <c r="L194" s="27"/>
      <c r="M194" s="27"/>
      <c r="N194" s="27"/>
      <c r="O194" s="27"/>
      <c r="P194" s="27"/>
      <c r="Q194" s="27"/>
      <c r="R194" s="27"/>
      <c r="S194" s="27"/>
      <c r="T194" s="27"/>
      <c r="U194" s="27"/>
      <c r="V194" s="30"/>
      <c r="W194" s="27"/>
      <c r="X194" s="27"/>
      <c r="Y194" s="27"/>
      <c r="Z194" s="27"/>
    </row>
    <row r="195" spans="1:26" ht="12.75" customHeight="1">
      <c r="A195" s="28"/>
      <c r="B195" s="29"/>
      <c r="C195" s="30"/>
      <c r="D195" s="27"/>
      <c r="E195" s="286"/>
      <c r="F195" s="27"/>
      <c r="G195" s="27"/>
      <c r="H195" s="28"/>
      <c r="I195" s="28"/>
      <c r="J195" s="27"/>
      <c r="K195" s="27"/>
      <c r="L195" s="27"/>
      <c r="M195" s="27"/>
      <c r="N195" s="27"/>
      <c r="O195" s="27"/>
      <c r="P195" s="27"/>
      <c r="Q195" s="27"/>
      <c r="R195" s="27"/>
      <c r="S195" s="27"/>
      <c r="T195" s="27"/>
      <c r="U195" s="27"/>
      <c r="V195" s="30"/>
      <c r="W195" s="27"/>
      <c r="X195" s="27"/>
      <c r="Y195" s="27"/>
      <c r="Z195" s="27"/>
    </row>
    <row r="196" spans="1:26" ht="12.75" customHeight="1">
      <c r="A196" s="28"/>
      <c r="B196" s="29"/>
      <c r="C196" s="30"/>
      <c r="D196" s="27"/>
      <c r="E196" s="286"/>
      <c r="F196" s="27"/>
      <c r="G196" s="27"/>
      <c r="H196" s="28"/>
      <c r="I196" s="28"/>
      <c r="J196" s="27"/>
      <c r="K196" s="27"/>
      <c r="L196" s="27"/>
      <c r="M196" s="27"/>
      <c r="N196" s="27"/>
      <c r="O196" s="27"/>
      <c r="P196" s="27"/>
      <c r="Q196" s="27"/>
      <c r="R196" s="27"/>
      <c r="S196" s="27"/>
      <c r="T196" s="27"/>
      <c r="U196" s="27"/>
      <c r="V196" s="30"/>
      <c r="W196" s="27"/>
      <c r="X196" s="27"/>
      <c r="Y196" s="27"/>
      <c r="Z196" s="27"/>
    </row>
    <row r="197" spans="1:26" ht="12.75" customHeight="1">
      <c r="A197" s="28"/>
      <c r="B197" s="29"/>
      <c r="C197" s="30"/>
      <c r="D197" s="27"/>
      <c r="E197" s="286"/>
      <c r="F197" s="27"/>
      <c r="G197" s="27"/>
      <c r="H197" s="28"/>
      <c r="I197" s="28"/>
      <c r="J197" s="27"/>
      <c r="K197" s="27"/>
      <c r="L197" s="27"/>
      <c r="M197" s="27"/>
      <c r="N197" s="27"/>
      <c r="O197" s="27"/>
      <c r="P197" s="27"/>
      <c r="Q197" s="27"/>
      <c r="R197" s="27"/>
      <c r="S197" s="27"/>
      <c r="T197" s="27"/>
      <c r="U197" s="27"/>
      <c r="V197" s="30"/>
      <c r="W197" s="27"/>
      <c r="X197" s="27"/>
      <c r="Y197" s="27"/>
      <c r="Z197" s="27"/>
    </row>
    <row r="198" spans="1:26" ht="12.75" customHeight="1">
      <c r="A198" s="28"/>
      <c r="B198" s="29"/>
      <c r="C198" s="30"/>
      <c r="D198" s="27"/>
      <c r="E198" s="286"/>
      <c r="F198" s="27"/>
      <c r="G198" s="27"/>
      <c r="H198" s="28"/>
      <c r="I198" s="28"/>
      <c r="J198" s="27"/>
      <c r="K198" s="27"/>
      <c r="L198" s="27"/>
      <c r="M198" s="27"/>
      <c r="N198" s="27"/>
      <c r="O198" s="27"/>
      <c r="P198" s="27"/>
      <c r="Q198" s="27"/>
      <c r="R198" s="27"/>
      <c r="S198" s="27"/>
      <c r="T198" s="27"/>
      <c r="U198" s="27"/>
      <c r="V198" s="30"/>
      <c r="W198" s="27"/>
      <c r="X198" s="27"/>
      <c r="Y198" s="27"/>
      <c r="Z198" s="27"/>
    </row>
    <row r="199" spans="1:26" ht="12.75" customHeight="1">
      <c r="A199" s="28"/>
      <c r="B199" s="29"/>
      <c r="C199" s="30"/>
      <c r="D199" s="27"/>
      <c r="E199" s="286"/>
      <c r="F199" s="27"/>
      <c r="G199" s="27"/>
      <c r="H199" s="28"/>
      <c r="I199" s="28"/>
      <c r="J199" s="27"/>
      <c r="K199" s="27"/>
      <c r="L199" s="27"/>
      <c r="M199" s="27"/>
      <c r="N199" s="27"/>
      <c r="O199" s="27"/>
      <c r="P199" s="27"/>
      <c r="Q199" s="27"/>
      <c r="R199" s="27"/>
      <c r="S199" s="27"/>
      <c r="T199" s="27"/>
      <c r="U199" s="27"/>
      <c r="V199" s="30"/>
      <c r="W199" s="27"/>
      <c r="X199" s="27"/>
      <c r="Y199" s="27"/>
      <c r="Z199" s="27"/>
    </row>
    <row r="200" spans="1:26" ht="12.75" customHeight="1">
      <c r="A200" s="28"/>
      <c r="B200" s="29"/>
      <c r="C200" s="30"/>
      <c r="D200" s="27"/>
      <c r="E200" s="286"/>
      <c r="F200" s="27"/>
      <c r="G200" s="27"/>
      <c r="H200" s="28"/>
      <c r="I200" s="28"/>
      <c r="J200" s="27"/>
      <c r="K200" s="27"/>
      <c r="L200" s="27"/>
      <c r="M200" s="27"/>
      <c r="N200" s="27"/>
      <c r="O200" s="27"/>
      <c r="P200" s="27"/>
      <c r="Q200" s="27"/>
      <c r="R200" s="27"/>
      <c r="S200" s="27"/>
      <c r="T200" s="27"/>
      <c r="U200" s="27"/>
      <c r="V200" s="30"/>
      <c r="W200" s="27"/>
      <c r="X200" s="27"/>
      <c r="Y200" s="27"/>
      <c r="Z200" s="27"/>
    </row>
    <row r="201" spans="1:26" ht="12.75" customHeight="1">
      <c r="A201" s="28"/>
      <c r="B201" s="29"/>
      <c r="C201" s="30"/>
      <c r="D201" s="27"/>
      <c r="E201" s="286"/>
      <c r="F201" s="27"/>
      <c r="G201" s="27"/>
      <c r="H201" s="28"/>
      <c r="I201" s="28"/>
      <c r="J201" s="27"/>
      <c r="K201" s="27"/>
      <c r="L201" s="27"/>
      <c r="M201" s="27"/>
      <c r="N201" s="27"/>
      <c r="O201" s="27"/>
      <c r="P201" s="27"/>
      <c r="Q201" s="27"/>
      <c r="R201" s="27"/>
      <c r="S201" s="27"/>
      <c r="T201" s="27"/>
      <c r="U201" s="27"/>
      <c r="V201" s="30"/>
      <c r="W201" s="27"/>
      <c r="X201" s="27"/>
      <c r="Y201" s="27"/>
      <c r="Z201" s="27"/>
    </row>
    <row r="202" spans="1:26" ht="12.75" customHeight="1">
      <c r="A202" s="28"/>
      <c r="B202" s="29"/>
      <c r="C202" s="30"/>
      <c r="D202" s="27"/>
      <c r="E202" s="286"/>
      <c r="F202" s="27"/>
      <c r="G202" s="27"/>
      <c r="H202" s="28"/>
      <c r="I202" s="28"/>
      <c r="J202" s="27"/>
      <c r="K202" s="27"/>
      <c r="L202" s="27"/>
      <c r="M202" s="27"/>
      <c r="N202" s="27"/>
      <c r="O202" s="27"/>
      <c r="P202" s="27"/>
      <c r="Q202" s="27"/>
      <c r="R202" s="27"/>
      <c r="S202" s="27"/>
      <c r="T202" s="27"/>
      <c r="U202" s="27"/>
      <c r="V202" s="30"/>
      <c r="W202" s="27"/>
      <c r="X202" s="27"/>
      <c r="Y202" s="27"/>
      <c r="Z202" s="27"/>
    </row>
    <row r="203" spans="1:26" ht="12.75" customHeight="1">
      <c r="A203" s="28"/>
      <c r="B203" s="29"/>
      <c r="C203" s="30"/>
      <c r="D203" s="27"/>
      <c r="E203" s="286"/>
      <c r="F203" s="27"/>
      <c r="G203" s="27"/>
      <c r="H203" s="28"/>
      <c r="I203" s="28"/>
      <c r="J203" s="27"/>
      <c r="K203" s="27"/>
      <c r="L203" s="27"/>
      <c r="M203" s="27"/>
      <c r="N203" s="27"/>
      <c r="O203" s="27"/>
      <c r="P203" s="27"/>
      <c r="Q203" s="27"/>
      <c r="R203" s="27"/>
      <c r="S203" s="27"/>
      <c r="T203" s="27"/>
      <c r="U203" s="27"/>
      <c r="V203" s="30"/>
      <c r="W203" s="27"/>
      <c r="X203" s="27"/>
      <c r="Y203" s="27"/>
      <c r="Z203" s="27"/>
    </row>
    <row r="204" spans="1:26" ht="12.75" customHeight="1">
      <c r="A204" s="28"/>
      <c r="B204" s="29"/>
      <c r="C204" s="30"/>
      <c r="D204" s="27"/>
      <c r="E204" s="286"/>
      <c r="F204" s="27"/>
      <c r="G204" s="27"/>
      <c r="H204" s="28"/>
      <c r="I204" s="28"/>
      <c r="J204" s="27"/>
      <c r="K204" s="27"/>
      <c r="L204" s="27"/>
      <c r="M204" s="27"/>
      <c r="N204" s="27"/>
      <c r="O204" s="27"/>
      <c r="P204" s="27"/>
      <c r="Q204" s="27"/>
      <c r="R204" s="27"/>
      <c r="S204" s="27"/>
      <c r="T204" s="27"/>
      <c r="U204" s="27"/>
      <c r="V204" s="30"/>
      <c r="W204" s="27"/>
      <c r="X204" s="27"/>
      <c r="Y204" s="27"/>
      <c r="Z204" s="27"/>
    </row>
    <row r="205" spans="1:26" ht="12.75" customHeight="1">
      <c r="A205" s="28"/>
      <c r="B205" s="29"/>
      <c r="C205" s="30"/>
      <c r="D205" s="27"/>
      <c r="E205" s="286"/>
      <c r="F205" s="27"/>
      <c r="G205" s="27"/>
      <c r="H205" s="28"/>
      <c r="I205" s="28"/>
      <c r="J205" s="27"/>
      <c r="K205" s="27"/>
      <c r="L205" s="27"/>
      <c r="M205" s="27"/>
      <c r="N205" s="27"/>
      <c r="O205" s="27"/>
      <c r="P205" s="27"/>
      <c r="Q205" s="27"/>
      <c r="R205" s="27"/>
      <c r="S205" s="27"/>
      <c r="T205" s="27"/>
      <c r="U205" s="27"/>
      <c r="V205" s="30"/>
      <c r="W205" s="27"/>
      <c r="X205" s="27"/>
      <c r="Y205" s="27"/>
      <c r="Z205" s="27"/>
    </row>
    <row r="206" spans="1:26" ht="12.75" customHeight="1">
      <c r="A206" s="28"/>
      <c r="B206" s="29"/>
      <c r="C206" s="30"/>
      <c r="D206" s="27"/>
      <c r="E206" s="286"/>
      <c r="F206" s="27"/>
      <c r="G206" s="27"/>
      <c r="H206" s="28"/>
      <c r="I206" s="28"/>
      <c r="J206" s="27"/>
      <c r="K206" s="27"/>
      <c r="L206" s="27"/>
      <c r="M206" s="27"/>
      <c r="N206" s="27"/>
      <c r="O206" s="27"/>
      <c r="P206" s="27"/>
      <c r="Q206" s="27"/>
      <c r="R206" s="27"/>
      <c r="S206" s="27"/>
      <c r="T206" s="27"/>
      <c r="U206" s="27"/>
      <c r="V206" s="30"/>
      <c r="W206" s="27"/>
      <c r="X206" s="27"/>
      <c r="Y206" s="27"/>
      <c r="Z206" s="27"/>
    </row>
    <row r="207" spans="1:26" ht="12.75" customHeight="1">
      <c r="A207" s="28"/>
      <c r="B207" s="29"/>
      <c r="C207" s="30"/>
      <c r="D207" s="27"/>
      <c r="E207" s="286"/>
      <c r="F207" s="27"/>
      <c r="G207" s="27"/>
      <c r="H207" s="28"/>
      <c r="I207" s="28"/>
      <c r="J207" s="27"/>
      <c r="K207" s="27"/>
      <c r="L207" s="27"/>
      <c r="M207" s="27"/>
      <c r="N207" s="27"/>
      <c r="O207" s="27"/>
      <c r="P207" s="27"/>
      <c r="Q207" s="27"/>
      <c r="R207" s="27"/>
      <c r="S207" s="27"/>
      <c r="T207" s="27"/>
      <c r="U207" s="27"/>
      <c r="V207" s="30"/>
      <c r="W207" s="27"/>
      <c r="X207" s="27"/>
      <c r="Y207" s="27"/>
      <c r="Z207" s="27"/>
    </row>
    <row r="208" spans="1:26" ht="12.75" customHeight="1">
      <c r="A208" s="28"/>
      <c r="B208" s="29"/>
      <c r="C208" s="30"/>
      <c r="D208" s="27"/>
      <c r="E208" s="286"/>
      <c r="F208" s="27"/>
      <c r="G208" s="27"/>
      <c r="H208" s="28"/>
      <c r="I208" s="28"/>
      <c r="J208" s="27"/>
      <c r="K208" s="27"/>
      <c r="L208" s="27"/>
      <c r="M208" s="27"/>
      <c r="N208" s="27"/>
      <c r="O208" s="27"/>
      <c r="P208" s="27"/>
      <c r="Q208" s="27"/>
      <c r="R208" s="27"/>
      <c r="S208" s="27"/>
      <c r="T208" s="27"/>
      <c r="U208" s="27"/>
      <c r="V208" s="30"/>
      <c r="W208" s="27"/>
      <c r="X208" s="27"/>
      <c r="Y208" s="27"/>
      <c r="Z208" s="27"/>
    </row>
    <row r="209" spans="1:26" ht="12.75" customHeight="1">
      <c r="A209" s="28"/>
      <c r="B209" s="29"/>
      <c r="C209" s="30"/>
      <c r="D209" s="27"/>
      <c r="E209" s="286"/>
      <c r="F209" s="27"/>
      <c r="G209" s="27"/>
      <c r="H209" s="28"/>
      <c r="I209" s="28"/>
      <c r="J209" s="27"/>
      <c r="K209" s="27"/>
      <c r="L209" s="27"/>
      <c r="M209" s="27"/>
      <c r="N209" s="27"/>
      <c r="O209" s="27"/>
      <c r="P209" s="27"/>
      <c r="Q209" s="27"/>
      <c r="R209" s="27"/>
      <c r="S209" s="27"/>
      <c r="T209" s="27"/>
      <c r="U209" s="27"/>
      <c r="V209" s="30"/>
      <c r="W209" s="27"/>
      <c r="X209" s="27"/>
      <c r="Y209" s="27"/>
      <c r="Z209" s="27"/>
    </row>
    <row r="210" spans="1:26" ht="12.75" customHeight="1">
      <c r="A210" s="28"/>
      <c r="B210" s="29"/>
      <c r="C210" s="30"/>
      <c r="D210" s="27"/>
      <c r="E210" s="286"/>
      <c r="F210" s="27"/>
      <c r="G210" s="27"/>
      <c r="H210" s="28"/>
      <c r="I210" s="28"/>
      <c r="J210" s="27"/>
      <c r="K210" s="27"/>
      <c r="L210" s="27"/>
      <c r="M210" s="27"/>
      <c r="N210" s="27"/>
      <c r="O210" s="27"/>
      <c r="P210" s="27"/>
      <c r="Q210" s="27"/>
      <c r="R210" s="27"/>
      <c r="S210" s="27"/>
      <c r="T210" s="27"/>
      <c r="U210" s="27"/>
      <c r="V210" s="30"/>
      <c r="W210" s="27"/>
      <c r="X210" s="27"/>
      <c r="Y210" s="27"/>
      <c r="Z210" s="27"/>
    </row>
    <row r="211" spans="1:26" ht="12.75" customHeight="1">
      <c r="A211" s="28"/>
      <c r="B211" s="29"/>
      <c r="C211" s="30"/>
      <c r="D211" s="27"/>
      <c r="E211" s="286"/>
      <c r="F211" s="27"/>
      <c r="G211" s="27"/>
      <c r="H211" s="28"/>
      <c r="I211" s="28"/>
      <c r="J211" s="27"/>
      <c r="K211" s="27"/>
      <c r="L211" s="27"/>
      <c r="M211" s="27"/>
      <c r="N211" s="27"/>
      <c r="O211" s="27"/>
      <c r="P211" s="27"/>
      <c r="Q211" s="27"/>
      <c r="R211" s="27"/>
      <c r="S211" s="27"/>
      <c r="T211" s="27"/>
      <c r="U211" s="27"/>
      <c r="V211" s="30"/>
      <c r="W211" s="27"/>
      <c r="X211" s="27"/>
      <c r="Y211" s="27"/>
      <c r="Z211" s="27"/>
    </row>
    <row r="212" spans="1:26" ht="12.75" customHeight="1">
      <c r="A212" s="28"/>
      <c r="B212" s="29"/>
      <c r="C212" s="30"/>
      <c r="D212" s="27"/>
      <c r="E212" s="286"/>
      <c r="F212" s="27"/>
      <c r="G212" s="27"/>
      <c r="H212" s="28"/>
      <c r="I212" s="28"/>
      <c r="J212" s="27"/>
      <c r="K212" s="27"/>
      <c r="L212" s="27"/>
      <c r="M212" s="27"/>
      <c r="N212" s="27"/>
      <c r="O212" s="27"/>
      <c r="P212" s="27"/>
      <c r="Q212" s="27"/>
      <c r="R212" s="27"/>
      <c r="S212" s="27"/>
      <c r="T212" s="27"/>
      <c r="U212" s="27"/>
      <c r="V212" s="30"/>
      <c r="W212" s="27"/>
      <c r="X212" s="27"/>
      <c r="Y212" s="27"/>
      <c r="Z212" s="27"/>
    </row>
    <row r="213" spans="1:26" ht="12.75" customHeight="1">
      <c r="A213" s="28"/>
      <c r="B213" s="29"/>
      <c r="C213" s="30"/>
      <c r="D213" s="27"/>
      <c r="E213" s="286"/>
      <c r="F213" s="27"/>
      <c r="G213" s="27"/>
      <c r="H213" s="28"/>
      <c r="I213" s="28"/>
      <c r="J213" s="27"/>
      <c r="K213" s="27"/>
      <c r="L213" s="27"/>
      <c r="M213" s="27"/>
      <c r="N213" s="27"/>
      <c r="O213" s="27"/>
      <c r="P213" s="27"/>
      <c r="Q213" s="27"/>
      <c r="R213" s="27"/>
      <c r="S213" s="27"/>
      <c r="T213" s="27"/>
      <c r="U213" s="27"/>
      <c r="V213" s="30"/>
      <c r="W213" s="27"/>
      <c r="X213" s="27"/>
      <c r="Y213" s="27"/>
      <c r="Z213" s="27"/>
    </row>
    <row r="214" spans="1:26" ht="12.75" customHeight="1">
      <c r="A214" s="28"/>
      <c r="B214" s="29"/>
      <c r="C214" s="30"/>
      <c r="D214" s="27"/>
      <c r="E214" s="286"/>
      <c r="F214" s="27"/>
      <c r="G214" s="27"/>
      <c r="H214" s="28"/>
      <c r="I214" s="28"/>
      <c r="J214" s="27"/>
      <c r="K214" s="27"/>
      <c r="L214" s="27"/>
      <c r="M214" s="27"/>
      <c r="N214" s="27"/>
      <c r="O214" s="27"/>
      <c r="P214" s="27"/>
      <c r="Q214" s="27"/>
      <c r="R214" s="27"/>
      <c r="S214" s="27"/>
      <c r="T214" s="27"/>
      <c r="U214" s="27"/>
      <c r="V214" s="30"/>
      <c r="W214" s="27"/>
      <c r="X214" s="27"/>
      <c r="Y214" s="27"/>
      <c r="Z214" s="27"/>
    </row>
    <row r="215" spans="1:26" ht="12.75" customHeight="1">
      <c r="A215" s="28"/>
      <c r="B215" s="29"/>
      <c r="C215" s="30"/>
      <c r="D215" s="27"/>
      <c r="E215" s="286"/>
      <c r="F215" s="27"/>
      <c r="G215" s="27"/>
      <c r="H215" s="28"/>
      <c r="I215" s="28"/>
      <c r="J215" s="27"/>
      <c r="K215" s="27"/>
      <c r="L215" s="27"/>
      <c r="M215" s="27"/>
      <c r="N215" s="27"/>
      <c r="O215" s="27"/>
      <c r="P215" s="27"/>
      <c r="Q215" s="27"/>
      <c r="R215" s="27"/>
      <c r="S215" s="27"/>
      <c r="T215" s="27"/>
      <c r="U215" s="27"/>
      <c r="V215" s="30"/>
      <c r="W215" s="27"/>
      <c r="X215" s="27"/>
      <c r="Y215" s="27"/>
      <c r="Z215" s="27"/>
    </row>
    <row r="216" spans="1:26" ht="12.75" customHeight="1">
      <c r="A216" s="28"/>
      <c r="B216" s="29"/>
      <c r="C216" s="30"/>
      <c r="D216" s="27"/>
      <c r="E216" s="286"/>
      <c r="F216" s="27"/>
      <c r="G216" s="27"/>
      <c r="H216" s="28"/>
      <c r="I216" s="28"/>
      <c r="J216" s="27"/>
      <c r="K216" s="27"/>
      <c r="L216" s="27"/>
      <c r="M216" s="27"/>
      <c r="N216" s="27"/>
      <c r="O216" s="27"/>
      <c r="P216" s="27"/>
      <c r="Q216" s="27"/>
      <c r="R216" s="27"/>
      <c r="S216" s="27"/>
      <c r="T216" s="27"/>
      <c r="U216" s="27"/>
      <c r="V216" s="30"/>
      <c r="W216" s="27"/>
      <c r="X216" s="27"/>
      <c r="Y216" s="27"/>
      <c r="Z216" s="27"/>
    </row>
    <row r="217" spans="1:26" ht="12.75" customHeight="1">
      <c r="A217" s="28"/>
      <c r="B217" s="29"/>
      <c r="C217" s="30"/>
      <c r="D217" s="27"/>
      <c r="E217" s="286"/>
      <c r="F217" s="27"/>
      <c r="G217" s="27"/>
      <c r="H217" s="28"/>
      <c r="I217" s="28"/>
      <c r="J217" s="27"/>
      <c r="K217" s="27"/>
      <c r="L217" s="27"/>
      <c r="M217" s="27"/>
      <c r="N217" s="27"/>
      <c r="O217" s="27"/>
      <c r="P217" s="27"/>
      <c r="Q217" s="27"/>
      <c r="R217" s="27"/>
      <c r="S217" s="27"/>
      <c r="T217" s="27"/>
      <c r="U217" s="27"/>
      <c r="V217" s="30"/>
      <c r="W217" s="27"/>
      <c r="X217" s="27"/>
      <c r="Y217" s="27"/>
      <c r="Z217" s="27"/>
    </row>
    <row r="218" spans="1:26" ht="12.75" customHeight="1">
      <c r="A218" s="28"/>
      <c r="B218" s="29"/>
      <c r="C218" s="30"/>
      <c r="D218" s="27"/>
      <c r="E218" s="286"/>
      <c r="F218" s="27"/>
      <c r="G218" s="27"/>
      <c r="H218" s="28"/>
      <c r="I218" s="28"/>
      <c r="J218" s="27"/>
      <c r="K218" s="27"/>
      <c r="L218" s="27"/>
      <c r="M218" s="27"/>
      <c r="N218" s="27"/>
      <c r="O218" s="27"/>
      <c r="P218" s="27"/>
      <c r="Q218" s="27"/>
      <c r="R218" s="27"/>
      <c r="S218" s="27"/>
      <c r="T218" s="27"/>
      <c r="U218" s="27"/>
      <c r="V218" s="30"/>
      <c r="W218" s="27"/>
      <c r="X218" s="27"/>
      <c r="Y218" s="27"/>
      <c r="Z218" s="27"/>
    </row>
    <row r="219" spans="1:26" ht="12.75" customHeight="1">
      <c r="A219" s="28"/>
      <c r="B219" s="29"/>
      <c r="C219" s="30"/>
      <c r="D219" s="27"/>
      <c r="E219" s="286"/>
      <c r="F219" s="27"/>
      <c r="G219" s="27"/>
      <c r="H219" s="28"/>
      <c r="I219" s="28"/>
      <c r="J219" s="27"/>
      <c r="K219" s="27"/>
      <c r="L219" s="27"/>
      <c r="M219" s="27"/>
      <c r="N219" s="27"/>
      <c r="O219" s="27"/>
      <c r="P219" s="27"/>
      <c r="Q219" s="27"/>
      <c r="R219" s="27"/>
      <c r="S219" s="27"/>
      <c r="T219" s="27"/>
      <c r="U219" s="27"/>
      <c r="V219" s="30"/>
      <c r="W219" s="27"/>
      <c r="X219" s="27"/>
      <c r="Y219" s="27"/>
      <c r="Z219" s="27"/>
    </row>
    <row r="220" spans="1:26" ht="12.75" customHeight="1">
      <c r="A220" s="28"/>
      <c r="B220" s="29"/>
      <c r="C220" s="30"/>
      <c r="D220" s="27"/>
      <c r="E220" s="286"/>
      <c r="F220" s="27"/>
      <c r="G220" s="27"/>
      <c r="H220" s="28"/>
      <c r="I220" s="28"/>
      <c r="J220" s="27"/>
      <c r="K220" s="27"/>
      <c r="L220" s="27"/>
      <c r="M220" s="27"/>
      <c r="N220" s="27"/>
      <c r="O220" s="27"/>
      <c r="P220" s="27"/>
      <c r="Q220" s="27"/>
      <c r="R220" s="27"/>
      <c r="S220" s="27"/>
      <c r="T220" s="27"/>
      <c r="U220" s="27"/>
      <c r="V220" s="30"/>
      <c r="W220" s="27"/>
      <c r="X220" s="27"/>
      <c r="Y220" s="27"/>
      <c r="Z220" s="27"/>
    </row>
    <row r="221" spans="1:26" ht="12.75" customHeight="1">
      <c r="A221" s="28"/>
      <c r="B221" s="29"/>
      <c r="C221" s="30"/>
      <c r="D221" s="27"/>
      <c r="E221" s="286"/>
      <c r="F221" s="27"/>
      <c r="G221" s="27"/>
      <c r="H221" s="28"/>
      <c r="I221" s="28"/>
      <c r="J221" s="27"/>
      <c r="K221" s="27"/>
      <c r="L221" s="27"/>
      <c r="M221" s="27"/>
      <c r="N221" s="27"/>
      <c r="O221" s="27"/>
      <c r="P221" s="27"/>
      <c r="Q221" s="27"/>
      <c r="R221" s="27"/>
      <c r="S221" s="27"/>
      <c r="T221" s="27"/>
      <c r="U221" s="27"/>
      <c r="V221" s="30"/>
      <c r="W221" s="27"/>
      <c r="X221" s="27"/>
      <c r="Y221" s="27"/>
      <c r="Z221" s="27"/>
    </row>
    <row r="222" spans="1:26" ht="12.75" customHeight="1">
      <c r="A222" s="28"/>
      <c r="B222" s="29"/>
      <c r="C222" s="30"/>
      <c r="D222" s="27"/>
      <c r="E222" s="286"/>
      <c r="F222" s="27"/>
      <c r="G222" s="27"/>
      <c r="H222" s="28"/>
      <c r="I222" s="28"/>
      <c r="J222" s="27"/>
      <c r="K222" s="27"/>
      <c r="L222" s="27"/>
      <c r="M222" s="27"/>
      <c r="N222" s="27"/>
      <c r="O222" s="27"/>
      <c r="P222" s="27"/>
      <c r="Q222" s="27"/>
      <c r="R222" s="27"/>
      <c r="S222" s="27"/>
      <c r="T222" s="27"/>
      <c r="U222" s="27"/>
      <c r="V222" s="30"/>
      <c r="W222" s="27"/>
      <c r="X222" s="27"/>
      <c r="Y222" s="27"/>
      <c r="Z222" s="27"/>
    </row>
    <row r="223" spans="1:26" ht="12.75" customHeight="1">
      <c r="A223" s="28"/>
      <c r="B223" s="29"/>
      <c r="C223" s="30"/>
      <c r="D223" s="27"/>
      <c r="E223" s="286"/>
      <c r="F223" s="27"/>
      <c r="G223" s="27"/>
      <c r="H223" s="28"/>
      <c r="I223" s="28"/>
      <c r="J223" s="27"/>
      <c r="K223" s="27"/>
      <c r="L223" s="27"/>
      <c r="M223" s="27"/>
      <c r="N223" s="27"/>
      <c r="O223" s="27"/>
      <c r="P223" s="27"/>
      <c r="Q223" s="27"/>
      <c r="R223" s="27"/>
      <c r="S223" s="27"/>
      <c r="T223" s="27"/>
      <c r="U223" s="27"/>
      <c r="V223" s="30"/>
      <c r="W223" s="27"/>
      <c r="X223" s="27"/>
      <c r="Y223" s="27"/>
      <c r="Z223" s="27"/>
    </row>
    <row r="224" spans="1:26" ht="12.75" customHeight="1">
      <c r="A224" s="28"/>
      <c r="B224" s="29"/>
      <c r="C224" s="30"/>
      <c r="D224" s="27"/>
      <c r="E224" s="286"/>
      <c r="F224" s="27"/>
      <c r="G224" s="27"/>
      <c r="H224" s="28"/>
      <c r="I224" s="28"/>
      <c r="J224" s="27"/>
      <c r="K224" s="27"/>
      <c r="L224" s="27"/>
      <c r="M224" s="27"/>
      <c r="N224" s="27"/>
      <c r="O224" s="27"/>
      <c r="P224" s="27"/>
      <c r="Q224" s="27"/>
      <c r="R224" s="27"/>
      <c r="S224" s="27"/>
      <c r="T224" s="27"/>
      <c r="U224" s="27"/>
      <c r="V224" s="30"/>
      <c r="W224" s="27"/>
      <c r="X224" s="27"/>
      <c r="Y224" s="27"/>
      <c r="Z224" s="27"/>
    </row>
    <row r="225" spans="1:26" ht="12.75" customHeight="1">
      <c r="A225" s="28"/>
      <c r="B225" s="29"/>
      <c r="C225" s="30"/>
      <c r="D225" s="27"/>
      <c r="E225" s="286"/>
      <c r="F225" s="27"/>
      <c r="G225" s="27"/>
      <c r="H225" s="28"/>
      <c r="I225" s="28"/>
      <c r="J225" s="27"/>
      <c r="K225" s="27"/>
      <c r="L225" s="27"/>
      <c r="M225" s="27"/>
      <c r="N225" s="27"/>
      <c r="O225" s="27"/>
      <c r="P225" s="27"/>
      <c r="Q225" s="27"/>
      <c r="R225" s="27"/>
      <c r="S225" s="27"/>
      <c r="T225" s="27"/>
      <c r="U225" s="27"/>
      <c r="V225" s="30"/>
      <c r="W225" s="27"/>
      <c r="X225" s="27"/>
      <c r="Y225" s="27"/>
      <c r="Z225" s="27"/>
    </row>
    <row r="226" spans="1:26" ht="12.75" customHeight="1">
      <c r="A226" s="28"/>
      <c r="B226" s="29"/>
      <c r="C226" s="30"/>
      <c r="D226" s="27"/>
      <c r="E226" s="286"/>
      <c r="F226" s="27"/>
      <c r="G226" s="27"/>
      <c r="H226" s="28"/>
      <c r="I226" s="28"/>
      <c r="J226" s="27"/>
      <c r="K226" s="27"/>
      <c r="L226" s="27"/>
      <c r="M226" s="27"/>
      <c r="N226" s="27"/>
      <c r="O226" s="27"/>
      <c r="P226" s="27"/>
      <c r="Q226" s="27"/>
      <c r="R226" s="27"/>
      <c r="S226" s="27"/>
      <c r="T226" s="27"/>
      <c r="U226" s="27"/>
      <c r="V226" s="30"/>
      <c r="W226" s="27"/>
      <c r="X226" s="27"/>
      <c r="Y226" s="27"/>
      <c r="Z226" s="27"/>
    </row>
    <row r="227" spans="1:26" ht="12.75" customHeight="1">
      <c r="A227" s="28"/>
      <c r="B227" s="29"/>
      <c r="C227" s="30"/>
      <c r="D227" s="27"/>
      <c r="E227" s="286"/>
      <c r="F227" s="27"/>
      <c r="G227" s="27"/>
      <c r="H227" s="28"/>
      <c r="I227" s="28"/>
      <c r="J227" s="27"/>
      <c r="K227" s="27"/>
      <c r="L227" s="27"/>
      <c r="M227" s="27"/>
      <c r="N227" s="27"/>
      <c r="O227" s="27"/>
      <c r="P227" s="27"/>
      <c r="Q227" s="27"/>
      <c r="R227" s="27"/>
      <c r="S227" s="27"/>
      <c r="T227" s="27"/>
      <c r="U227" s="27"/>
      <c r="V227" s="30"/>
      <c r="W227" s="27"/>
      <c r="X227" s="27"/>
      <c r="Y227" s="27"/>
      <c r="Z227" s="27"/>
    </row>
    <row r="228" spans="1:26" ht="12.75" customHeight="1">
      <c r="A228" s="28"/>
      <c r="B228" s="29"/>
      <c r="C228" s="30"/>
      <c r="D228" s="27"/>
      <c r="E228" s="286"/>
      <c r="F228" s="27"/>
      <c r="G228" s="27"/>
      <c r="H228" s="28"/>
      <c r="I228" s="28"/>
      <c r="J228" s="27"/>
      <c r="K228" s="27"/>
      <c r="L228" s="27"/>
      <c r="M228" s="27"/>
      <c r="N228" s="27"/>
      <c r="O228" s="27"/>
      <c r="P228" s="27"/>
      <c r="Q228" s="27"/>
      <c r="R228" s="27"/>
      <c r="S228" s="27"/>
      <c r="T228" s="27"/>
      <c r="U228" s="27"/>
      <c r="V228" s="30"/>
      <c r="W228" s="27"/>
      <c r="X228" s="27"/>
      <c r="Y228" s="27"/>
      <c r="Z228" s="27"/>
    </row>
    <row r="229" spans="1:26" ht="12.75" customHeight="1">
      <c r="A229" s="28"/>
      <c r="B229" s="29"/>
      <c r="C229" s="30"/>
      <c r="D229" s="27"/>
      <c r="E229" s="286"/>
      <c r="F229" s="27"/>
      <c r="G229" s="27"/>
      <c r="H229" s="28"/>
      <c r="I229" s="28"/>
      <c r="J229" s="27"/>
      <c r="K229" s="27"/>
      <c r="L229" s="27"/>
      <c r="M229" s="27"/>
      <c r="N229" s="27"/>
      <c r="O229" s="27"/>
      <c r="P229" s="27"/>
      <c r="Q229" s="27"/>
      <c r="R229" s="27"/>
      <c r="S229" s="27"/>
      <c r="T229" s="27"/>
      <c r="U229" s="27"/>
      <c r="V229" s="30"/>
      <c r="W229" s="27"/>
      <c r="X229" s="27"/>
      <c r="Y229" s="27"/>
      <c r="Z229" s="27"/>
    </row>
    <row r="230" spans="1:26" ht="12.75" customHeight="1">
      <c r="A230" s="28"/>
      <c r="B230" s="29"/>
      <c r="C230" s="30"/>
      <c r="D230" s="27"/>
      <c r="E230" s="286"/>
      <c r="F230" s="27"/>
      <c r="G230" s="27"/>
      <c r="H230" s="28"/>
      <c r="I230" s="28"/>
      <c r="J230" s="27"/>
      <c r="K230" s="27"/>
      <c r="L230" s="27"/>
      <c r="M230" s="27"/>
      <c r="N230" s="27"/>
      <c r="O230" s="27"/>
      <c r="P230" s="27"/>
      <c r="Q230" s="27"/>
      <c r="R230" s="27"/>
      <c r="S230" s="27"/>
      <c r="T230" s="27"/>
      <c r="U230" s="27"/>
      <c r="V230" s="30"/>
      <c r="W230" s="27"/>
      <c r="X230" s="27"/>
      <c r="Y230" s="27"/>
      <c r="Z230" s="27"/>
    </row>
    <row r="231" spans="1:26" ht="12.75" customHeight="1">
      <c r="A231" s="28"/>
      <c r="B231" s="29"/>
      <c r="C231" s="30"/>
      <c r="D231" s="27"/>
      <c r="E231" s="286"/>
      <c r="F231" s="27"/>
      <c r="G231" s="27"/>
      <c r="H231" s="28"/>
      <c r="I231" s="28"/>
      <c r="J231" s="27"/>
      <c r="K231" s="27"/>
      <c r="L231" s="27"/>
      <c r="M231" s="27"/>
      <c r="N231" s="27"/>
      <c r="O231" s="27"/>
      <c r="P231" s="27"/>
      <c r="Q231" s="27"/>
      <c r="R231" s="27"/>
      <c r="S231" s="27"/>
      <c r="T231" s="27"/>
      <c r="U231" s="27"/>
      <c r="V231" s="30"/>
      <c r="W231" s="27"/>
      <c r="X231" s="27"/>
      <c r="Y231" s="27"/>
      <c r="Z231" s="27"/>
    </row>
    <row r="232" spans="1:26" ht="12.75" customHeight="1">
      <c r="A232" s="28"/>
      <c r="B232" s="29"/>
      <c r="C232" s="30"/>
      <c r="D232" s="27"/>
      <c r="E232" s="286"/>
      <c r="F232" s="27"/>
      <c r="G232" s="27"/>
      <c r="H232" s="28"/>
      <c r="I232" s="28"/>
      <c r="J232" s="27"/>
      <c r="K232" s="27"/>
      <c r="L232" s="27"/>
      <c r="M232" s="27"/>
      <c r="N232" s="27"/>
      <c r="O232" s="27"/>
      <c r="P232" s="27"/>
      <c r="Q232" s="27"/>
      <c r="R232" s="27"/>
      <c r="S232" s="27"/>
      <c r="T232" s="27"/>
      <c r="U232" s="27"/>
      <c r="V232" s="30"/>
      <c r="W232" s="27"/>
      <c r="X232" s="27"/>
      <c r="Y232" s="27"/>
      <c r="Z232" s="27"/>
    </row>
    <row r="233" spans="1:26" ht="12.75" customHeight="1">
      <c r="A233" s="28"/>
      <c r="B233" s="29"/>
      <c r="C233" s="30"/>
      <c r="D233" s="27"/>
      <c r="E233" s="286"/>
      <c r="F233" s="27"/>
      <c r="G233" s="27"/>
      <c r="H233" s="28"/>
      <c r="I233" s="28"/>
      <c r="J233" s="27"/>
      <c r="K233" s="27"/>
      <c r="L233" s="27"/>
      <c r="M233" s="27"/>
      <c r="N233" s="27"/>
      <c r="O233" s="27"/>
      <c r="P233" s="27"/>
      <c r="Q233" s="27"/>
      <c r="R233" s="27"/>
      <c r="S233" s="27"/>
      <c r="T233" s="27"/>
      <c r="U233" s="27"/>
      <c r="V233" s="30"/>
      <c r="W233" s="27"/>
      <c r="X233" s="27"/>
      <c r="Y233" s="27"/>
      <c r="Z233" s="27"/>
    </row>
    <row r="234" spans="1:26" ht="12.75" customHeight="1">
      <c r="A234" s="28"/>
      <c r="B234" s="29"/>
      <c r="C234" s="30"/>
      <c r="D234" s="27"/>
      <c r="E234" s="286"/>
      <c r="F234" s="27"/>
      <c r="G234" s="27"/>
      <c r="H234" s="28"/>
      <c r="I234" s="28"/>
      <c r="J234" s="27"/>
      <c r="K234" s="27"/>
      <c r="L234" s="27"/>
      <c r="M234" s="27"/>
      <c r="N234" s="27"/>
      <c r="O234" s="27"/>
      <c r="P234" s="27"/>
      <c r="Q234" s="27"/>
      <c r="R234" s="27"/>
      <c r="S234" s="27"/>
      <c r="T234" s="27"/>
      <c r="U234" s="27"/>
      <c r="V234" s="30"/>
      <c r="W234" s="27"/>
      <c r="X234" s="27"/>
      <c r="Y234" s="27"/>
      <c r="Z234" s="27"/>
    </row>
    <row r="235" spans="1:26" ht="12.75" customHeight="1">
      <c r="A235" s="28"/>
      <c r="B235" s="29"/>
      <c r="C235" s="30"/>
      <c r="D235" s="27"/>
      <c r="E235" s="286"/>
      <c r="F235" s="27"/>
      <c r="G235" s="27"/>
      <c r="H235" s="28"/>
      <c r="I235" s="28"/>
      <c r="J235" s="27"/>
      <c r="K235" s="27"/>
      <c r="L235" s="27"/>
      <c r="M235" s="27"/>
      <c r="N235" s="27"/>
      <c r="O235" s="27"/>
      <c r="P235" s="27"/>
      <c r="Q235" s="27"/>
      <c r="R235" s="27"/>
      <c r="S235" s="27"/>
      <c r="T235" s="27"/>
      <c r="U235" s="27"/>
      <c r="V235" s="30"/>
      <c r="W235" s="27"/>
      <c r="X235" s="27"/>
      <c r="Y235" s="27"/>
      <c r="Z235" s="27"/>
    </row>
    <row r="236" spans="1:26" ht="12.75" customHeight="1">
      <c r="A236" s="28"/>
      <c r="B236" s="29"/>
      <c r="C236" s="30"/>
      <c r="D236" s="27"/>
      <c r="E236" s="286"/>
      <c r="F236" s="27"/>
      <c r="G236" s="27"/>
      <c r="H236" s="28"/>
      <c r="I236" s="28"/>
      <c r="J236" s="27"/>
      <c r="K236" s="27"/>
      <c r="L236" s="27"/>
      <c r="M236" s="27"/>
      <c r="N236" s="27"/>
      <c r="O236" s="27"/>
      <c r="P236" s="27"/>
      <c r="Q236" s="27"/>
      <c r="R236" s="27"/>
      <c r="S236" s="27"/>
      <c r="T236" s="27"/>
      <c r="U236" s="27"/>
      <c r="V236" s="30"/>
      <c r="W236" s="27"/>
      <c r="X236" s="27"/>
      <c r="Y236" s="27"/>
      <c r="Z236" s="27"/>
    </row>
    <row r="237" spans="1:26" ht="12.75" customHeight="1">
      <c r="A237" s="28"/>
      <c r="B237" s="29"/>
      <c r="C237" s="30"/>
      <c r="D237" s="27"/>
      <c r="E237" s="286"/>
      <c r="F237" s="27"/>
      <c r="G237" s="27"/>
      <c r="H237" s="28"/>
      <c r="I237" s="28"/>
      <c r="J237" s="27"/>
      <c r="K237" s="27"/>
      <c r="L237" s="27"/>
      <c r="M237" s="27"/>
      <c r="N237" s="27"/>
      <c r="O237" s="27"/>
      <c r="P237" s="27"/>
      <c r="Q237" s="27"/>
      <c r="R237" s="27"/>
      <c r="S237" s="27"/>
      <c r="T237" s="27"/>
      <c r="U237" s="27"/>
      <c r="V237" s="30"/>
      <c r="W237" s="27"/>
      <c r="X237" s="27"/>
      <c r="Y237" s="27"/>
      <c r="Z237" s="27"/>
    </row>
    <row r="238" spans="1:26" ht="12.75" customHeight="1">
      <c r="A238" s="28"/>
      <c r="B238" s="29"/>
      <c r="C238" s="30"/>
      <c r="D238" s="27"/>
      <c r="E238" s="286"/>
      <c r="F238" s="27"/>
      <c r="G238" s="27"/>
      <c r="H238" s="28"/>
      <c r="I238" s="28"/>
      <c r="J238" s="27"/>
      <c r="K238" s="27"/>
      <c r="L238" s="27"/>
      <c r="M238" s="27"/>
      <c r="N238" s="27"/>
      <c r="O238" s="27"/>
      <c r="P238" s="27"/>
      <c r="Q238" s="27"/>
      <c r="R238" s="27"/>
      <c r="S238" s="27"/>
      <c r="T238" s="27"/>
      <c r="U238" s="27"/>
      <c r="V238" s="30"/>
      <c r="W238" s="27"/>
      <c r="X238" s="27"/>
      <c r="Y238" s="27"/>
      <c r="Z238" s="27"/>
    </row>
    <row r="239" spans="1:26" ht="12.75" customHeight="1">
      <c r="A239" s="28"/>
      <c r="B239" s="29"/>
      <c r="C239" s="30"/>
      <c r="D239" s="27"/>
      <c r="E239" s="286"/>
      <c r="F239" s="27"/>
      <c r="G239" s="27"/>
      <c r="H239" s="28"/>
      <c r="I239" s="28"/>
      <c r="J239" s="27"/>
      <c r="K239" s="27"/>
      <c r="L239" s="27"/>
      <c r="M239" s="27"/>
      <c r="N239" s="27"/>
      <c r="O239" s="27"/>
      <c r="P239" s="27"/>
      <c r="Q239" s="27"/>
      <c r="R239" s="27"/>
      <c r="S239" s="27"/>
      <c r="T239" s="27"/>
      <c r="U239" s="27"/>
      <c r="V239" s="30"/>
      <c r="W239" s="27"/>
      <c r="X239" s="27"/>
      <c r="Y239" s="27"/>
      <c r="Z239" s="27"/>
    </row>
    <row r="240" spans="1:26" ht="12.75" customHeight="1">
      <c r="A240" s="28"/>
      <c r="B240" s="29"/>
      <c r="C240" s="30"/>
      <c r="D240" s="27"/>
      <c r="E240" s="286"/>
      <c r="F240" s="27"/>
      <c r="G240" s="27"/>
      <c r="H240" s="28"/>
      <c r="I240" s="28"/>
      <c r="J240" s="27"/>
      <c r="K240" s="27"/>
      <c r="L240" s="27"/>
      <c r="M240" s="27"/>
      <c r="N240" s="27"/>
      <c r="O240" s="27"/>
      <c r="P240" s="27"/>
      <c r="Q240" s="27"/>
      <c r="R240" s="27"/>
      <c r="S240" s="27"/>
      <c r="T240" s="27"/>
      <c r="U240" s="27"/>
      <c r="V240" s="30"/>
      <c r="W240" s="27"/>
      <c r="X240" s="27"/>
      <c r="Y240" s="27"/>
      <c r="Z240" s="27"/>
    </row>
    <row r="241" spans="1:26" ht="12.75" customHeight="1">
      <c r="A241" s="28"/>
      <c r="B241" s="29"/>
      <c r="C241" s="30"/>
      <c r="D241" s="27"/>
      <c r="E241" s="286"/>
      <c r="F241" s="27"/>
      <c r="G241" s="27"/>
      <c r="H241" s="28"/>
      <c r="I241" s="28"/>
      <c r="J241" s="27"/>
      <c r="K241" s="27"/>
      <c r="L241" s="27"/>
      <c r="M241" s="27"/>
      <c r="N241" s="27"/>
      <c r="O241" s="27"/>
      <c r="P241" s="27"/>
      <c r="Q241" s="27"/>
      <c r="R241" s="27"/>
      <c r="S241" s="27"/>
      <c r="T241" s="27"/>
      <c r="U241" s="27"/>
      <c r="V241" s="30"/>
      <c r="W241" s="27"/>
      <c r="X241" s="27"/>
      <c r="Y241" s="27"/>
      <c r="Z241" s="27"/>
    </row>
    <row r="242" spans="1:26" ht="12.75" customHeight="1">
      <c r="A242" s="28"/>
      <c r="B242" s="29"/>
      <c r="C242" s="30"/>
      <c r="D242" s="27"/>
      <c r="E242" s="286"/>
      <c r="F242" s="27"/>
      <c r="G242" s="27"/>
      <c r="H242" s="28"/>
      <c r="I242" s="28"/>
      <c r="J242" s="27"/>
      <c r="K242" s="27"/>
      <c r="L242" s="27"/>
      <c r="M242" s="27"/>
      <c r="N242" s="27"/>
      <c r="O242" s="27"/>
      <c r="P242" s="27"/>
      <c r="Q242" s="27"/>
      <c r="R242" s="27"/>
      <c r="S242" s="27"/>
      <c r="T242" s="27"/>
      <c r="U242" s="27"/>
      <c r="V242" s="30"/>
      <c r="W242" s="27"/>
      <c r="X242" s="27"/>
      <c r="Y242" s="27"/>
      <c r="Z242" s="27"/>
    </row>
    <row r="243" spans="1:26" ht="12.75" customHeight="1">
      <c r="A243" s="28"/>
      <c r="B243" s="29"/>
      <c r="C243" s="30"/>
      <c r="D243" s="27"/>
      <c r="E243" s="286"/>
      <c r="F243" s="27"/>
      <c r="G243" s="27"/>
      <c r="H243" s="28"/>
      <c r="I243" s="28"/>
      <c r="J243" s="27"/>
      <c r="K243" s="27"/>
      <c r="L243" s="27"/>
      <c r="M243" s="27"/>
      <c r="N243" s="27"/>
      <c r="O243" s="27"/>
      <c r="P243" s="27"/>
      <c r="Q243" s="27"/>
      <c r="R243" s="27"/>
      <c r="S243" s="27"/>
      <c r="T243" s="27"/>
      <c r="U243" s="27"/>
      <c r="V243" s="30"/>
      <c r="W243" s="27"/>
      <c r="X243" s="27"/>
      <c r="Y243" s="27"/>
      <c r="Z243" s="27"/>
    </row>
    <row r="244" spans="1:26" ht="12.75" customHeight="1">
      <c r="A244" s="28"/>
      <c r="B244" s="29"/>
      <c r="C244" s="30"/>
      <c r="D244" s="27"/>
      <c r="E244" s="286"/>
      <c r="F244" s="27"/>
      <c r="G244" s="27"/>
      <c r="H244" s="28"/>
      <c r="I244" s="28"/>
      <c r="J244" s="27"/>
      <c r="K244" s="27"/>
      <c r="L244" s="27"/>
      <c r="M244" s="27"/>
      <c r="N244" s="27"/>
      <c r="O244" s="27"/>
      <c r="P244" s="27"/>
      <c r="Q244" s="27"/>
      <c r="R244" s="27"/>
      <c r="S244" s="27"/>
      <c r="T244" s="27"/>
      <c r="U244" s="27"/>
      <c r="V244" s="30"/>
      <c r="W244" s="27"/>
      <c r="X244" s="27"/>
      <c r="Y244" s="27"/>
      <c r="Z244" s="27"/>
    </row>
    <row r="245" spans="1:26" ht="12.75" customHeight="1">
      <c r="A245" s="28"/>
      <c r="B245" s="29"/>
      <c r="C245" s="30"/>
      <c r="D245" s="27"/>
      <c r="E245" s="286"/>
      <c r="F245" s="27"/>
      <c r="G245" s="27"/>
      <c r="H245" s="28"/>
      <c r="I245" s="28"/>
      <c r="J245" s="27"/>
      <c r="K245" s="27"/>
      <c r="L245" s="27"/>
      <c r="M245" s="27"/>
      <c r="N245" s="27"/>
      <c r="O245" s="27"/>
      <c r="P245" s="27"/>
      <c r="Q245" s="27"/>
      <c r="R245" s="27"/>
      <c r="S245" s="27"/>
      <c r="T245" s="27"/>
      <c r="U245" s="27"/>
      <c r="V245" s="30"/>
      <c r="W245" s="27"/>
      <c r="X245" s="27"/>
      <c r="Y245" s="27"/>
      <c r="Z245" s="27"/>
    </row>
    <row r="246" spans="1:26" ht="12.75" customHeight="1">
      <c r="A246" s="28"/>
      <c r="B246" s="29"/>
      <c r="C246" s="30"/>
      <c r="D246" s="27"/>
      <c r="E246" s="286"/>
      <c r="F246" s="27"/>
      <c r="G246" s="27"/>
      <c r="H246" s="28"/>
      <c r="I246" s="28"/>
      <c r="J246" s="27"/>
      <c r="K246" s="27"/>
      <c r="L246" s="27"/>
      <c r="M246" s="27"/>
      <c r="N246" s="27"/>
      <c r="O246" s="27"/>
      <c r="P246" s="27"/>
      <c r="Q246" s="27"/>
      <c r="R246" s="27"/>
      <c r="S246" s="27"/>
      <c r="T246" s="27"/>
      <c r="U246" s="27"/>
      <c r="V246" s="30"/>
      <c r="W246" s="27"/>
      <c r="X246" s="27"/>
      <c r="Y246" s="27"/>
      <c r="Z246" s="27"/>
    </row>
    <row r="247" spans="1:26" ht="12.75" customHeight="1">
      <c r="A247" s="28"/>
      <c r="B247" s="29"/>
      <c r="C247" s="30"/>
      <c r="D247" s="27"/>
      <c r="E247" s="286"/>
      <c r="F247" s="27"/>
      <c r="G247" s="27"/>
      <c r="H247" s="28"/>
      <c r="I247" s="28"/>
      <c r="J247" s="27"/>
      <c r="K247" s="27"/>
      <c r="L247" s="27"/>
      <c r="M247" s="27"/>
      <c r="N247" s="27"/>
      <c r="O247" s="27"/>
      <c r="P247" s="27"/>
      <c r="Q247" s="27"/>
      <c r="R247" s="27"/>
      <c r="S247" s="27"/>
      <c r="T247" s="27"/>
      <c r="U247" s="27"/>
      <c r="V247" s="30"/>
      <c r="W247" s="27"/>
      <c r="X247" s="27"/>
      <c r="Y247" s="27"/>
      <c r="Z247" s="27"/>
    </row>
    <row r="248" spans="1:26" ht="12.75" customHeight="1">
      <c r="A248" s="28"/>
      <c r="B248" s="29"/>
      <c r="C248" s="30"/>
      <c r="D248" s="27"/>
      <c r="E248" s="286"/>
      <c r="F248" s="27"/>
      <c r="G248" s="27"/>
      <c r="H248" s="28"/>
      <c r="I248" s="28"/>
      <c r="J248" s="27"/>
      <c r="K248" s="27"/>
      <c r="L248" s="27"/>
      <c r="M248" s="27"/>
      <c r="N248" s="27"/>
      <c r="O248" s="27"/>
      <c r="P248" s="27"/>
      <c r="Q248" s="27"/>
      <c r="R248" s="27"/>
      <c r="S248" s="27"/>
      <c r="T248" s="27"/>
      <c r="U248" s="27"/>
      <c r="V248" s="30"/>
      <c r="W248" s="27"/>
      <c r="X248" s="27"/>
      <c r="Y248" s="27"/>
      <c r="Z248" s="27"/>
    </row>
    <row r="249" spans="1:26" ht="12.75" customHeight="1">
      <c r="A249" s="28"/>
      <c r="B249" s="29"/>
      <c r="C249" s="30"/>
      <c r="D249" s="27"/>
      <c r="E249" s="286"/>
      <c r="F249" s="27"/>
      <c r="G249" s="27"/>
      <c r="H249" s="28"/>
      <c r="I249" s="28"/>
      <c r="J249" s="27"/>
      <c r="K249" s="27"/>
      <c r="L249" s="27"/>
      <c r="M249" s="27"/>
      <c r="N249" s="27"/>
      <c r="O249" s="27"/>
      <c r="P249" s="27"/>
      <c r="Q249" s="27"/>
      <c r="R249" s="27"/>
      <c r="S249" s="27"/>
      <c r="T249" s="27"/>
      <c r="U249" s="27"/>
      <c r="V249" s="30"/>
      <c r="W249" s="27"/>
      <c r="X249" s="27"/>
      <c r="Y249" s="27"/>
      <c r="Z249" s="27"/>
    </row>
    <row r="250" spans="1:26" ht="12.75" customHeight="1">
      <c r="A250" s="28"/>
      <c r="B250" s="29"/>
      <c r="C250" s="30"/>
      <c r="D250" s="27"/>
      <c r="E250" s="286"/>
      <c r="F250" s="27"/>
      <c r="G250" s="27"/>
      <c r="H250" s="28"/>
      <c r="I250" s="28"/>
      <c r="J250" s="27"/>
      <c r="K250" s="27"/>
      <c r="L250" s="27"/>
      <c r="M250" s="27"/>
      <c r="N250" s="27"/>
      <c r="O250" s="27"/>
      <c r="P250" s="27"/>
      <c r="Q250" s="27"/>
      <c r="R250" s="27"/>
      <c r="S250" s="27"/>
      <c r="T250" s="27"/>
      <c r="U250" s="27"/>
      <c r="V250" s="30"/>
      <c r="W250" s="27"/>
      <c r="X250" s="27"/>
      <c r="Y250" s="27"/>
      <c r="Z250" s="27"/>
    </row>
    <row r="251" spans="1:26" ht="12.75" customHeight="1">
      <c r="A251" s="28"/>
      <c r="B251" s="29"/>
      <c r="C251" s="30"/>
      <c r="D251" s="27"/>
      <c r="E251" s="286"/>
      <c r="F251" s="27"/>
      <c r="G251" s="27"/>
      <c r="H251" s="28"/>
      <c r="I251" s="28"/>
      <c r="J251" s="27"/>
      <c r="K251" s="27"/>
      <c r="L251" s="27"/>
      <c r="M251" s="27"/>
      <c r="N251" s="27"/>
      <c r="O251" s="27"/>
      <c r="P251" s="27"/>
      <c r="Q251" s="27"/>
      <c r="R251" s="27"/>
      <c r="S251" s="27"/>
      <c r="T251" s="27"/>
      <c r="U251" s="27"/>
      <c r="V251" s="30"/>
      <c r="W251" s="27"/>
      <c r="X251" s="27"/>
      <c r="Y251" s="27"/>
      <c r="Z251" s="27"/>
    </row>
    <row r="252" spans="1:26" ht="12.75" customHeight="1">
      <c r="A252" s="28"/>
      <c r="B252" s="29"/>
      <c r="C252" s="30"/>
      <c r="D252" s="27"/>
      <c r="E252" s="286"/>
      <c r="F252" s="27"/>
      <c r="G252" s="27"/>
      <c r="H252" s="28"/>
      <c r="I252" s="28"/>
      <c r="J252" s="27"/>
      <c r="K252" s="27"/>
      <c r="L252" s="27"/>
      <c r="M252" s="27"/>
      <c r="N252" s="27"/>
      <c r="O252" s="27"/>
      <c r="P252" s="27"/>
      <c r="Q252" s="27"/>
      <c r="R252" s="27"/>
      <c r="S252" s="27"/>
      <c r="T252" s="27"/>
      <c r="U252" s="27"/>
      <c r="V252" s="30"/>
      <c r="W252" s="27"/>
      <c r="X252" s="27"/>
      <c r="Y252" s="27"/>
      <c r="Z252" s="27"/>
    </row>
    <row r="253" spans="1:26" ht="12.75" customHeight="1">
      <c r="A253" s="28"/>
      <c r="B253" s="29"/>
      <c r="C253" s="30"/>
      <c r="D253" s="27"/>
      <c r="E253" s="286"/>
      <c r="F253" s="27"/>
      <c r="G253" s="27"/>
      <c r="H253" s="28"/>
      <c r="I253" s="28"/>
      <c r="J253" s="27"/>
      <c r="K253" s="27"/>
      <c r="L253" s="27"/>
      <c r="M253" s="27"/>
      <c r="N253" s="27"/>
      <c r="O253" s="27"/>
      <c r="P253" s="27"/>
      <c r="Q253" s="27"/>
      <c r="R253" s="27"/>
      <c r="S253" s="27"/>
      <c r="T253" s="27"/>
      <c r="U253" s="27"/>
      <c r="V253" s="30"/>
      <c r="W253" s="27"/>
      <c r="X253" s="27"/>
      <c r="Y253" s="27"/>
      <c r="Z253" s="27"/>
    </row>
    <row r="254" spans="1:26" ht="12.75" customHeight="1">
      <c r="A254" s="28"/>
      <c r="B254" s="29"/>
      <c r="C254" s="30"/>
      <c r="D254" s="27"/>
      <c r="E254" s="286"/>
      <c r="F254" s="27"/>
      <c r="G254" s="27"/>
      <c r="H254" s="28"/>
      <c r="I254" s="28"/>
      <c r="J254" s="27"/>
      <c r="K254" s="27"/>
      <c r="L254" s="27"/>
      <c r="M254" s="27"/>
      <c r="N254" s="27"/>
      <c r="O254" s="27"/>
      <c r="P254" s="27"/>
      <c r="Q254" s="27"/>
      <c r="R254" s="27"/>
      <c r="S254" s="27"/>
      <c r="T254" s="27"/>
      <c r="U254" s="27"/>
      <c r="V254" s="30"/>
      <c r="W254" s="27"/>
      <c r="X254" s="27"/>
      <c r="Y254" s="27"/>
      <c r="Z254" s="27"/>
    </row>
    <row r="255" spans="1:26" ht="12.75" customHeight="1">
      <c r="A255" s="28"/>
      <c r="B255" s="29"/>
      <c r="C255" s="30"/>
      <c r="D255" s="27"/>
      <c r="E255" s="286"/>
      <c r="F255" s="27"/>
      <c r="G255" s="27"/>
      <c r="H255" s="28"/>
      <c r="I255" s="28"/>
      <c r="J255" s="27"/>
      <c r="K255" s="27"/>
      <c r="L255" s="27"/>
      <c r="M255" s="27"/>
      <c r="N255" s="27"/>
      <c r="O255" s="27"/>
      <c r="P255" s="27"/>
      <c r="Q255" s="27"/>
      <c r="R255" s="27"/>
      <c r="S255" s="27"/>
      <c r="T255" s="27"/>
      <c r="U255" s="27"/>
      <c r="V255" s="30"/>
      <c r="W255" s="27"/>
      <c r="X255" s="27"/>
      <c r="Y255" s="27"/>
      <c r="Z255" s="27"/>
    </row>
    <row r="256" spans="1:26" ht="12.75" customHeight="1">
      <c r="A256" s="28"/>
      <c r="B256" s="29"/>
      <c r="C256" s="30"/>
      <c r="D256" s="27"/>
      <c r="E256" s="286"/>
      <c r="F256" s="27"/>
      <c r="G256" s="27"/>
      <c r="H256" s="28"/>
      <c r="I256" s="28"/>
      <c r="J256" s="27"/>
      <c r="K256" s="27"/>
      <c r="L256" s="27"/>
      <c r="M256" s="27"/>
      <c r="N256" s="27"/>
      <c r="O256" s="27"/>
      <c r="P256" s="27"/>
      <c r="Q256" s="27"/>
      <c r="R256" s="27"/>
      <c r="S256" s="27"/>
      <c r="T256" s="27"/>
      <c r="U256" s="27"/>
      <c r="V256" s="30"/>
      <c r="W256" s="27"/>
      <c r="X256" s="27"/>
      <c r="Y256" s="27"/>
      <c r="Z256" s="27"/>
    </row>
    <row r="257" spans="1:26" ht="12.75" customHeight="1">
      <c r="A257" s="28"/>
      <c r="B257" s="29"/>
      <c r="C257" s="30"/>
      <c r="D257" s="27"/>
      <c r="E257" s="286"/>
      <c r="F257" s="27"/>
      <c r="G257" s="27"/>
      <c r="H257" s="28"/>
      <c r="I257" s="28"/>
      <c r="J257" s="27"/>
      <c r="K257" s="27"/>
      <c r="L257" s="27"/>
      <c r="M257" s="27"/>
      <c r="N257" s="27"/>
      <c r="O257" s="27"/>
      <c r="P257" s="27"/>
      <c r="Q257" s="27"/>
      <c r="R257" s="27"/>
      <c r="S257" s="27"/>
      <c r="T257" s="27"/>
      <c r="U257" s="27"/>
      <c r="V257" s="30"/>
      <c r="W257" s="27"/>
      <c r="X257" s="27"/>
      <c r="Y257" s="27"/>
      <c r="Z257" s="27"/>
    </row>
    <row r="258" spans="1:26" ht="12.75" customHeight="1">
      <c r="A258" s="28"/>
      <c r="B258" s="29"/>
      <c r="C258" s="30"/>
      <c r="D258" s="27"/>
      <c r="E258" s="286"/>
      <c r="F258" s="27"/>
      <c r="G258" s="27"/>
      <c r="H258" s="28"/>
      <c r="I258" s="28"/>
      <c r="J258" s="27"/>
      <c r="K258" s="27"/>
      <c r="L258" s="27"/>
      <c r="M258" s="27"/>
      <c r="N258" s="27"/>
      <c r="O258" s="27"/>
      <c r="P258" s="27"/>
      <c r="Q258" s="27"/>
      <c r="R258" s="27"/>
      <c r="S258" s="27"/>
      <c r="T258" s="27"/>
      <c r="U258" s="27"/>
      <c r="V258" s="30"/>
      <c r="W258" s="27"/>
      <c r="X258" s="27"/>
      <c r="Y258" s="27"/>
      <c r="Z258" s="27"/>
    </row>
    <row r="259" spans="1:26" ht="12.75" customHeight="1">
      <c r="A259" s="28"/>
      <c r="B259" s="29"/>
      <c r="C259" s="30"/>
      <c r="D259" s="27"/>
      <c r="E259" s="286"/>
      <c r="F259" s="27"/>
      <c r="G259" s="27"/>
      <c r="H259" s="28"/>
      <c r="I259" s="28"/>
      <c r="J259" s="27"/>
      <c r="K259" s="27"/>
      <c r="L259" s="27"/>
      <c r="M259" s="27"/>
      <c r="N259" s="27"/>
      <c r="O259" s="27"/>
      <c r="P259" s="27"/>
      <c r="Q259" s="27"/>
      <c r="R259" s="27"/>
      <c r="S259" s="27"/>
      <c r="T259" s="27"/>
      <c r="U259" s="27"/>
      <c r="V259" s="30"/>
      <c r="W259" s="27"/>
      <c r="X259" s="27"/>
      <c r="Y259" s="27"/>
      <c r="Z259" s="27"/>
    </row>
    <row r="260" spans="1:26" ht="12.75" customHeight="1">
      <c r="A260" s="28"/>
      <c r="B260" s="29"/>
      <c r="C260" s="30"/>
      <c r="D260" s="27"/>
      <c r="E260" s="286"/>
      <c r="F260" s="27"/>
      <c r="G260" s="27"/>
      <c r="H260" s="28"/>
      <c r="I260" s="28"/>
      <c r="J260" s="27"/>
      <c r="K260" s="27"/>
      <c r="L260" s="27"/>
      <c r="M260" s="27"/>
      <c r="N260" s="27"/>
      <c r="O260" s="27"/>
      <c r="P260" s="27"/>
      <c r="Q260" s="27"/>
      <c r="R260" s="27"/>
      <c r="S260" s="27"/>
      <c r="T260" s="27"/>
      <c r="U260" s="27"/>
      <c r="V260" s="30"/>
      <c r="W260" s="27"/>
      <c r="X260" s="27"/>
      <c r="Y260" s="27"/>
      <c r="Z260" s="27"/>
    </row>
    <row r="261" spans="1:26" ht="12.75" customHeight="1">
      <c r="A261" s="28"/>
      <c r="B261" s="29"/>
      <c r="C261" s="30"/>
      <c r="D261" s="27"/>
      <c r="E261" s="286"/>
      <c r="F261" s="27"/>
      <c r="G261" s="27"/>
      <c r="H261" s="28"/>
      <c r="I261" s="28"/>
      <c r="J261" s="27"/>
      <c r="K261" s="27"/>
      <c r="L261" s="27"/>
      <c r="M261" s="27"/>
      <c r="N261" s="27"/>
      <c r="O261" s="27"/>
      <c r="P261" s="27"/>
      <c r="Q261" s="27"/>
      <c r="R261" s="27"/>
      <c r="S261" s="27"/>
      <c r="T261" s="27"/>
      <c r="U261" s="27"/>
      <c r="V261" s="30"/>
      <c r="W261" s="27"/>
      <c r="X261" s="27"/>
      <c r="Y261" s="27"/>
      <c r="Z261" s="27"/>
    </row>
    <row r="262" spans="1:26" ht="12.75" customHeight="1">
      <c r="A262" s="28"/>
      <c r="B262" s="29"/>
      <c r="C262" s="30"/>
      <c r="D262" s="27"/>
      <c r="E262" s="286"/>
      <c r="F262" s="27"/>
      <c r="G262" s="27"/>
      <c r="H262" s="28"/>
      <c r="I262" s="28"/>
      <c r="J262" s="27"/>
      <c r="K262" s="27"/>
      <c r="L262" s="27"/>
      <c r="M262" s="27"/>
      <c r="N262" s="27"/>
      <c r="O262" s="27"/>
      <c r="P262" s="27"/>
      <c r="Q262" s="27"/>
      <c r="R262" s="27"/>
      <c r="S262" s="27"/>
      <c r="T262" s="27"/>
      <c r="U262" s="27"/>
      <c r="V262" s="30"/>
      <c r="W262" s="27"/>
      <c r="X262" s="27"/>
      <c r="Y262" s="27"/>
      <c r="Z262" s="27"/>
    </row>
    <row r="263" spans="1:26" ht="12.75" customHeight="1">
      <c r="A263" s="28"/>
      <c r="B263" s="29"/>
      <c r="C263" s="30"/>
      <c r="D263" s="27"/>
      <c r="E263" s="286"/>
      <c r="F263" s="27"/>
      <c r="G263" s="27"/>
      <c r="H263" s="28"/>
      <c r="I263" s="28"/>
      <c r="J263" s="27"/>
      <c r="K263" s="27"/>
      <c r="L263" s="27"/>
      <c r="M263" s="27"/>
      <c r="N263" s="27"/>
      <c r="O263" s="27"/>
      <c r="P263" s="27"/>
      <c r="Q263" s="27"/>
      <c r="R263" s="27"/>
      <c r="S263" s="27"/>
      <c r="T263" s="27"/>
      <c r="U263" s="27"/>
      <c r="V263" s="30"/>
      <c r="W263" s="27"/>
      <c r="X263" s="27"/>
      <c r="Y263" s="27"/>
      <c r="Z263" s="27"/>
    </row>
    <row r="264" spans="1:26" ht="12.75" customHeight="1">
      <c r="A264" s="28"/>
      <c r="B264" s="29"/>
      <c r="C264" s="30"/>
      <c r="D264" s="27"/>
      <c r="E264" s="286"/>
      <c r="F264" s="27"/>
      <c r="G264" s="27"/>
      <c r="H264" s="28"/>
      <c r="I264" s="28"/>
      <c r="J264" s="27"/>
      <c r="K264" s="27"/>
      <c r="L264" s="27"/>
      <c r="M264" s="27"/>
      <c r="N264" s="27"/>
      <c r="O264" s="27"/>
      <c r="P264" s="27"/>
      <c r="Q264" s="27"/>
      <c r="R264" s="27"/>
      <c r="S264" s="27"/>
      <c r="T264" s="27"/>
      <c r="U264" s="27"/>
      <c r="V264" s="30"/>
      <c r="W264" s="27"/>
      <c r="X264" s="27"/>
      <c r="Y264" s="27"/>
      <c r="Z264" s="27"/>
    </row>
    <row r="265" spans="1:26" ht="15.75" customHeight="1">
      <c r="C265" s="31"/>
    </row>
    <row r="266" spans="1:26" ht="15.75" customHeight="1">
      <c r="C266" s="31"/>
    </row>
    <row r="267" spans="1:26" ht="15.75" customHeight="1">
      <c r="C267" s="31"/>
    </row>
    <row r="268" spans="1:26" ht="15.75" customHeight="1">
      <c r="C268" s="31"/>
    </row>
    <row r="269" spans="1:26" ht="15.75" customHeight="1">
      <c r="C269" s="31"/>
    </row>
    <row r="270" spans="1:26" ht="15.75" customHeight="1">
      <c r="C270" s="31"/>
    </row>
    <row r="271" spans="1:26" ht="15.75" customHeight="1">
      <c r="C271" s="31"/>
    </row>
    <row r="272" spans="1:26" ht="15.75" customHeight="1">
      <c r="C272" s="31"/>
    </row>
    <row r="273" spans="3:3" ht="15.75" customHeight="1">
      <c r="C273" s="31"/>
    </row>
    <row r="274" spans="3:3" ht="15.75" customHeight="1">
      <c r="C274" s="31"/>
    </row>
    <row r="275" spans="3:3" ht="15.75" customHeight="1">
      <c r="C275" s="31"/>
    </row>
    <row r="276" spans="3:3" ht="15.75" customHeight="1">
      <c r="C276" s="31"/>
    </row>
    <row r="277" spans="3:3" ht="15.75" customHeight="1">
      <c r="C277" s="31"/>
    </row>
    <row r="278" spans="3:3" ht="15.75" customHeight="1">
      <c r="C278" s="31"/>
    </row>
    <row r="279" spans="3:3" ht="15.75" customHeight="1">
      <c r="C279" s="31"/>
    </row>
    <row r="280" spans="3:3" ht="15.75" customHeight="1">
      <c r="C280" s="31"/>
    </row>
    <row r="281" spans="3:3" ht="15.75" customHeight="1">
      <c r="C281" s="31"/>
    </row>
    <row r="282" spans="3:3" ht="15.75" customHeight="1">
      <c r="C282" s="31"/>
    </row>
    <row r="283" spans="3:3" ht="15.75" customHeight="1">
      <c r="C283" s="31"/>
    </row>
    <row r="284" spans="3:3" ht="15.75" customHeight="1">
      <c r="C284" s="31"/>
    </row>
    <row r="285" spans="3:3" ht="15.75" customHeight="1">
      <c r="C285" s="31"/>
    </row>
    <row r="286" spans="3:3" ht="15.75" customHeight="1">
      <c r="C286" s="31"/>
    </row>
    <row r="287" spans="3:3" ht="15.75" customHeight="1">
      <c r="C287" s="31"/>
    </row>
    <row r="288" spans="3:3" ht="15.75" customHeight="1">
      <c r="C288" s="31"/>
    </row>
    <row r="289" spans="3:3" ht="15.75" customHeight="1">
      <c r="C289" s="31"/>
    </row>
    <row r="290" spans="3:3" ht="15.75" customHeight="1">
      <c r="C290" s="31"/>
    </row>
    <row r="291" spans="3:3" ht="15.75" customHeight="1">
      <c r="C291" s="31"/>
    </row>
    <row r="292" spans="3:3" ht="15.75" customHeight="1">
      <c r="C292" s="31"/>
    </row>
    <row r="293" spans="3:3" ht="15.75" customHeight="1">
      <c r="C293" s="31"/>
    </row>
    <row r="294" spans="3:3" ht="15.75" customHeight="1">
      <c r="C294" s="31"/>
    </row>
    <row r="295" spans="3:3" ht="15.75" customHeight="1">
      <c r="C295" s="31"/>
    </row>
    <row r="296" spans="3:3" ht="15.75" customHeight="1">
      <c r="C296" s="31"/>
    </row>
    <row r="297" spans="3:3" ht="15.75" customHeight="1">
      <c r="C297" s="31"/>
    </row>
    <row r="298" spans="3:3" ht="15.75" customHeight="1">
      <c r="C298" s="31"/>
    </row>
    <row r="299" spans="3:3" ht="15.75" customHeight="1">
      <c r="C299" s="31"/>
    </row>
    <row r="300" spans="3:3" ht="15.75" customHeight="1">
      <c r="C300" s="31"/>
    </row>
    <row r="301" spans="3:3" ht="15.75" customHeight="1">
      <c r="C301" s="31"/>
    </row>
    <row r="302" spans="3:3" ht="15.75" customHeight="1">
      <c r="C302" s="31"/>
    </row>
    <row r="303" spans="3:3" ht="15.75" customHeight="1">
      <c r="C303" s="31"/>
    </row>
    <row r="304" spans="3:3" ht="15.75" customHeight="1">
      <c r="C304" s="31"/>
    </row>
    <row r="305" spans="3:3" ht="15.75" customHeight="1">
      <c r="C305" s="31"/>
    </row>
    <row r="306" spans="3:3" ht="15.75" customHeight="1">
      <c r="C306" s="31"/>
    </row>
    <row r="307" spans="3:3" ht="15.75" customHeight="1">
      <c r="C307" s="31"/>
    </row>
    <row r="308" spans="3:3" ht="15.75" customHeight="1">
      <c r="C308" s="31"/>
    </row>
    <row r="309" spans="3:3" ht="15.75" customHeight="1">
      <c r="C309" s="31"/>
    </row>
    <row r="310" spans="3:3" ht="15.75" customHeight="1">
      <c r="C310" s="31"/>
    </row>
    <row r="311" spans="3:3" ht="15.75" customHeight="1">
      <c r="C311" s="31"/>
    </row>
    <row r="312" spans="3:3" ht="15.75" customHeight="1">
      <c r="C312" s="31"/>
    </row>
    <row r="313" spans="3:3" ht="15.75" customHeight="1">
      <c r="C313" s="31"/>
    </row>
    <row r="314" spans="3:3" ht="15.75" customHeight="1">
      <c r="C314" s="31"/>
    </row>
    <row r="315" spans="3:3" ht="15.75" customHeight="1">
      <c r="C315" s="31"/>
    </row>
    <row r="316" spans="3:3" ht="15.75" customHeight="1">
      <c r="C316" s="31"/>
    </row>
    <row r="317" spans="3:3" ht="15.75" customHeight="1">
      <c r="C317" s="31"/>
    </row>
    <row r="318" spans="3:3" ht="15.75" customHeight="1">
      <c r="C318" s="31"/>
    </row>
    <row r="319" spans="3:3" ht="15.75" customHeight="1">
      <c r="C319" s="31"/>
    </row>
    <row r="320" spans="3:3" ht="15.75" customHeight="1">
      <c r="C320" s="31"/>
    </row>
    <row r="321" spans="3:3" ht="15.75" customHeight="1">
      <c r="C321" s="31"/>
    </row>
    <row r="322" spans="3:3" ht="15.75" customHeight="1">
      <c r="C322" s="31"/>
    </row>
    <row r="323" spans="3:3" ht="15.75" customHeight="1">
      <c r="C323" s="31"/>
    </row>
    <row r="324" spans="3:3" ht="15.75" customHeight="1">
      <c r="C324" s="31"/>
    </row>
    <row r="325" spans="3:3" ht="15.75" customHeight="1">
      <c r="C325" s="31"/>
    </row>
    <row r="326" spans="3:3" ht="15.75" customHeight="1">
      <c r="C326" s="31"/>
    </row>
    <row r="327" spans="3:3" ht="15.75" customHeight="1">
      <c r="C327" s="31"/>
    </row>
    <row r="328" spans="3:3" ht="15.75" customHeight="1">
      <c r="C328" s="31"/>
    </row>
    <row r="329" spans="3:3" ht="15.75" customHeight="1">
      <c r="C329" s="31"/>
    </row>
    <row r="330" spans="3:3" ht="15.75" customHeight="1">
      <c r="C330" s="31"/>
    </row>
    <row r="331" spans="3:3" ht="15.75" customHeight="1">
      <c r="C331" s="31"/>
    </row>
    <row r="332" spans="3:3" ht="15.75" customHeight="1">
      <c r="C332" s="31"/>
    </row>
    <row r="333" spans="3:3" ht="15.75" customHeight="1">
      <c r="C333" s="31"/>
    </row>
    <row r="334" spans="3:3" ht="15.75" customHeight="1">
      <c r="C334" s="31"/>
    </row>
    <row r="335" spans="3:3" ht="15.75" customHeight="1">
      <c r="C335" s="31"/>
    </row>
    <row r="336" spans="3:3" ht="15.75" customHeight="1">
      <c r="C336" s="31"/>
    </row>
    <row r="337" spans="3:3" ht="15.75" customHeight="1">
      <c r="C337" s="31"/>
    </row>
    <row r="338" spans="3:3" ht="15.75" customHeight="1">
      <c r="C338" s="31"/>
    </row>
    <row r="339" spans="3:3" ht="15.75" customHeight="1">
      <c r="C339" s="31"/>
    </row>
    <row r="340" spans="3:3" ht="15.75" customHeight="1">
      <c r="C340" s="31"/>
    </row>
    <row r="341" spans="3:3" ht="15.75" customHeight="1">
      <c r="C341" s="31"/>
    </row>
    <row r="342" spans="3:3" ht="15.75" customHeight="1">
      <c r="C342" s="31"/>
    </row>
    <row r="343" spans="3:3" ht="15.75" customHeight="1">
      <c r="C343" s="31"/>
    </row>
    <row r="344" spans="3:3" ht="15.75" customHeight="1">
      <c r="C344" s="31"/>
    </row>
    <row r="345" spans="3:3" ht="15.75" customHeight="1">
      <c r="C345" s="31"/>
    </row>
    <row r="346" spans="3:3" ht="15.75" customHeight="1">
      <c r="C346" s="31"/>
    </row>
    <row r="347" spans="3:3" ht="15.75" customHeight="1">
      <c r="C347" s="31"/>
    </row>
    <row r="348" spans="3:3" ht="15.75" customHeight="1">
      <c r="C348" s="31"/>
    </row>
    <row r="349" spans="3:3" ht="15.75" customHeight="1">
      <c r="C349" s="31"/>
    </row>
    <row r="350" spans="3:3" ht="15.75" customHeight="1">
      <c r="C350" s="31"/>
    </row>
    <row r="351" spans="3:3" ht="15.75" customHeight="1">
      <c r="C351" s="31"/>
    </row>
    <row r="352" spans="3:3" ht="15.75" customHeight="1">
      <c r="C352" s="31"/>
    </row>
    <row r="353" spans="3:3" ht="15.75" customHeight="1">
      <c r="C353" s="31"/>
    </row>
    <row r="354" spans="3:3" ht="15.75" customHeight="1">
      <c r="C354" s="31"/>
    </row>
    <row r="355" spans="3:3" ht="15.75" customHeight="1">
      <c r="C355" s="31"/>
    </row>
    <row r="356" spans="3:3" ht="15.75" customHeight="1">
      <c r="C356" s="31"/>
    </row>
    <row r="357" spans="3:3" ht="15.75" customHeight="1">
      <c r="C357" s="31"/>
    </row>
    <row r="358" spans="3:3" ht="15.75" customHeight="1">
      <c r="C358" s="31"/>
    </row>
    <row r="359" spans="3:3" ht="15.75" customHeight="1">
      <c r="C359" s="31"/>
    </row>
    <row r="360" spans="3:3" ht="15.75" customHeight="1">
      <c r="C360" s="31"/>
    </row>
    <row r="361" spans="3:3" ht="15.75" customHeight="1">
      <c r="C361" s="31"/>
    </row>
    <row r="362" spans="3:3" ht="15.75" customHeight="1">
      <c r="C362" s="31"/>
    </row>
    <row r="363" spans="3:3" ht="15.75" customHeight="1">
      <c r="C363" s="31"/>
    </row>
    <row r="364" spans="3:3" ht="15.75" customHeight="1">
      <c r="C364" s="31"/>
    </row>
    <row r="365" spans="3:3" ht="15.75" customHeight="1">
      <c r="C365" s="31"/>
    </row>
    <row r="366" spans="3:3" ht="15.75" customHeight="1">
      <c r="C366" s="31"/>
    </row>
    <row r="367" spans="3:3" ht="15.75" customHeight="1">
      <c r="C367" s="31"/>
    </row>
    <row r="368" spans="3:3" ht="15.75" customHeight="1">
      <c r="C368" s="31"/>
    </row>
    <row r="369" spans="3:3" ht="15.75" customHeight="1">
      <c r="C369" s="31"/>
    </row>
    <row r="370" spans="3:3" ht="15.75" customHeight="1">
      <c r="C370" s="31"/>
    </row>
    <row r="371" spans="3:3" ht="15.75" customHeight="1">
      <c r="C371" s="31"/>
    </row>
    <row r="372" spans="3:3" ht="15.75" customHeight="1">
      <c r="C372" s="31"/>
    </row>
    <row r="373" spans="3:3" ht="15.75" customHeight="1">
      <c r="C373" s="31"/>
    </row>
    <row r="374" spans="3:3" ht="15.75" customHeight="1">
      <c r="C374" s="31"/>
    </row>
    <row r="375" spans="3:3" ht="15.75" customHeight="1">
      <c r="C375" s="31"/>
    </row>
    <row r="376" spans="3:3" ht="15.75" customHeight="1">
      <c r="C376" s="31"/>
    </row>
    <row r="377" spans="3:3" ht="15.75" customHeight="1">
      <c r="C377" s="31"/>
    </row>
    <row r="378" spans="3:3" ht="15.75" customHeight="1">
      <c r="C378" s="31"/>
    </row>
    <row r="379" spans="3:3" ht="15.75" customHeight="1">
      <c r="C379" s="31"/>
    </row>
    <row r="380" spans="3:3" ht="15.75" customHeight="1">
      <c r="C380" s="31"/>
    </row>
    <row r="381" spans="3:3" ht="15.75" customHeight="1">
      <c r="C381" s="31"/>
    </row>
    <row r="382" spans="3:3" ht="15.75" customHeight="1">
      <c r="C382" s="31"/>
    </row>
    <row r="383" spans="3:3" ht="15.75" customHeight="1">
      <c r="C383" s="31"/>
    </row>
    <row r="384" spans="3:3" ht="15.75" customHeight="1">
      <c r="C384" s="31"/>
    </row>
    <row r="385" spans="3:3" ht="15.75" customHeight="1">
      <c r="C385" s="31"/>
    </row>
    <row r="386" spans="3:3" ht="15.75" customHeight="1">
      <c r="C386" s="31"/>
    </row>
    <row r="387" spans="3:3" ht="15.75" customHeight="1">
      <c r="C387" s="31"/>
    </row>
    <row r="388" spans="3:3" ht="15.75" customHeight="1">
      <c r="C388" s="31"/>
    </row>
    <row r="389" spans="3:3" ht="15.75" customHeight="1">
      <c r="C389" s="31"/>
    </row>
    <row r="390" spans="3:3" ht="15.75" customHeight="1">
      <c r="C390" s="31"/>
    </row>
    <row r="391" spans="3:3" ht="15.75" customHeight="1">
      <c r="C391" s="31"/>
    </row>
    <row r="392" spans="3:3" ht="15.75" customHeight="1">
      <c r="C392" s="31"/>
    </row>
    <row r="393" spans="3:3" ht="15.75" customHeight="1">
      <c r="C393" s="31"/>
    </row>
    <row r="394" spans="3:3" ht="15.75" customHeight="1">
      <c r="C394" s="31"/>
    </row>
    <row r="395" spans="3:3" ht="15.75" customHeight="1">
      <c r="C395" s="31"/>
    </row>
    <row r="396" spans="3:3" ht="15.75" customHeight="1">
      <c r="C396" s="31"/>
    </row>
    <row r="397" spans="3:3" ht="15.75" customHeight="1">
      <c r="C397" s="31"/>
    </row>
    <row r="398" spans="3:3" ht="15.75" customHeight="1">
      <c r="C398" s="31"/>
    </row>
    <row r="399" spans="3:3" ht="15.75" customHeight="1">
      <c r="C399" s="31"/>
    </row>
    <row r="400" spans="3:3" ht="15.75" customHeight="1">
      <c r="C400" s="31"/>
    </row>
    <row r="401" spans="3:3" ht="15.75" customHeight="1">
      <c r="C401" s="31"/>
    </row>
    <row r="402" spans="3:3" ht="15.75" customHeight="1">
      <c r="C402" s="31"/>
    </row>
    <row r="403" spans="3:3" ht="15.75" customHeight="1">
      <c r="C403" s="31"/>
    </row>
    <row r="404" spans="3:3" ht="15.75" customHeight="1">
      <c r="C404" s="31"/>
    </row>
    <row r="405" spans="3:3" ht="15.75" customHeight="1">
      <c r="C405" s="31"/>
    </row>
    <row r="406" spans="3:3" ht="15.75" customHeight="1">
      <c r="C406" s="31"/>
    </row>
    <row r="407" spans="3:3" ht="15.75" customHeight="1">
      <c r="C407" s="31"/>
    </row>
    <row r="408" spans="3:3" ht="15.75" customHeight="1">
      <c r="C408" s="31"/>
    </row>
    <row r="409" spans="3:3" ht="15.75" customHeight="1">
      <c r="C409" s="31"/>
    </row>
    <row r="410" spans="3:3" ht="15.75" customHeight="1">
      <c r="C410" s="31"/>
    </row>
    <row r="411" spans="3:3" ht="15.75" customHeight="1">
      <c r="C411" s="31"/>
    </row>
    <row r="412" spans="3:3" ht="15.75" customHeight="1">
      <c r="C412" s="31"/>
    </row>
    <row r="413" spans="3:3" ht="15.75" customHeight="1">
      <c r="C413" s="31"/>
    </row>
    <row r="414" spans="3:3" ht="15.75" customHeight="1">
      <c r="C414" s="31"/>
    </row>
    <row r="415" spans="3:3" ht="15.75" customHeight="1">
      <c r="C415" s="31"/>
    </row>
    <row r="416" spans="3:3" ht="15.75" customHeight="1">
      <c r="C416" s="31"/>
    </row>
    <row r="417" spans="3:3" ht="15.75" customHeight="1">
      <c r="C417" s="31"/>
    </row>
    <row r="418" spans="3:3" ht="15.75" customHeight="1">
      <c r="C418" s="31"/>
    </row>
    <row r="419" spans="3:3" ht="15.75" customHeight="1">
      <c r="C419" s="31"/>
    </row>
    <row r="420" spans="3:3" ht="15.75" customHeight="1">
      <c r="C420" s="31"/>
    </row>
    <row r="421" spans="3:3" ht="15.75" customHeight="1">
      <c r="C421" s="31"/>
    </row>
    <row r="422" spans="3:3" ht="15.75" customHeight="1">
      <c r="C422" s="31"/>
    </row>
    <row r="423" spans="3:3" ht="15.75" customHeight="1">
      <c r="C423" s="31"/>
    </row>
    <row r="424" spans="3:3" ht="15.75" customHeight="1">
      <c r="C424" s="31"/>
    </row>
    <row r="425" spans="3:3" ht="15.75" customHeight="1">
      <c r="C425" s="31"/>
    </row>
    <row r="426" spans="3:3" ht="15.75" customHeight="1">
      <c r="C426" s="31"/>
    </row>
    <row r="427" spans="3:3" ht="15.75" customHeight="1">
      <c r="C427" s="31"/>
    </row>
    <row r="428" spans="3:3" ht="15.75" customHeight="1">
      <c r="C428" s="31"/>
    </row>
    <row r="429" spans="3:3" ht="15.75" customHeight="1">
      <c r="C429" s="31"/>
    </row>
    <row r="430" spans="3:3" ht="15.75" customHeight="1">
      <c r="C430" s="31"/>
    </row>
    <row r="431" spans="3:3" ht="15.75" customHeight="1">
      <c r="C431" s="31"/>
    </row>
    <row r="432" spans="3:3" ht="15.75" customHeight="1">
      <c r="C432" s="31"/>
    </row>
    <row r="433" spans="3:3" ht="15.75" customHeight="1">
      <c r="C433" s="31"/>
    </row>
    <row r="434" spans="3:3" ht="15.75" customHeight="1">
      <c r="C434" s="31"/>
    </row>
    <row r="435" spans="3:3" ht="15.75" customHeight="1">
      <c r="C435" s="31"/>
    </row>
    <row r="436" spans="3:3" ht="15.75" customHeight="1">
      <c r="C436" s="31"/>
    </row>
    <row r="437" spans="3:3" ht="15.75" customHeight="1">
      <c r="C437" s="31"/>
    </row>
    <row r="438" spans="3:3" ht="15.75" customHeight="1">
      <c r="C438" s="31"/>
    </row>
    <row r="439" spans="3:3" ht="15.75" customHeight="1">
      <c r="C439" s="31"/>
    </row>
    <row r="440" spans="3:3" ht="15.75" customHeight="1">
      <c r="C440" s="31"/>
    </row>
    <row r="441" spans="3:3" ht="15.75" customHeight="1">
      <c r="C441" s="31"/>
    </row>
    <row r="442" spans="3:3" ht="15.75" customHeight="1">
      <c r="C442" s="31"/>
    </row>
    <row r="443" spans="3:3" ht="15.75" customHeight="1">
      <c r="C443" s="31"/>
    </row>
    <row r="444" spans="3:3" ht="15.75" customHeight="1">
      <c r="C444" s="31"/>
    </row>
    <row r="445" spans="3:3" ht="15.75" customHeight="1">
      <c r="C445" s="31"/>
    </row>
    <row r="446" spans="3:3" ht="15.75" customHeight="1">
      <c r="C446" s="31"/>
    </row>
    <row r="447" spans="3:3" ht="15.75" customHeight="1">
      <c r="C447" s="31"/>
    </row>
    <row r="448" spans="3:3" ht="15.75" customHeight="1">
      <c r="C448" s="31"/>
    </row>
    <row r="449" spans="3:3" ht="15.75" customHeight="1">
      <c r="C449" s="31"/>
    </row>
    <row r="450" spans="3:3" ht="15.75" customHeight="1">
      <c r="C450" s="31"/>
    </row>
    <row r="451" spans="3:3" ht="15.75" customHeight="1">
      <c r="C451" s="31"/>
    </row>
    <row r="452" spans="3:3" ht="15.75" customHeight="1">
      <c r="C452" s="31"/>
    </row>
    <row r="453" spans="3:3" ht="15.75" customHeight="1">
      <c r="C453" s="31"/>
    </row>
    <row r="454" spans="3:3" ht="15.75" customHeight="1">
      <c r="C454" s="31"/>
    </row>
    <row r="455" spans="3:3" ht="15.75" customHeight="1">
      <c r="C455" s="31"/>
    </row>
    <row r="456" spans="3:3" ht="15.75" customHeight="1">
      <c r="C456" s="31"/>
    </row>
    <row r="457" spans="3:3" ht="15.75" customHeight="1">
      <c r="C457" s="31"/>
    </row>
    <row r="458" spans="3:3" ht="15.75" customHeight="1">
      <c r="C458" s="31"/>
    </row>
    <row r="459" spans="3:3" ht="15.75" customHeight="1">
      <c r="C459" s="31"/>
    </row>
    <row r="460" spans="3:3" ht="15.75" customHeight="1">
      <c r="C460" s="31"/>
    </row>
    <row r="461" spans="3:3" ht="15.75" customHeight="1">
      <c r="C461" s="31"/>
    </row>
    <row r="462" spans="3:3" ht="15.75" customHeight="1">
      <c r="C462" s="31"/>
    </row>
    <row r="463" spans="3:3" ht="15.75" customHeight="1">
      <c r="C463" s="31"/>
    </row>
    <row r="464" spans="3:3" ht="15.75" customHeight="1">
      <c r="C464" s="31"/>
    </row>
    <row r="465" spans="3:3" ht="15.75" customHeight="1">
      <c r="C465" s="31"/>
    </row>
    <row r="466" spans="3:3" ht="15.75" customHeight="1">
      <c r="C466" s="31"/>
    </row>
    <row r="467" spans="3:3" ht="15.75" customHeight="1">
      <c r="C467" s="31"/>
    </row>
    <row r="468" spans="3:3" ht="15.75" customHeight="1">
      <c r="C468" s="31"/>
    </row>
    <row r="469" spans="3:3" ht="15.75" customHeight="1">
      <c r="C469" s="31"/>
    </row>
    <row r="470" spans="3:3" ht="15.75" customHeight="1">
      <c r="C470" s="31"/>
    </row>
    <row r="471" spans="3:3" ht="15.75" customHeight="1">
      <c r="C471" s="31"/>
    </row>
    <row r="472" spans="3:3" ht="15.75" customHeight="1">
      <c r="C472" s="31"/>
    </row>
    <row r="473" spans="3:3" ht="15.75" customHeight="1">
      <c r="C473" s="31"/>
    </row>
    <row r="474" spans="3:3" ht="15.75" customHeight="1">
      <c r="C474" s="31"/>
    </row>
    <row r="475" spans="3:3" ht="15.75" customHeight="1">
      <c r="C475" s="31"/>
    </row>
    <row r="476" spans="3:3" ht="15.75" customHeight="1">
      <c r="C476" s="31"/>
    </row>
    <row r="477" spans="3:3" ht="15.75" customHeight="1">
      <c r="C477" s="31"/>
    </row>
    <row r="478" spans="3:3" ht="15.75" customHeight="1">
      <c r="C478" s="31"/>
    </row>
    <row r="479" spans="3:3" ht="15.75" customHeight="1">
      <c r="C479" s="31"/>
    </row>
    <row r="480" spans="3:3" ht="15.75" customHeight="1">
      <c r="C480" s="31"/>
    </row>
    <row r="481" spans="3:3" ht="15.75" customHeight="1">
      <c r="C481" s="31"/>
    </row>
    <row r="482" spans="3:3" ht="15.75" customHeight="1">
      <c r="C482" s="31"/>
    </row>
    <row r="483" spans="3:3" ht="15.75" customHeight="1">
      <c r="C483" s="31"/>
    </row>
    <row r="484" spans="3:3" ht="15.75" customHeight="1">
      <c r="C484" s="31"/>
    </row>
    <row r="485" spans="3:3" ht="15.75" customHeight="1">
      <c r="C485" s="31"/>
    </row>
    <row r="486" spans="3:3" ht="15.75" customHeight="1">
      <c r="C486" s="31"/>
    </row>
    <row r="487" spans="3:3" ht="15.75" customHeight="1">
      <c r="C487" s="31"/>
    </row>
    <row r="488" spans="3:3" ht="15.75" customHeight="1">
      <c r="C488" s="31"/>
    </row>
    <row r="489" spans="3:3" ht="15.75" customHeight="1">
      <c r="C489" s="31"/>
    </row>
    <row r="490" spans="3:3" ht="15.75" customHeight="1">
      <c r="C490" s="31"/>
    </row>
    <row r="491" spans="3:3" ht="15.75" customHeight="1">
      <c r="C491" s="31"/>
    </row>
    <row r="492" spans="3:3" ht="15.75" customHeight="1">
      <c r="C492" s="31"/>
    </row>
    <row r="493" spans="3:3" ht="15.75" customHeight="1">
      <c r="C493" s="31"/>
    </row>
    <row r="494" spans="3:3" ht="15.75" customHeight="1">
      <c r="C494" s="31"/>
    </row>
    <row r="495" spans="3:3" ht="15.75" customHeight="1">
      <c r="C495" s="31"/>
    </row>
    <row r="496" spans="3:3" ht="15.75" customHeight="1">
      <c r="C496" s="31"/>
    </row>
    <row r="497" spans="3:3" ht="15.75" customHeight="1">
      <c r="C497" s="31"/>
    </row>
    <row r="498" spans="3:3" ht="15.75" customHeight="1">
      <c r="C498" s="31"/>
    </row>
    <row r="499" spans="3:3" ht="15.75" customHeight="1">
      <c r="C499" s="31"/>
    </row>
    <row r="500" spans="3:3" ht="15.75" customHeight="1">
      <c r="C500" s="31"/>
    </row>
    <row r="501" spans="3:3" ht="15.75" customHeight="1">
      <c r="C501" s="31"/>
    </row>
    <row r="502" spans="3:3" ht="15.75" customHeight="1">
      <c r="C502" s="31"/>
    </row>
    <row r="503" spans="3:3" ht="15.75" customHeight="1">
      <c r="C503" s="31"/>
    </row>
    <row r="504" spans="3:3" ht="15.75" customHeight="1">
      <c r="C504" s="31"/>
    </row>
    <row r="505" spans="3:3" ht="15.75" customHeight="1">
      <c r="C505" s="31"/>
    </row>
    <row r="506" spans="3:3" ht="15.75" customHeight="1">
      <c r="C506" s="31"/>
    </row>
    <row r="507" spans="3:3" ht="15.75" customHeight="1">
      <c r="C507" s="31"/>
    </row>
    <row r="508" spans="3:3" ht="15.75" customHeight="1">
      <c r="C508" s="31"/>
    </row>
    <row r="509" spans="3:3" ht="15.75" customHeight="1">
      <c r="C509" s="31"/>
    </row>
    <row r="510" spans="3:3" ht="15.75" customHeight="1">
      <c r="C510" s="31"/>
    </row>
    <row r="511" spans="3:3" ht="15.75" customHeight="1">
      <c r="C511" s="31"/>
    </row>
    <row r="512" spans="3:3" ht="15.75" customHeight="1">
      <c r="C512" s="31"/>
    </row>
    <row r="513" spans="3:3" ht="15.75" customHeight="1">
      <c r="C513" s="31"/>
    </row>
    <row r="514" spans="3:3" ht="15.75" customHeight="1">
      <c r="C514" s="31"/>
    </row>
    <row r="515" spans="3:3" ht="15.75" customHeight="1">
      <c r="C515" s="31"/>
    </row>
    <row r="516" spans="3:3" ht="15.75" customHeight="1">
      <c r="C516" s="31"/>
    </row>
    <row r="517" spans="3:3" ht="15.75" customHeight="1">
      <c r="C517" s="31"/>
    </row>
    <row r="518" spans="3:3" ht="15.75" customHeight="1">
      <c r="C518" s="31"/>
    </row>
    <row r="519" spans="3:3" ht="15.75" customHeight="1">
      <c r="C519" s="31"/>
    </row>
    <row r="520" spans="3:3" ht="15.75" customHeight="1">
      <c r="C520" s="31"/>
    </row>
    <row r="521" spans="3:3" ht="15.75" customHeight="1">
      <c r="C521" s="31"/>
    </row>
    <row r="522" spans="3:3" ht="15.75" customHeight="1">
      <c r="C522" s="31"/>
    </row>
    <row r="523" spans="3:3" ht="15.75" customHeight="1">
      <c r="C523" s="31"/>
    </row>
    <row r="524" spans="3:3" ht="15.75" customHeight="1">
      <c r="C524" s="31"/>
    </row>
    <row r="525" spans="3:3" ht="15.75" customHeight="1">
      <c r="C525" s="31"/>
    </row>
    <row r="526" spans="3:3" ht="15.75" customHeight="1">
      <c r="C526" s="31"/>
    </row>
    <row r="527" spans="3:3" ht="15.75" customHeight="1">
      <c r="C527" s="31"/>
    </row>
    <row r="528" spans="3:3" ht="15.75" customHeight="1">
      <c r="C528" s="31"/>
    </row>
    <row r="529" spans="3:3" ht="15.75" customHeight="1">
      <c r="C529" s="31"/>
    </row>
    <row r="530" spans="3:3" ht="15.75" customHeight="1">
      <c r="C530" s="31"/>
    </row>
    <row r="531" spans="3:3" ht="15.75" customHeight="1">
      <c r="C531" s="31"/>
    </row>
    <row r="532" spans="3:3" ht="15.75" customHeight="1">
      <c r="C532" s="31"/>
    </row>
    <row r="533" spans="3:3" ht="15.75" customHeight="1">
      <c r="C533" s="31"/>
    </row>
    <row r="534" spans="3:3" ht="15.75" customHeight="1">
      <c r="C534" s="31"/>
    </row>
    <row r="535" spans="3:3" ht="15.75" customHeight="1">
      <c r="C535" s="31"/>
    </row>
    <row r="536" spans="3:3" ht="15.75" customHeight="1">
      <c r="C536" s="31"/>
    </row>
    <row r="537" spans="3:3" ht="15.75" customHeight="1">
      <c r="C537" s="31"/>
    </row>
    <row r="538" spans="3:3" ht="15.75" customHeight="1">
      <c r="C538" s="31"/>
    </row>
    <row r="539" spans="3:3" ht="15.75" customHeight="1">
      <c r="C539" s="31"/>
    </row>
    <row r="540" spans="3:3" ht="15.75" customHeight="1">
      <c r="C540" s="31"/>
    </row>
    <row r="541" spans="3:3" ht="15.75" customHeight="1">
      <c r="C541" s="31"/>
    </row>
    <row r="542" spans="3:3" ht="15.75" customHeight="1">
      <c r="C542" s="31"/>
    </row>
    <row r="543" spans="3:3" ht="15.75" customHeight="1">
      <c r="C543" s="31"/>
    </row>
    <row r="544" spans="3:3" ht="15.75" customHeight="1">
      <c r="C544" s="31"/>
    </row>
    <row r="545" spans="3:3" ht="15.75" customHeight="1">
      <c r="C545" s="31"/>
    </row>
    <row r="546" spans="3:3" ht="15.75" customHeight="1">
      <c r="C546" s="31"/>
    </row>
    <row r="547" spans="3:3" ht="15.75" customHeight="1">
      <c r="C547" s="31"/>
    </row>
    <row r="548" spans="3:3" ht="15.75" customHeight="1">
      <c r="C548" s="31"/>
    </row>
    <row r="549" spans="3:3" ht="15.75" customHeight="1">
      <c r="C549" s="31"/>
    </row>
    <row r="550" spans="3:3" ht="15.75" customHeight="1">
      <c r="C550" s="31"/>
    </row>
    <row r="551" spans="3:3" ht="15.75" customHeight="1">
      <c r="C551" s="31"/>
    </row>
    <row r="552" spans="3:3" ht="15.75" customHeight="1">
      <c r="C552" s="31"/>
    </row>
    <row r="553" spans="3:3" ht="15.75" customHeight="1">
      <c r="C553" s="31"/>
    </row>
    <row r="554" spans="3:3" ht="15.75" customHeight="1">
      <c r="C554" s="31"/>
    </row>
    <row r="555" spans="3:3" ht="15.75" customHeight="1">
      <c r="C555" s="31"/>
    </row>
    <row r="556" spans="3:3" ht="15.75" customHeight="1">
      <c r="C556" s="31"/>
    </row>
    <row r="557" spans="3:3" ht="15.75" customHeight="1">
      <c r="C557" s="31"/>
    </row>
    <row r="558" spans="3:3" ht="15.75" customHeight="1">
      <c r="C558" s="31"/>
    </row>
    <row r="559" spans="3:3" ht="15.75" customHeight="1">
      <c r="C559" s="31"/>
    </row>
    <row r="560" spans="3:3" ht="15.75" customHeight="1">
      <c r="C560" s="31"/>
    </row>
    <row r="561" spans="3:3" ht="15.75" customHeight="1">
      <c r="C561" s="31"/>
    </row>
    <row r="562" spans="3:3" ht="15.75" customHeight="1">
      <c r="C562" s="31"/>
    </row>
    <row r="563" spans="3:3" ht="15.75" customHeight="1">
      <c r="C563" s="31"/>
    </row>
    <row r="564" spans="3:3" ht="15.75" customHeight="1">
      <c r="C564" s="31"/>
    </row>
    <row r="565" spans="3:3" ht="15.75" customHeight="1">
      <c r="C565" s="31"/>
    </row>
    <row r="566" spans="3:3" ht="15.75" customHeight="1">
      <c r="C566" s="31"/>
    </row>
    <row r="567" spans="3:3" ht="15.75" customHeight="1">
      <c r="C567" s="31"/>
    </row>
    <row r="568" spans="3:3" ht="15.75" customHeight="1">
      <c r="C568" s="31"/>
    </row>
    <row r="569" spans="3:3" ht="15.75" customHeight="1">
      <c r="C569" s="31"/>
    </row>
    <row r="570" spans="3:3" ht="15.75" customHeight="1">
      <c r="C570" s="31"/>
    </row>
    <row r="571" spans="3:3" ht="15.75" customHeight="1">
      <c r="C571" s="31"/>
    </row>
    <row r="572" spans="3:3" ht="15.75" customHeight="1">
      <c r="C572" s="31"/>
    </row>
    <row r="573" spans="3:3" ht="15.75" customHeight="1">
      <c r="C573" s="31"/>
    </row>
    <row r="574" spans="3:3" ht="15.75" customHeight="1">
      <c r="C574" s="31"/>
    </row>
    <row r="575" spans="3:3" ht="15.75" customHeight="1">
      <c r="C575" s="31"/>
    </row>
    <row r="576" spans="3:3" ht="15.75" customHeight="1">
      <c r="C576" s="31"/>
    </row>
    <row r="577" spans="3:3" ht="15.75" customHeight="1">
      <c r="C577" s="31"/>
    </row>
    <row r="578" spans="3:3" ht="15.75" customHeight="1">
      <c r="C578" s="31"/>
    </row>
    <row r="579" spans="3:3" ht="15.75" customHeight="1">
      <c r="C579" s="31"/>
    </row>
    <row r="580" spans="3:3" ht="15.75" customHeight="1">
      <c r="C580" s="31"/>
    </row>
    <row r="581" spans="3:3" ht="15.75" customHeight="1">
      <c r="C581" s="31"/>
    </row>
    <row r="582" spans="3:3" ht="15.75" customHeight="1">
      <c r="C582" s="31"/>
    </row>
    <row r="583" spans="3:3" ht="15.75" customHeight="1">
      <c r="C583" s="31"/>
    </row>
    <row r="584" spans="3:3" ht="15.75" customHeight="1">
      <c r="C584" s="31"/>
    </row>
    <row r="585" spans="3:3" ht="15.75" customHeight="1">
      <c r="C585" s="31"/>
    </row>
    <row r="586" spans="3:3" ht="15.75" customHeight="1">
      <c r="C586" s="31"/>
    </row>
    <row r="587" spans="3:3" ht="15.75" customHeight="1">
      <c r="C587" s="31"/>
    </row>
    <row r="588" spans="3:3" ht="15.75" customHeight="1">
      <c r="C588" s="31"/>
    </row>
    <row r="589" spans="3:3" ht="15.75" customHeight="1">
      <c r="C589" s="31"/>
    </row>
    <row r="590" spans="3:3" ht="15.75" customHeight="1">
      <c r="C590" s="31"/>
    </row>
    <row r="591" spans="3:3" ht="15.75" customHeight="1">
      <c r="C591" s="31"/>
    </row>
    <row r="592" spans="3:3" ht="15.75" customHeight="1">
      <c r="C592" s="31"/>
    </row>
    <row r="593" spans="3:3" ht="15.75" customHeight="1">
      <c r="C593" s="31"/>
    </row>
    <row r="594" spans="3:3" ht="15.75" customHeight="1">
      <c r="C594" s="31"/>
    </row>
    <row r="595" spans="3:3" ht="15.75" customHeight="1">
      <c r="C595" s="31"/>
    </row>
    <row r="596" spans="3:3" ht="15.75" customHeight="1">
      <c r="C596" s="31"/>
    </row>
    <row r="597" spans="3:3" ht="15.75" customHeight="1">
      <c r="C597" s="31"/>
    </row>
    <row r="598" spans="3:3" ht="15.75" customHeight="1">
      <c r="C598" s="31"/>
    </row>
    <row r="599" spans="3:3" ht="15.75" customHeight="1">
      <c r="C599" s="31"/>
    </row>
    <row r="600" spans="3:3" ht="15.75" customHeight="1">
      <c r="C600" s="31"/>
    </row>
    <row r="601" spans="3:3" ht="15.75" customHeight="1">
      <c r="C601" s="31"/>
    </row>
    <row r="602" spans="3:3" ht="15.75" customHeight="1">
      <c r="C602" s="31"/>
    </row>
    <row r="603" spans="3:3" ht="15.75" customHeight="1">
      <c r="C603" s="31"/>
    </row>
    <row r="604" spans="3:3" ht="15.75" customHeight="1">
      <c r="C604" s="31"/>
    </row>
    <row r="605" spans="3:3" ht="15.75" customHeight="1">
      <c r="C605" s="31"/>
    </row>
    <row r="606" spans="3:3" ht="15.75" customHeight="1">
      <c r="C606" s="31"/>
    </row>
    <row r="607" spans="3:3" ht="15.75" customHeight="1">
      <c r="C607" s="31"/>
    </row>
    <row r="608" spans="3:3" ht="15.75" customHeight="1">
      <c r="C608" s="31"/>
    </row>
    <row r="609" spans="3:3" ht="15.75" customHeight="1">
      <c r="C609" s="31"/>
    </row>
    <row r="610" spans="3:3" ht="15.75" customHeight="1">
      <c r="C610" s="31"/>
    </row>
    <row r="611" spans="3:3" ht="15.75" customHeight="1">
      <c r="C611" s="31"/>
    </row>
    <row r="612" spans="3:3" ht="15.75" customHeight="1">
      <c r="C612" s="31"/>
    </row>
    <row r="613" spans="3:3" ht="15.75" customHeight="1">
      <c r="C613" s="31"/>
    </row>
    <row r="614" spans="3:3" ht="15.75" customHeight="1">
      <c r="C614" s="31"/>
    </row>
    <row r="615" spans="3:3" ht="15.75" customHeight="1">
      <c r="C615" s="31"/>
    </row>
    <row r="616" spans="3:3" ht="15.75" customHeight="1">
      <c r="C616" s="31"/>
    </row>
    <row r="617" spans="3:3" ht="15.75" customHeight="1">
      <c r="C617" s="31"/>
    </row>
    <row r="618" spans="3:3" ht="15.75" customHeight="1">
      <c r="C618" s="31"/>
    </row>
    <row r="619" spans="3:3" ht="15.75" customHeight="1">
      <c r="C619" s="31"/>
    </row>
    <row r="620" spans="3:3" ht="15.75" customHeight="1">
      <c r="C620" s="31"/>
    </row>
    <row r="621" spans="3:3" ht="15.75" customHeight="1">
      <c r="C621" s="31"/>
    </row>
    <row r="622" spans="3:3" ht="15.75" customHeight="1">
      <c r="C622" s="31"/>
    </row>
    <row r="623" spans="3:3" ht="15.75" customHeight="1">
      <c r="C623" s="31"/>
    </row>
    <row r="624" spans="3:3" ht="15.75" customHeight="1">
      <c r="C624" s="31"/>
    </row>
    <row r="625" spans="3:3" ht="15.75" customHeight="1">
      <c r="C625" s="31"/>
    </row>
    <row r="626" spans="3:3" ht="15.75" customHeight="1">
      <c r="C626" s="31"/>
    </row>
    <row r="627" spans="3:3" ht="15.75" customHeight="1">
      <c r="C627" s="31"/>
    </row>
    <row r="628" spans="3:3" ht="15.75" customHeight="1">
      <c r="C628" s="31"/>
    </row>
    <row r="629" spans="3:3" ht="15.75" customHeight="1">
      <c r="C629" s="31"/>
    </row>
    <row r="630" spans="3:3" ht="15.75" customHeight="1">
      <c r="C630" s="31"/>
    </row>
    <row r="631" spans="3:3" ht="15.75" customHeight="1">
      <c r="C631" s="31"/>
    </row>
    <row r="632" spans="3:3" ht="15.75" customHeight="1">
      <c r="C632" s="31"/>
    </row>
    <row r="633" spans="3:3" ht="15.75" customHeight="1">
      <c r="C633" s="31"/>
    </row>
    <row r="634" spans="3:3" ht="15.75" customHeight="1">
      <c r="C634" s="31"/>
    </row>
    <row r="635" spans="3:3" ht="15.75" customHeight="1">
      <c r="C635" s="31"/>
    </row>
    <row r="636" spans="3:3" ht="15.75" customHeight="1">
      <c r="C636" s="31"/>
    </row>
    <row r="637" spans="3:3" ht="15.75" customHeight="1">
      <c r="C637" s="31"/>
    </row>
    <row r="638" spans="3:3" ht="15.75" customHeight="1">
      <c r="C638" s="31"/>
    </row>
    <row r="639" spans="3:3" ht="15.75" customHeight="1">
      <c r="C639" s="31"/>
    </row>
    <row r="640" spans="3:3" ht="15.75" customHeight="1">
      <c r="C640" s="31"/>
    </row>
    <row r="641" spans="3:3" ht="15.75" customHeight="1">
      <c r="C641" s="31"/>
    </row>
    <row r="642" spans="3:3" ht="15.75" customHeight="1">
      <c r="C642" s="31"/>
    </row>
    <row r="643" spans="3:3" ht="15.75" customHeight="1">
      <c r="C643" s="31"/>
    </row>
    <row r="644" spans="3:3" ht="15.75" customHeight="1">
      <c r="C644" s="31"/>
    </row>
    <row r="645" spans="3:3" ht="15.75" customHeight="1">
      <c r="C645" s="31"/>
    </row>
    <row r="646" spans="3:3" ht="15.75" customHeight="1">
      <c r="C646" s="31"/>
    </row>
    <row r="647" spans="3:3" ht="15.75" customHeight="1">
      <c r="C647" s="31"/>
    </row>
    <row r="648" spans="3:3" ht="15.75" customHeight="1">
      <c r="C648" s="31"/>
    </row>
    <row r="649" spans="3:3" ht="15.75" customHeight="1">
      <c r="C649" s="31"/>
    </row>
    <row r="650" spans="3:3" ht="15.75" customHeight="1">
      <c r="C650" s="31"/>
    </row>
    <row r="651" spans="3:3" ht="15.75" customHeight="1">
      <c r="C651" s="31"/>
    </row>
    <row r="652" spans="3:3" ht="15.75" customHeight="1">
      <c r="C652" s="31"/>
    </row>
    <row r="653" spans="3:3" ht="15.75" customHeight="1">
      <c r="C653" s="31"/>
    </row>
    <row r="654" spans="3:3" ht="15.75" customHeight="1">
      <c r="C654" s="31"/>
    </row>
    <row r="655" spans="3:3" ht="15.75" customHeight="1">
      <c r="C655" s="31"/>
    </row>
    <row r="656" spans="3:3" ht="15.75" customHeight="1">
      <c r="C656" s="31"/>
    </row>
    <row r="657" spans="3:3" ht="15.75" customHeight="1">
      <c r="C657" s="31"/>
    </row>
    <row r="658" spans="3:3" ht="15.75" customHeight="1">
      <c r="C658" s="31"/>
    </row>
    <row r="659" spans="3:3" ht="15.75" customHeight="1">
      <c r="C659" s="31"/>
    </row>
    <row r="660" spans="3:3" ht="15.75" customHeight="1">
      <c r="C660" s="31"/>
    </row>
    <row r="661" spans="3:3" ht="15.75" customHeight="1">
      <c r="C661" s="31"/>
    </row>
    <row r="662" spans="3:3" ht="15.75" customHeight="1">
      <c r="C662" s="31"/>
    </row>
    <row r="663" spans="3:3" ht="15.75" customHeight="1">
      <c r="C663" s="31"/>
    </row>
    <row r="664" spans="3:3" ht="15.75" customHeight="1">
      <c r="C664" s="31"/>
    </row>
    <row r="665" spans="3:3" ht="15.75" customHeight="1">
      <c r="C665" s="31"/>
    </row>
    <row r="666" spans="3:3" ht="15.75" customHeight="1">
      <c r="C666" s="31"/>
    </row>
    <row r="667" spans="3:3" ht="15.75" customHeight="1">
      <c r="C667" s="31"/>
    </row>
    <row r="668" spans="3:3" ht="15.75" customHeight="1">
      <c r="C668" s="31"/>
    </row>
    <row r="669" spans="3:3" ht="15.75" customHeight="1">
      <c r="C669" s="31"/>
    </row>
    <row r="670" spans="3:3" ht="15.75" customHeight="1">
      <c r="C670" s="31"/>
    </row>
    <row r="671" spans="3:3" ht="15.75" customHeight="1">
      <c r="C671" s="31"/>
    </row>
    <row r="672" spans="3:3" ht="15.75" customHeight="1">
      <c r="C672" s="31"/>
    </row>
    <row r="673" spans="3:3" ht="15.75" customHeight="1">
      <c r="C673" s="31"/>
    </row>
    <row r="674" spans="3:3" ht="15.75" customHeight="1">
      <c r="C674" s="31"/>
    </row>
    <row r="675" spans="3:3" ht="15.75" customHeight="1">
      <c r="C675" s="31"/>
    </row>
    <row r="676" spans="3:3" ht="15.75" customHeight="1">
      <c r="C676" s="31"/>
    </row>
    <row r="677" spans="3:3" ht="15.75" customHeight="1">
      <c r="C677" s="31"/>
    </row>
    <row r="678" spans="3:3" ht="15.75" customHeight="1">
      <c r="C678" s="31"/>
    </row>
    <row r="679" spans="3:3" ht="15.75" customHeight="1">
      <c r="C679" s="31"/>
    </row>
    <row r="680" spans="3:3" ht="15.75" customHeight="1">
      <c r="C680" s="31"/>
    </row>
    <row r="681" spans="3:3" ht="15.75" customHeight="1">
      <c r="C681" s="31"/>
    </row>
    <row r="682" spans="3:3" ht="15.75" customHeight="1">
      <c r="C682" s="31"/>
    </row>
    <row r="683" spans="3:3" ht="15.75" customHeight="1">
      <c r="C683" s="31"/>
    </row>
    <row r="684" spans="3:3" ht="15.75" customHeight="1">
      <c r="C684" s="31"/>
    </row>
    <row r="685" spans="3:3" ht="15.75" customHeight="1">
      <c r="C685" s="31"/>
    </row>
    <row r="686" spans="3:3" ht="15.75" customHeight="1">
      <c r="C686" s="31"/>
    </row>
    <row r="687" spans="3:3" ht="15.75" customHeight="1">
      <c r="C687" s="31"/>
    </row>
    <row r="688" spans="3:3" ht="15.75" customHeight="1">
      <c r="C688" s="31"/>
    </row>
    <row r="689" spans="3:3" ht="15.75" customHeight="1">
      <c r="C689" s="31"/>
    </row>
    <row r="690" spans="3:3" ht="15.75" customHeight="1">
      <c r="C690" s="31"/>
    </row>
    <row r="691" spans="3:3" ht="15.75" customHeight="1">
      <c r="C691" s="31"/>
    </row>
    <row r="692" spans="3:3" ht="15.75" customHeight="1">
      <c r="C692" s="31"/>
    </row>
    <row r="693" spans="3:3" ht="15.75" customHeight="1">
      <c r="C693" s="31"/>
    </row>
    <row r="694" spans="3:3" ht="15.75" customHeight="1">
      <c r="C694" s="31"/>
    </row>
    <row r="695" spans="3:3" ht="15.75" customHeight="1">
      <c r="C695" s="31"/>
    </row>
    <row r="696" spans="3:3" ht="15.75" customHeight="1">
      <c r="C696" s="31"/>
    </row>
    <row r="697" spans="3:3" ht="15.75" customHeight="1">
      <c r="C697" s="31"/>
    </row>
    <row r="698" spans="3:3" ht="15.75" customHeight="1">
      <c r="C698" s="31"/>
    </row>
    <row r="699" spans="3:3" ht="15.75" customHeight="1">
      <c r="C699" s="31"/>
    </row>
    <row r="700" spans="3:3" ht="15.75" customHeight="1">
      <c r="C700" s="31"/>
    </row>
    <row r="701" spans="3:3" ht="15.75" customHeight="1">
      <c r="C701" s="31"/>
    </row>
    <row r="702" spans="3:3" ht="15.75" customHeight="1">
      <c r="C702" s="31"/>
    </row>
    <row r="703" spans="3:3" ht="15.75" customHeight="1">
      <c r="C703" s="31"/>
    </row>
    <row r="704" spans="3:3" ht="15.75" customHeight="1">
      <c r="C704" s="31"/>
    </row>
    <row r="705" spans="3:3" ht="15.75" customHeight="1">
      <c r="C705" s="31"/>
    </row>
    <row r="706" spans="3:3" ht="15.75" customHeight="1">
      <c r="C706" s="31"/>
    </row>
    <row r="707" spans="3:3" ht="15.75" customHeight="1">
      <c r="C707" s="31"/>
    </row>
    <row r="708" spans="3:3" ht="15.75" customHeight="1">
      <c r="C708" s="31"/>
    </row>
    <row r="709" spans="3:3" ht="15.75" customHeight="1">
      <c r="C709" s="31"/>
    </row>
    <row r="710" spans="3:3" ht="15.75" customHeight="1">
      <c r="C710" s="31"/>
    </row>
    <row r="711" spans="3:3" ht="15.75" customHeight="1">
      <c r="C711" s="31"/>
    </row>
    <row r="712" spans="3:3" ht="15.75" customHeight="1">
      <c r="C712" s="31"/>
    </row>
    <row r="713" spans="3:3" ht="15.75" customHeight="1">
      <c r="C713" s="31"/>
    </row>
    <row r="714" spans="3:3" ht="15.75" customHeight="1">
      <c r="C714" s="31"/>
    </row>
    <row r="715" spans="3:3" ht="15.75" customHeight="1">
      <c r="C715" s="31"/>
    </row>
    <row r="716" spans="3:3" ht="15.75" customHeight="1">
      <c r="C716" s="31"/>
    </row>
    <row r="717" spans="3:3" ht="15.75" customHeight="1">
      <c r="C717" s="31"/>
    </row>
    <row r="718" spans="3:3" ht="15.75" customHeight="1">
      <c r="C718" s="31"/>
    </row>
    <row r="719" spans="3:3" ht="15.75" customHeight="1">
      <c r="C719" s="31"/>
    </row>
    <row r="720" spans="3:3" ht="15.75" customHeight="1">
      <c r="C720" s="31"/>
    </row>
    <row r="721" spans="3:3" ht="15.75" customHeight="1">
      <c r="C721" s="31"/>
    </row>
    <row r="722" spans="3:3" ht="15.75" customHeight="1">
      <c r="C722" s="31"/>
    </row>
    <row r="723" spans="3:3" ht="15.75" customHeight="1">
      <c r="C723" s="31"/>
    </row>
    <row r="724" spans="3:3" ht="15.75" customHeight="1">
      <c r="C724" s="31"/>
    </row>
    <row r="725" spans="3:3" ht="15.75" customHeight="1">
      <c r="C725" s="31"/>
    </row>
    <row r="726" spans="3:3" ht="15.75" customHeight="1">
      <c r="C726" s="31"/>
    </row>
    <row r="727" spans="3:3" ht="15.75" customHeight="1">
      <c r="C727" s="31"/>
    </row>
    <row r="728" spans="3:3" ht="15.75" customHeight="1">
      <c r="C728" s="31"/>
    </row>
    <row r="729" spans="3:3" ht="15.75" customHeight="1">
      <c r="C729" s="31"/>
    </row>
    <row r="730" spans="3:3" ht="15.75" customHeight="1">
      <c r="C730" s="31"/>
    </row>
    <row r="731" spans="3:3" ht="15.75" customHeight="1">
      <c r="C731" s="31"/>
    </row>
    <row r="732" spans="3:3" ht="15.75" customHeight="1">
      <c r="C732" s="31"/>
    </row>
    <row r="733" spans="3:3" ht="15.75" customHeight="1">
      <c r="C733" s="31"/>
    </row>
    <row r="734" spans="3:3" ht="15.75" customHeight="1">
      <c r="C734" s="31"/>
    </row>
    <row r="735" spans="3:3" ht="15.75" customHeight="1">
      <c r="C735" s="31"/>
    </row>
    <row r="736" spans="3:3" ht="15.75" customHeight="1">
      <c r="C736" s="31"/>
    </row>
    <row r="737" spans="3:3" ht="15.75" customHeight="1">
      <c r="C737" s="31"/>
    </row>
    <row r="738" spans="3:3" ht="15.75" customHeight="1">
      <c r="C738" s="31"/>
    </row>
    <row r="739" spans="3:3" ht="15.75" customHeight="1">
      <c r="C739" s="31"/>
    </row>
    <row r="740" spans="3:3" ht="15.75" customHeight="1">
      <c r="C740" s="31"/>
    </row>
    <row r="741" spans="3:3" ht="15.75" customHeight="1">
      <c r="C741" s="31"/>
    </row>
    <row r="742" spans="3:3" ht="15.75" customHeight="1">
      <c r="C742" s="31"/>
    </row>
    <row r="743" spans="3:3" ht="15.75" customHeight="1">
      <c r="C743" s="31"/>
    </row>
    <row r="744" spans="3:3" ht="15.75" customHeight="1">
      <c r="C744" s="31"/>
    </row>
    <row r="745" spans="3:3" ht="15.75" customHeight="1">
      <c r="C745" s="31"/>
    </row>
    <row r="746" spans="3:3" ht="15.75" customHeight="1">
      <c r="C746" s="31"/>
    </row>
    <row r="747" spans="3:3" ht="15.75" customHeight="1">
      <c r="C747" s="31"/>
    </row>
    <row r="748" spans="3:3" ht="15.75" customHeight="1">
      <c r="C748" s="31"/>
    </row>
    <row r="749" spans="3:3" ht="15.75" customHeight="1">
      <c r="C749" s="31"/>
    </row>
    <row r="750" spans="3:3" ht="15.75" customHeight="1">
      <c r="C750" s="31"/>
    </row>
    <row r="751" spans="3:3" ht="15.75" customHeight="1">
      <c r="C751" s="31"/>
    </row>
    <row r="752" spans="3:3" ht="15.75" customHeight="1">
      <c r="C752" s="31"/>
    </row>
    <row r="753" spans="3:3" ht="15.75" customHeight="1">
      <c r="C753" s="31"/>
    </row>
    <row r="754" spans="3:3" ht="15.75" customHeight="1">
      <c r="C754" s="31"/>
    </row>
    <row r="755" spans="3:3" ht="15.75" customHeight="1">
      <c r="C755" s="31"/>
    </row>
    <row r="756" spans="3:3" ht="15.75" customHeight="1">
      <c r="C756" s="31"/>
    </row>
    <row r="757" spans="3:3" ht="15.75" customHeight="1">
      <c r="C757" s="31"/>
    </row>
    <row r="758" spans="3:3" ht="15.75" customHeight="1">
      <c r="C758" s="31"/>
    </row>
    <row r="759" spans="3:3" ht="15.75" customHeight="1">
      <c r="C759" s="31"/>
    </row>
    <row r="760" spans="3:3" ht="15.75" customHeight="1">
      <c r="C760" s="31"/>
    </row>
    <row r="761" spans="3:3" ht="15.75" customHeight="1">
      <c r="C761" s="31"/>
    </row>
    <row r="762" spans="3:3" ht="15.75" customHeight="1">
      <c r="C762" s="31"/>
    </row>
    <row r="763" spans="3:3" ht="15.75" customHeight="1">
      <c r="C763" s="31"/>
    </row>
    <row r="764" spans="3:3" ht="15.75" customHeight="1">
      <c r="C764" s="31"/>
    </row>
    <row r="765" spans="3:3" ht="15.75" customHeight="1">
      <c r="C765" s="31"/>
    </row>
    <row r="766" spans="3:3" ht="15.75" customHeight="1">
      <c r="C766" s="31"/>
    </row>
    <row r="767" spans="3:3" ht="15.75" customHeight="1">
      <c r="C767" s="31"/>
    </row>
    <row r="768" spans="3:3" ht="15.75" customHeight="1">
      <c r="C768" s="31"/>
    </row>
    <row r="769" spans="3:3" ht="15.75" customHeight="1">
      <c r="C769" s="31"/>
    </row>
    <row r="770" spans="3:3" ht="15.75" customHeight="1">
      <c r="C770" s="31"/>
    </row>
    <row r="771" spans="3:3" ht="15.75" customHeight="1">
      <c r="C771" s="31"/>
    </row>
    <row r="772" spans="3:3" ht="15.75" customHeight="1">
      <c r="C772" s="31"/>
    </row>
    <row r="773" spans="3:3" ht="15.75" customHeight="1">
      <c r="C773" s="31"/>
    </row>
    <row r="774" spans="3:3" ht="15.75" customHeight="1">
      <c r="C774" s="31"/>
    </row>
    <row r="775" spans="3:3" ht="15.75" customHeight="1">
      <c r="C775" s="31"/>
    </row>
    <row r="776" spans="3:3" ht="15.75" customHeight="1">
      <c r="C776" s="31"/>
    </row>
    <row r="777" spans="3:3" ht="15.75" customHeight="1">
      <c r="C777" s="31"/>
    </row>
    <row r="778" spans="3:3" ht="15.75" customHeight="1">
      <c r="C778" s="31"/>
    </row>
    <row r="779" spans="3:3" ht="15.75" customHeight="1">
      <c r="C779" s="31"/>
    </row>
    <row r="780" spans="3:3" ht="15.75" customHeight="1">
      <c r="C780" s="31"/>
    </row>
    <row r="781" spans="3:3" ht="15.75" customHeight="1">
      <c r="C781" s="31"/>
    </row>
    <row r="782" spans="3:3" ht="15.75" customHeight="1">
      <c r="C782" s="31"/>
    </row>
    <row r="783" spans="3:3" ht="15.75" customHeight="1">
      <c r="C783" s="31"/>
    </row>
    <row r="784" spans="3:3" ht="15.75" customHeight="1">
      <c r="C784" s="31"/>
    </row>
    <row r="785" spans="3:3" ht="15.75" customHeight="1">
      <c r="C785" s="31"/>
    </row>
    <row r="786" spans="3:3" ht="15.75" customHeight="1">
      <c r="C786" s="31"/>
    </row>
    <row r="787" spans="3:3" ht="15.75" customHeight="1">
      <c r="C787" s="31"/>
    </row>
    <row r="788" spans="3:3" ht="15.75" customHeight="1">
      <c r="C788" s="31"/>
    </row>
    <row r="789" spans="3:3" ht="15.75" customHeight="1">
      <c r="C789" s="31"/>
    </row>
    <row r="790" spans="3:3" ht="15.75" customHeight="1">
      <c r="C790" s="31"/>
    </row>
    <row r="791" spans="3:3" ht="15.75" customHeight="1">
      <c r="C791" s="31"/>
    </row>
    <row r="792" spans="3:3" ht="15.75" customHeight="1">
      <c r="C792" s="31"/>
    </row>
    <row r="793" spans="3:3" ht="15.75" customHeight="1">
      <c r="C793" s="31"/>
    </row>
    <row r="794" spans="3:3" ht="15.75" customHeight="1">
      <c r="C794" s="31"/>
    </row>
    <row r="795" spans="3:3" ht="15.75" customHeight="1">
      <c r="C795" s="31"/>
    </row>
    <row r="796" spans="3:3" ht="15.75" customHeight="1">
      <c r="C796" s="31"/>
    </row>
    <row r="797" spans="3:3" ht="15.75" customHeight="1">
      <c r="C797" s="31"/>
    </row>
    <row r="798" spans="3:3" ht="15.75" customHeight="1">
      <c r="C798" s="31"/>
    </row>
    <row r="799" spans="3:3" ht="15.75" customHeight="1">
      <c r="C799" s="31"/>
    </row>
    <row r="800" spans="3:3" ht="15.75" customHeight="1">
      <c r="C800" s="31"/>
    </row>
    <row r="801" spans="3:3" ht="15.75" customHeight="1">
      <c r="C801" s="31"/>
    </row>
    <row r="802" spans="3:3" ht="15.75" customHeight="1">
      <c r="C802" s="31"/>
    </row>
    <row r="803" spans="3:3" ht="15.75" customHeight="1">
      <c r="C803" s="31"/>
    </row>
    <row r="804" spans="3:3" ht="15.75" customHeight="1">
      <c r="C804" s="31"/>
    </row>
    <row r="805" spans="3:3" ht="15.75" customHeight="1">
      <c r="C805" s="31"/>
    </row>
    <row r="806" spans="3:3" ht="15.75" customHeight="1">
      <c r="C806" s="31"/>
    </row>
    <row r="807" spans="3:3" ht="15.75" customHeight="1">
      <c r="C807" s="31"/>
    </row>
    <row r="808" spans="3:3" ht="15.75" customHeight="1">
      <c r="C808" s="31"/>
    </row>
    <row r="809" spans="3:3" ht="15.75" customHeight="1">
      <c r="C809" s="31"/>
    </row>
    <row r="810" spans="3:3" ht="15.75" customHeight="1">
      <c r="C810" s="31"/>
    </row>
    <row r="811" spans="3:3" ht="15.75" customHeight="1">
      <c r="C811" s="31"/>
    </row>
    <row r="812" spans="3:3" ht="15.75" customHeight="1">
      <c r="C812" s="31"/>
    </row>
    <row r="813" spans="3:3" ht="15.75" customHeight="1">
      <c r="C813" s="31"/>
    </row>
    <row r="814" spans="3:3" ht="15.75" customHeight="1">
      <c r="C814" s="31"/>
    </row>
    <row r="815" spans="3:3" ht="15.75" customHeight="1">
      <c r="C815" s="31"/>
    </row>
    <row r="816" spans="3:3" ht="15.75" customHeight="1">
      <c r="C816" s="31"/>
    </row>
    <row r="817" spans="3:3" ht="15.75" customHeight="1">
      <c r="C817" s="31"/>
    </row>
    <row r="818" spans="3:3" ht="15.75" customHeight="1">
      <c r="C818" s="31"/>
    </row>
    <row r="819" spans="3:3" ht="15.75" customHeight="1">
      <c r="C819" s="31"/>
    </row>
    <row r="820" spans="3:3" ht="15.75" customHeight="1">
      <c r="C820" s="31"/>
    </row>
    <row r="821" spans="3:3" ht="15.75" customHeight="1">
      <c r="C821" s="31"/>
    </row>
    <row r="822" spans="3:3" ht="15.75" customHeight="1">
      <c r="C822" s="31"/>
    </row>
    <row r="823" spans="3:3" ht="15.75" customHeight="1">
      <c r="C823" s="31"/>
    </row>
    <row r="824" spans="3:3" ht="15.75" customHeight="1">
      <c r="C824" s="31"/>
    </row>
    <row r="825" spans="3:3" ht="15.75" customHeight="1">
      <c r="C825" s="31"/>
    </row>
    <row r="826" spans="3:3" ht="15.75" customHeight="1">
      <c r="C826" s="31"/>
    </row>
    <row r="827" spans="3:3" ht="15.75" customHeight="1">
      <c r="C827" s="31"/>
    </row>
    <row r="828" spans="3:3" ht="15.75" customHeight="1">
      <c r="C828" s="31"/>
    </row>
    <row r="829" spans="3:3" ht="15.75" customHeight="1">
      <c r="C829" s="31"/>
    </row>
    <row r="830" spans="3:3" ht="15.75" customHeight="1">
      <c r="C830" s="31"/>
    </row>
    <row r="831" spans="3:3" ht="15.75" customHeight="1">
      <c r="C831" s="31"/>
    </row>
    <row r="832" spans="3:3" ht="15.75" customHeight="1">
      <c r="C832" s="31"/>
    </row>
    <row r="833" spans="3:3" ht="15.75" customHeight="1">
      <c r="C833" s="31"/>
    </row>
    <row r="834" spans="3:3" ht="15.75" customHeight="1">
      <c r="C834" s="31"/>
    </row>
    <row r="835" spans="3:3" ht="15.75" customHeight="1">
      <c r="C835" s="31"/>
    </row>
    <row r="836" spans="3:3" ht="15.75" customHeight="1">
      <c r="C836" s="31"/>
    </row>
    <row r="837" spans="3:3" ht="15.75" customHeight="1">
      <c r="C837" s="31"/>
    </row>
    <row r="838" spans="3:3" ht="15.75" customHeight="1">
      <c r="C838" s="31"/>
    </row>
    <row r="839" spans="3:3" ht="15.75" customHeight="1">
      <c r="C839" s="31"/>
    </row>
    <row r="840" spans="3:3" ht="15.75" customHeight="1">
      <c r="C840" s="31"/>
    </row>
    <row r="841" spans="3:3" ht="15.75" customHeight="1">
      <c r="C841" s="31"/>
    </row>
    <row r="842" spans="3:3" ht="15.75" customHeight="1">
      <c r="C842" s="31"/>
    </row>
    <row r="843" spans="3:3" ht="15.75" customHeight="1">
      <c r="C843" s="31"/>
    </row>
    <row r="844" spans="3:3" ht="15.75" customHeight="1">
      <c r="C844" s="31"/>
    </row>
    <row r="845" spans="3:3" ht="15.75" customHeight="1">
      <c r="C845" s="31"/>
    </row>
    <row r="846" spans="3:3" ht="15.75" customHeight="1">
      <c r="C846" s="31"/>
    </row>
    <row r="847" spans="3:3" ht="15.75" customHeight="1">
      <c r="C847" s="31"/>
    </row>
    <row r="848" spans="3:3" ht="15.75" customHeight="1">
      <c r="C848" s="31"/>
    </row>
    <row r="849" spans="3:3" ht="15.75" customHeight="1">
      <c r="C849" s="31"/>
    </row>
    <row r="850" spans="3:3" ht="15.75" customHeight="1">
      <c r="C850" s="31"/>
    </row>
    <row r="851" spans="3:3" ht="15.75" customHeight="1">
      <c r="C851" s="31"/>
    </row>
    <row r="852" spans="3:3" ht="15.75" customHeight="1">
      <c r="C852" s="31"/>
    </row>
    <row r="853" spans="3:3" ht="15.75" customHeight="1">
      <c r="C853" s="31"/>
    </row>
    <row r="854" spans="3:3" ht="15.75" customHeight="1">
      <c r="C854" s="31"/>
    </row>
    <row r="855" spans="3:3" ht="15.75" customHeight="1">
      <c r="C855" s="31"/>
    </row>
    <row r="856" spans="3:3" ht="15.75" customHeight="1">
      <c r="C856" s="31"/>
    </row>
    <row r="857" spans="3:3" ht="15.75" customHeight="1">
      <c r="C857" s="31"/>
    </row>
    <row r="858" spans="3:3" ht="15.75" customHeight="1">
      <c r="C858" s="31"/>
    </row>
    <row r="859" spans="3:3" ht="15.75" customHeight="1">
      <c r="C859" s="31"/>
    </row>
    <row r="860" spans="3:3" ht="15.75" customHeight="1">
      <c r="C860" s="31"/>
    </row>
    <row r="861" spans="3:3" ht="15.75" customHeight="1">
      <c r="C861" s="31"/>
    </row>
    <row r="862" spans="3:3" ht="15.75" customHeight="1">
      <c r="C862" s="31"/>
    </row>
    <row r="863" spans="3:3" ht="15.75" customHeight="1">
      <c r="C863" s="31"/>
    </row>
    <row r="864" spans="3:3" ht="15.75" customHeight="1">
      <c r="C864" s="31"/>
    </row>
    <row r="865" spans="3:3" ht="15.75" customHeight="1">
      <c r="C865" s="31"/>
    </row>
    <row r="866" spans="3:3" ht="15.75" customHeight="1">
      <c r="C866" s="31"/>
    </row>
    <row r="867" spans="3:3" ht="15.75" customHeight="1">
      <c r="C867" s="31"/>
    </row>
    <row r="868" spans="3:3" ht="15.75" customHeight="1">
      <c r="C868" s="31"/>
    </row>
    <row r="869" spans="3:3" ht="15.75" customHeight="1">
      <c r="C869" s="31"/>
    </row>
    <row r="870" spans="3:3" ht="15.75" customHeight="1">
      <c r="C870" s="31"/>
    </row>
    <row r="871" spans="3:3" ht="15.75" customHeight="1">
      <c r="C871" s="31"/>
    </row>
    <row r="872" spans="3:3" ht="15.75" customHeight="1">
      <c r="C872" s="31"/>
    </row>
    <row r="873" spans="3:3" ht="15.75" customHeight="1">
      <c r="C873" s="31"/>
    </row>
    <row r="874" spans="3:3" ht="15.75" customHeight="1">
      <c r="C874" s="31"/>
    </row>
    <row r="875" spans="3:3" ht="15.75" customHeight="1">
      <c r="C875" s="31"/>
    </row>
    <row r="876" spans="3:3" ht="15.75" customHeight="1">
      <c r="C876" s="31"/>
    </row>
    <row r="877" spans="3:3" ht="15.75" customHeight="1">
      <c r="C877" s="31"/>
    </row>
    <row r="878" spans="3:3" ht="15.75" customHeight="1">
      <c r="C878" s="31"/>
    </row>
    <row r="879" spans="3:3" ht="15.75" customHeight="1">
      <c r="C879" s="31"/>
    </row>
    <row r="880" spans="3:3" ht="15.75" customHeight="1">
      <c r="C880" s="31"/>
    </row>
    <row r="881" spans="3:3" ht="15.75" customHeight="1">
      <c r="C881" s="31"/>
    </row>
    <row r="882" spans="3:3" ht="15.75" customHeight="1">
      <c r="C882" s="31"/>
    </row>
    <row r="883" spans="3:3" ht="15.75" customHeight="1">
      <c r="C883" s="31"/>
    </row>
    <row r="884" spans="3:3" ht="15.75" customHeight="1">
      <c r="C884" s="31"/>
    </row>
    <row r="885" spans="3:3" ht="15.75" customHeight="1">
      <c r="C885" s="31"/>
    </row>
    <row r="886" spans="3:3" ht="15.75" customHeight="1">
      <c r="C886" s="31"/>
    </row>
    <row r="887" spans="3:3" ht="15.75" customHeight="1">
      <c r="C887" s="31"/>
    </row>
    <row r="888" spans="3:3" ht="15.75" customHeight="1">
      <c r="C888" s="31"/>
    </row>
    <row r="889" spans="3:3" ht="15.75" customHeight="1">
      <c r="C889" s="31"/>
    </row>
    <row r="890" spans="3:3" ht="15.75" customHeight="1">
      <c r="C890" s="31"/>
    </row>
    <row r="891" spans="3:3" ht="15.75" customHeight="1">
      <c r="C891" s="31"/>
    </row>
    <row r="892" spans="3:3" ht="15.75" customHeight="1">
      <c r="C892" s="31"/>
    </row>
    <row r="893" spans="3:3" ht="15.75" customHeight="1">
      <c r="C893" s="31"/>
    </row>
    <row r="894" spans="3:3" ht="15.75" customHeight="1">
      <c r="C894" s="31"/>
    </row>
    <row r="895" spans="3:3" ht="15.75" customHeight="1">
      <c r="C895" s="31"/>
    </row>
    <row r="896" spans="3:3" ht="15.75" customHeight="1">
      <c r="C896" s="31"/>
    </row>
    <row r="897" spans="3:3" ht="15.75" customHeight="1">
      <c r="C897" s="31"/>
    </row>
    <row r="898" spans="3:3" ht="15.75" customHeight="1">
      <c r="C898" s="31"/>
    </row>
    <row r="899" spans="3:3" ht="15.75" customHeight="1">
      <c r="C899" s="31"/>
    </row>
    <row r="900" spans="3:3" ht="15.75" customHeight="1">
      <c r="C900" s="31"/>
    </row>
    <row r="901" spans="3:3" ht="15.75" customHeight="1">
      <c r="C901" s="31"/>
    </row>
    <row r="902" spans="3:3" ht="15.75" customHeight="1">
      <c r="C902" s="31"/>
    </row>
    <row r="903" spans="3:3" ht="15.75" customHeight="1">
      <c r="C903" s="31"/>
    </row>
    <row r="904" spans="3:3" ht="15.75" customHeight="1">
      <c r="C904" s="31"/>
    </row>
    <row r="905" spans="3:3" ht="15.75" customHeight="1">
      <c r="C905" s="31"/>
    </row>
    <row r="906" spans="3:3" ht="15.75" customHeight="1">
      <c r="C906" s="31"/>
    </row>
    <row r="907" spans="3:3" ht="15.75" customHeight="1">
      <c r="C907" s="31"/>
    </row>
    <row r="908" spans="3:3" ht="15.75" customHeight="1">
      <c r="C908" s="31"/>
    </row>
    <row r="909" spans="3:3" ht="15.75" customHeight="1">
      <c r="C909" s="31"/>
    </row>
    <row r="910" spans="3:3" ht="15.75" customHeight="1">
      <c r="C910" s="31"/>
    </row>
    <row r="911" spans="3:3" ht="15.75" customHeight="1">
      <c r="C911" s="31"/>
    </row>
    <row r="912" spans="3:3" ht="15.75" customHeight="1">
      <c r="C912" s="31"/>
    </row>
    <row r="913" spans="3:3" ht="15.75" customHeight="1">
      <c r="C913" s="31"/>
    </row>
    <row r="914" spans="3:3" ht="15.75" customHeight="1">
      <c r="C914" s="31"/>
    </row>
    <row r="915" spans="3:3" ht="15.75" customHeight="1">
      <c r="C915" s="31"/>
    </row>
    <row r="916" spans="3:3" ht="15.75" customHeight="1">
      <c r="C916" s="31"/>
    </row>
    <row r="917" spans="3:3" ht="15.75" customHeight="1">
      <c r="C917" s="31"/>
    </row>
    <row r="918" spans="3:3" ht="15.75" customHeight="1">
      <c r="C918" s="31"/>
    </row>
    <row r="919" spans="3:3" ht="15.75" customHeight="1">
      <c r="C919" s="31"/>
    </row>
    <row r="920" spans="3:3" ht="15.75" customHeight="1">
      <c r="C920" s="31"/>
    </row>
    <row r="921" spans="3:3" ht="15.75" customHeight="1">
      <c r="C921" s="31"/>
    </row>
    <row r="922" spans="3:3" ht="15.75" customHeight="1">
      <c r="C922" s="31"/>
    </row>
    <row r="923" spans="3:3" ht="15.75" customHeight="1">
      <c r="C923" s="31"/>
    </row>
    <row r="924" spans="3:3" ht="15.75" customHeight="1">
      <c r="C924" s="31"/>
    </row>
    <row r="925" spans="3:3" ht="15.75" customHeight="1">
      <c r="C925" s="31"/>
    </row>
    <row r="926" spans="3:3" ht="15.75" customHeight="1">
      <c r="C926" s="31"/>
    </row>
    <row r="927" spans="3:3" ht="15.75" customHeight="1">
      <c r="C927" s="31"/>
    </row>
    <row r="928" spans="3:3" ht="15.75" customHeight="1">
      <c r="C928" s="31"/>
    </row>
    <row r="929" spans="3:3" ht="15.75" customHeight="1">
      <c r="C929" s="31"/>
    </row>
    <row r="930" spans="3:3" ht="15.75" customHeight="1">
      <c r="C930" s="31"/>
    </row>
    <row r="931" spans="3:3" ht="15.75" customHeight="1">
      <c r="C931" s="31"/>
    </row>
    <row r="932" spans="3:3" ht="15.75" customHeight="1">
      <c r="C932" s="31"/>
    </row>
    <row r="933" spans="3:3" ht="15.75" customHeight="1">
      <c r="C933" s="31"/>
    </row>
    <row r="934" spans="3:3" ht="15.75" customHeight="1">
      <c r="C934" s="31"/>
    </row>
    <row r="935" spans="3:3" ht="15.75" customHeight="1">
      <c r="C935" s="31"/>
    </row>
    <row r="936" spans="3:3" ht="15.75" customHeight="1">
      <c r="C936" s="31"/>
    </row>
    <row r="937" spans="3:3" ht="15.75" customHeight="1">
      <c r="C937" s="31"/>
    </row>
    <row r="938" spans="3:3" ht="15.75" customHeight="1">
      <c r="C938" s="31"/>
    </row>
    <row r="939" spans="3:3" ht="15.75" customHeight="1">
      <c r="C939" s="31"/>
    </row>
    <row r="940" spans="3:3" ht="15.75" customHeight="1">
      <c r="C940" s="31"/>
    </row>
    <row r="941" spans="3:3" ht="15.75" customHeight="1">
      <c r="C941" s="31"/>
    </row>
    <row r="942" spans="3:3" ht="15.75" customHeight="1">
      <c r="C942" s="31"/>
    </row>
    <row r="943" spans="3:3" ht="15.75" customHeight="1">
      <c r="C943" s="31"/>
    </row>
    <row r="944" spans="3:3" ht="15.75" customHeight="1">
      <c r="C944" s="31"/>
    </row>
    <row r="945" spans="3:3" ht="15.75" customHeight="1">
      <c r="C945" s="31"/>
    </row>
    <row r="946" spans="3:3" ht="15.75" customHeight="1">
      <c r="C946" s="31"/>
    </row>
    <row r="947" spans="3:3" ht="15.75" customHeight="1">
      <c r="C947" s="31"/>
    </row>
    <row r="948" spans="3:3" ht="15.75" customHeight="1">
      <c r="C948" s="31"/>
    </row>
    <row r="949" spans="3:3" ht="15.75" customHeight="1">
      <c r="C949" s="31"/>
    </row>
    <row r="950" spans="3:3" ht="15.75" customHeight="1">
      <c r="C950" s="31"/>
    </row>
    <row r="951" spans="3:3" ht="15.75" customHeight="1">
      <c r="C951" s="31"/>
    </row>
    <row r="952" spans="3:3" ht="15.75" customHeight="1">
      <c r="C952" s="31"/>
    </row>
    <row r="953" spans="3:3" ht="15.75" customHeight="1">
      <c r="C953" s="31"/>
    </row>
    <row r="954" spans="3:3" ht="15.75" customHeight="1">
      <c r="C954" s="31"/>
    </row>
    <row r="955" spans="3:3" ht="15.75" customHeight="1">
      <c r="C955" s="31"/>
    </row>
    <row r="956" spans="3:3" ht="15.75" customHeight="1">
      <c r="C956" s="31"/>
    </row>
    <row r="957" spans="3:3" ht="15.75" customHeight="1">
      <c r="C957" s="31"/>
    </row>
    <row r="958" spans="3:3" ht="15.75" customHeight="1">
      <c r="C958" s="31"/>
    </row>
    <row r="959" spans="3:3" ht="15.75" customHeight="1">
      <c r="C959" s="31"/>
    </row>
    <row r="960" spans="3:3" ht="15.75" customHeight="1">
      <c r="C960" s="31"/>
    </row>
    <row r="961" spans="3:3" ht="15.75" customHeight="1">
      <c r="C961" s="31"/>
    </row>
    <row r="962" spans="3:3" ht="15.75" customHeight="1">
      <c r="C962" s="31"/>
    </row>
    <row r="963" spans="3:3" ht="15.75" customHeight="1">
      <c r="C963" s="31"/>
    </row>
    <row r="964" spans="3:3" ht="15.75" customHeight="1">
      <c r="C964" s="31"/>
    </row>
    <row r="965" spans="3:3" ht="15.75" customHeight="1">
      <c r="C965" s="31"/>
    </row>
    <row r="966" spans="3:3" ht="15.75" customHeight="1">
      <c r="C966" s="31"/>
    </row>
    <row r="967" spans="3:3" ht="15.75" customHeight="1">
      <c r="C967" s="31"/>
    </row>
    <row r="968" spans="3:3" ht="15.75" customHeight="1">
      <c r="C968" s="31"/>
    </row>
    <row r="969" spans="3:3" ht="15.75" customHeight="1">
      <c r="C969" s="31"/>
    </row>
    <row r="970" spans="3:3" ht="15.75" customHeight="1">
      <c r="C970" s="31"/>
    </row>
    <row r="971" spans="3:3" ht="15.75" customHeight="1">
      <c r="C971" s="31"/>
    </row>
    <row r="972" spans="3:3" ht="15.75" customHeight="1">
      <c r="C972" s="31"/>
    </row>
    <row r="973" spans="3:3" ht="15.75" customHeight="1">
      <c r="C973" s="31"/>
    </row>
    <row r="974" spans="3:3" ht="15.75" customHeight="1">
      <c r="C974" s="31"/>
    </row>
    <row r="975" spans="3:3" ht="15.75" customHeight="1">
      <c r="C975" s="31"/>
    </row>
    <row r="976" spans="3:3" ht="15.75" customHeight="1">
      <c r="C976" s="31"/>
    </row>
    <row r="977" spans="3:3" ht="15.75" customHeight="1">
      <c r="C977" s="31"/>
    </row>
    <row r="978" spans="3:3" ht="15.75" customHeight="1">
      <c r="C978" s="31"/>
    </row>
    <row r="979" spans="3:3" ht="15.75" customHeight="1">
      <c r="C979" s="31"/>
    </row>
    <row r="980" spans="3:3" ht="15.75" customHeight="1">
      <c r="C980" s="31"/>
    </row>
    <row r="981" spans="3:3" ht="15.75" customHeight="1">
      <c r="C981" s="31"/>
    </row>
    <row r="982" spans="3:3" ht="15.75" customHeight="1">
      <c r="C982" s="31"/>
    </row>
    <row r="983" spans="3:3" ht="15.75" customHeight="1">
      <c r="C983" s="31"/>
    </row>
    <row r="984" spans="3:3" ht="15.75" customHeight="1">
      <c r="C984" s="31"/>
    </row>
    <row r="985" spans="3:3" ht="15.75" customHeight="1">
      <c r="C985" s="31"/>
    </row>
    <row r="986" spans="3:3" ht="15.75" customHeight="1">
      <c r="C986" s="31"/>
    </row>
    <row r="987" spans="3:3" ht="15.75" customHeight="1">
      <c r="C987" s="31"/>
    </row>
    <row r="988" spans="3:3" ht="15.75" customHeight="1">
      <c r="C988" s="31"/>
    </row>
    <row r="989" spans="3:3" ht="15.75" customHeight="1">
      <c r="C989" s="31"/>
    </row>
    <row r="990" spans="3:3" ht="15.75" customHeight="1">
      <c r="C990" s="31"/>
    </row>
    <row r="991" spans="3:3" ht="15.75" customHeight="1">
      <c r="C991" s="31"/>
    </row>
    <row r="992" spans="3:3" ht="15.75" customHeight="1">
      <c r="C992" s="31"/>
    </row>
    <row r="993" spans="3:3" ht="15.75" customHeight="1">
      <c r="C993" s="31"/>
    </row>
    <row r="994" spans="3:3" ht="15.75" customHeight="1">
      <c r="C994" s="31"/>
    </row>
    <row r="995" spans="3:3" ht="15.75" customHeight="1">
      <c r="C995" s="31"/>
    </row>
    <row r="996" spans="3:3" ht="15.75" customHeight="1">
      <c r="C996" s="31"/>
    </row>
    <row r="997" spans="3:3" ht="15.75" customHeight="1">
      <c r="C997" s="31"/>
    </row>
    <row r="998" spans="3:3" ht="15.75" customHeight="1">
      <c r="C998" s="31"/>
    </row>
    <row r="999" spans="3:3" ht="15.75" customHeight="1">
      <c r="C999" s="31"/>
    </row>
    <row r="1000" spans="3:3" ht="15.75" customHeight="1">
      <c r="C1000" s="31"/>
    </row>
    <row r="1001" spans="3:3" ht="15.75" customHeight="1">
      <c r="C1001" s="31"/>
    </row>
    <row r="1002" spans="3:3" ht="15.75" customHeight="1">
      <c r="C1002" s="31"/>
    </row>
  </sheetData>
  <autoFilter ref="A5:Z65" xr:uid="{00000000-0009-0000-0000-000001000000}"/>
  <mergeCells count="15">
    <mergeCell ref="A1:C2"/>
    <mergeCell ref="D1:S1"/>
    <mergeCell ref="T1:X2"/>
    <mergeCell ref="D2:S2"/>
    <mergeCell ref="A3:X3"/>
    <mergeCell ref="A4:A5"/>
    <mergeCell ref="B4:B5"/>
    <mergeCell ref="C4:C5"/>
    <mergeCell ref="D4:D5"/>
    <mergeCell ref="E4:E5"/>
    <mergeCell ref="J4:X4"/>
    <mergeCell ref="F4:F5"/>
    <mergeCell ref="G4:G5"/>
    <mergeCell ref="H4:H5"/>
    <mergeCell ref="I4:I5"/>
  </mergeCells>
  <pageMargins left="0.7" right="0.7" top="0.75" bottom="0.75" header="0" footer="0"/>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rgb="FF368321"/>
  </sheetPr>
  <dimension ref="A1:AC994"/>
  <sheetViews>
    <sheetView topLeftCell="A7"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6.2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20.2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480" t="s">
        <v>432</v>
      </c>
      <c r="C5" s="433"/>
      <c r="D5" s="496" t="str">
        <f>Indicadores!F22</f>
        <v>Instrumentación Ambiental (INA)</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22.5" customHeight="1">
      <c r="A6" s="111"/>
      <c r="B6" s="480" t="s">
        <v>433</v>
      </c>
      <c r="C6" s="433"/>
      <c r="D6" s="497" t="str">
        <f>Indicadores!A22</f>
        <v>Cumplimiento en la Formulación de Instrumentos normativos</v>
      </c>
      <c r="E6" s="498"/>
      <c r="F6" s="480" t="s">
        <v>434</v>
      </c>
      <c r="G6" s="433"/>
      <c r="H6" s="499" t="str">
        <f>Indicadores!S22</f>
        <v>Viceministro de políticas y normalización ambiental</v>
      </c>
      <c r="I6" s="498"/>
      <c r="J6" s="111"/>
      <c r="K6" s="111"/>
      <c r="L6" s="111"/>
      <c r="M6" s="111"/>
      <c r="N6" s="111"/>
      <c r="O6" s="111"/>
      <c r="P6" s="111"/>
      <c r="Q6" s="111"/>
      <c r="R6" s="111"/>
      <c r="S6" s="111"/>
      <c r="T6" s="111"/>
      <c r="U6" s="111"/>
      <c r="V6" s="111"/>
      <c r="W6" s="111"/>
      <c r="X6" s="111"/>
      <c r="Y6" s="111"/>
      <c r="Z6" s="111"/>
      <c r="AA6" s="111"/>
      <c r="AB6" s="111"/>
      <c r="AC6" s="111"/>
    </row>
    <row r="7" spans="1:29" ht="30" customHeight="1">
      <c r="A7" s="111"/>
      <c r="B7" s="480" t="s">
        <v>435</v>
      </c>
      <c r="C7" s="433"/>
      <c r="D7" s="481" t="str">
        <f>Indicadores!G22</f>
        <v>Promedio (Porcentaje de avance / Avance esperado) *100</v>
      </c>
      <c r="E7" s="433"/>
      <c r="F7" s="480" t="s">
        <v>436</v>
      </c>
      <c r="G7" s="433"/>
      <c r="H7" s="481" t="str">
        <f>Indicadores!C22</f>
        <v>El indicador es la herramienta de control para realizar seguimiento al avance en la generación del servicio de instrumentos normativos</v>
      </c>
      <c r="I7" s="433"/>
      <c r="J7" s="111"/>
      <c r="K7" s="111"/>
      <c r="L7" s="111"/>
      <c r="M7" s="111"/>
      <c r="N7" s="111"/>
      <c r="O7" s="111"/>
      <c r="P7" s="111"/>
      <c r="Q7" s="111"/>
      <c r="R7" s="111"/>
      <c r="S7" s="111"/>
      <c r="T7" s="111"/>
      <c r="U7" s="111"/>
      <c r="V7" s="111"/>
      <c r="W7" s="111"/>
      <c r="X7" s="111"/>
      <c r="Y7" s="111"/>
      <c r="Z7" s="111"/>
      <c r="AA7" s="111"/>
      <c r="AB7" s="111"/>
      <c r="AC7" s="111"/>
    </row>
    <row r="8" spans="1:29" ht="30" customHeight="1">
      <c r="A8" s="111"/>
      <c r="B8" s="32" t="s">
        <v>437</v>
      </c>
      <c r="C8" s="43" t="str">
        <f>Indicadores!P22</f>
        <v>Semestral</v>
      </c>
      <c r="D8" s="32" t="s">
        <v>438</v>
      </c>
      <c r="E8" s="44" t="str">
        <f>Indicadores!R22</f>
        <v>Comités de Gerencia</v>
      </c>
      <c r="F8" s="32" t="s">
        <v>70</v>
      </c>
      <c r="G8" s="45" t="str">
        <f>Indicadores!H22</f>
        <v>Porcentaje</v>
      </c>
      <c r="H8" s="482" t="s">
        <v>439</v>
      </c>
      <c r="I8" s="484" t="str">
        <f>Indicadores!O22</f>
        <v xml:space="preserve">Hacia arriba </v>
      </c>
      <c r="J8" s="111"/>
      <c r="K8" s="111"/>
      <c r="L8" s="111"/>
      <c r="M8" s="111"/>
      <c r="N8" s="111"/>
      <c r="O8" s="111"/>
      <c r="P8" s="111"/>
      <c r="Q8" s="111"/>
      <c r="R8" s="111"/>
      <c r="S8" s="111"/>
      <c r="T8" s="111"/>
      <c r="U8" s="111"/>
      <c r="V8" s="111"/>
      <c r="W8" s="111"/>
      <c r="X8" s="111"/>
      <c r="Y8" s="111"/>
      <c r="Z8" s="111"/>
      <c r="AA8" s="111"/>
      <c r="AB8" s="111"/>
      <c r="AC8" s="111"/>
    </row>
    <row r="9" spans="1:29" ht="25.5" customHeight="1">
      <c r="A9" s="111"/>
      <c r="B9" s="32" t="s">
        <v>404</v>
      </c>
      <c r="C9" s="33">
        <f>Indicadores!N22</f>
        <v>0.8</v>
      </c>
      <c r="D9" s="34" t="s">
        <v>406</v>
      </c>
      <c r="E9" s="33">
        <f>'TABLERO DE MANDO'!F23</f>
        <v>0.68</v>
      </c>
      <c r="F9" s="35" t="s">
        <v>407</v>
      </c>
      <c r="G9" s="33">
        <f>'TABLERO DE MANDO'!G23</f>
        <v>0.72000000000000008</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54"/>
      <c r="E10" s="54"/>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18" customHeight="1">
      <c r="A11" s="111"/>
      <c r="B11" s="46" t="s">
        <v>440</v>
      </c>
      <c r="C11" s="38" t="s">
        <v>441</v>
      </c>
      <c r="D11" s="54" t="str">
        <f>D9</f>
        <v>LIMITE INSATISFACTORIO</v>
      </c>
      <c r="E11" s="54" t="str">
        <f>F9</f>
        <v>LIMITE SATISFACTORIO</v>
      </c>
      <c r="F11" s="36"/>
      <c r="G11" s="36"/>
      <c r="H11" s="36"/>
      <c r="I11" s="112"/>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41"/>
      <c r="D12" s="40">
        <f t="shared" ref="D12:D23" si="0">+$E$9</f>
        <v>0.68</v>
      </c>
      <c r="E12" s="40">
        <f t="shared" ref="E12:E23" si="1">+$G$9</f>
        <v>0.72000000000000008</v>
      </c>
      <c r="F12" s="36"/>
      <c r="G12" s="36"/>
      <c r="H12" s="36"/>
      <c r="I12" s="113"/>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41"/>
      <c r="D13" s="40">
        <f t="shared" si="0"/>
        <v>0.68</v>
      </c>
      <c r="E13" s="40">
        <f t="shared" si="1"/>
        <v>0.72000000000000008</v>
      </c>
      <c r="F13" s="36"/>
      <c r="G13" s="36"/>
      <c r="H13" s="36"/>
      <c r="I13" s="113"/>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41"/>
      <c r="D14" s="40">
        <f t="shared" si="0"/>
        <v>0.68</v>
      </c>
      <c r="E14" s="40">
        <f t="shared" si="1"/>
        <v>0.72000000000000008</v>
      </c>
      <c r="F14" s="36"/>
      <c r="G14" s="36"/>
      <c r="H14" s="36"/>
      <c r="I14" s="113"/>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41"/>
      <c r="D15" s="40">
        <f t="shared" si="0"/>
        <v>0.68</v>
      </c>
      <c r="E15" s="40">
        <f t="shared" si="1"/>
        <v>0.72000000000000008</v>
      </c>
      <c r="F15" s="36"/>
      <c r="G15" s="36"/>
      <c r="H15" s="36"/>
      <c r="I15" s="113"/>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41"/>
      <c r="D16" s="40">
        <f t="shared" si="0"/>
        <v>0.68</v>
      </c>
      <c r="E16" s="40">
        <f t="shared" si="1"/>
        <v>0.72000000000000008</v>
      </c>
      <c r="F16" s="36"/>
      <c r="G16" s="36"/>
      <c r="H16" s="36"/>
      <c r="I16" s="113"/>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1"/>
      <c r="D17" s="40">
        <f t="shared" si="0"/>
        <v>0.68</v>
      </c>
      <c r="E17" s="40">
        <f t="shared" si="1"/>
        <v>0.72000000000000008</v>
      </c>
      <c r="F17" s="36"/>
      <c r="G17" s="36"/>
      <c r="H17" s="36"/>
      <c r="I17" s="113"/>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c r="D18" s="40">
        <f t="shared" si="0"/>
        <v>0.68</v>
      </c>
      <c r="E18" s="40">
        <f t="shared" si="1"/>
        <v>0.72000000000000008</v>
      </c>
      <c r="F18" s="36"/>
      <c r="G18" s="36"/>
      <c r="H18" s="36"/>
      <c r="I18" s="113"/>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0.68</v>
      </c>
      <c r="E19" s="40">
        <f t="shared" si="1"/>
        <v>0.72000000000000008</v>
      </c>
      <c r="F19" s="36"/>
      <c r="G19" s="36"/>
      <c r="H19" s="36"/>
      <c r="I19" s="113"/>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0.68</v>
      </c>
      <c r="E20" s="40">
        <f t="shared" si="1"/>
        <v>0.72000000000000008</v>
      </c>
      <c r="F20" s="36"/>
      <c r="G20" s="36"/>
      <c r="H20" s="36"/>
      <c r="I20" s="113"/>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0.68</v>
      </c>
      <c r="E21" s="40">
        <f t="shared" si="1"/>
        <v>0.72000000000000008</v>
      </c>
      <c r="F21" s="36"/>
      <c r="G21" s="36"/>
      <c r="H21" s="36"/>
      <c r="I21" s="113"/>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0.68</v>
      </c>
      <c r="E22" s="40">
        <f t="shared" si="1"/>
        <v>0.72000000000000008</v>
      </c>
      <c r="F22" s="36"/>
      <c r="G22" s="36"/>
      <c r="H22" s="36"/>
      <c r="I22" s="113"/>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41"/>
      <c r="D23" s="40">
        <f t="shared" si="0"/>
        <v>0.68</v>
      </c>
      <c r="E23" s="40">
        <f t="shared" si="1"/>
        <v>0.72000000000000008</v>
      </c>
      <c r="F23" s="36"/>
      <c r="G23" s="36"/>
      <c r="H23" s="36"/>
      <c r="I23" s="113"/>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47"/>
      <c r="C24" s="41"/>
      <c r="D24" s="40"/>
      <c r="E24" s="40"/>
      <c r="F24" s="36"/>
      <c r="G24" s="36"/>
      <c r="H24" s="36"/>
      <c r="I24" s="113"/>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13"/>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117"/>
      <c r="C28" s="36"/>
      <c r="D28" s="36"/>
      <c r="E28" s="36"/>
      <c r="F28" s="36"/>
      <c r="G28" s="36"/>
      <c r="H28" s="36"/>
      <c r="I28" s="113"/>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486" t="s">
        <v>442</v>
      </c>
      <c r="C29" s="432"/>
      <c r="D29" s="432"/>
      <c r="E29" s="432"/>
      <c r="F29" s="432"/>
      <c r="G29" s="432"/>
      <c r="H29" s="432"/>
      <c r="I29" s="433"/>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85"/>
      <c r="C30" s="432"/>
      <c r="D30" s="432"/>
      <c r="E30" s="432"/>
      <c r="F30" s="432"/>
      <c r="G30" s="432"/>
      <c r="H30" s="432"/>
      <c r="I30" s="43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567" t="s">
        <v>443</v>
      </c>
      <c r="C31" s="432"/>
      <c r="D31" s="432"/>
      <c r="E31" s="433"/>
      <c r="F31" s="567" t="s">
        <v>444</v>
      </c>
      <c r="G31" s="432"/>
      <c r="H31" s="432"/>
      <c r="I31" s="433"/>
      <c r="J31" s="111"/>
      <c r="K31" s="111"/>
      <c r="L31" s="111"/>
      <c r="M31" s="111"/>
      <c r="N31" s="111"/>
      <c r="O31" s="111"/>
      <c r="P31" s="111"/>
      <c r="Q31" s="111"/>
      <c r="R31" s="111"/>
      <c r="S31" s="111"/>
      <c r="T31" s="111"/>
      <c r="U31" s="111"/>
      <c r="V31" s="111"/>
      <c r="W31" s="111"/>
      <c r="X31" s="111"/>
      <c r="Y31" s="111"/>
      <c r="Z31" s="111"/>
      <c r="AA31" s="111"/>
      <c r="AB31" s="111"/>
      <c r="AC31" s="111"/>
    </row>
    <row r="32" spans="1:29" ht="0.75" customHeight="1">
      <c r="A32" s="111"/>
      <c r="B32" s="578"/>
      <c r="C32" s="579"/>
      <c r="D32" s="579"/>
      <c r="E32" s="579"/>
      <c r="F32" s="583"/>
      <c r="G32" s="478"/>
      <c r="H32" s="478"/>
      <c r="I32" s="584"/>
      <c r="J32" s="111"/>
      <c r="K32" s="111"/>
      <c r="L32" s="111"/>
      <c r="M32" s="111"/>
      <c r="N32" s="111"/>
      <c r="O32" s="111"/>
      <c r="P32" s="111"/>
      <c r="Q32" s="111"/>
      <c r="R32" s="111"/>
      <c r="S32" s="111"/>
      <c r="T32" s="111"/>
      <c r="U32" s="111"/>
      <c r="V32" s="111"/>
      <c r="W32" s="111"/>
      <c r="X32" s="111"/>
      <c r="Y32" s="111"/>
      <c r="Z32" s="111"/>
      <c r="AA32" s="111"/>
      <c r="AB32" s="111"/>
      <c r="AC32" s="111"/>
    </row>
    <row r="33" spans="1:29" ht="13.5" hidden="1" customHeight="1">
      <c r="A33" s="111"/>
      <c r="B33" s="580"/>
      <c r="C33" s="579"/>
      <c r="D33" s="579"/>
      <c r="E33" s="579"/>
      <c r="F33" s="478"/>
      <c r="G33" s="478"/>
      <c r="H33" s="478"/>
      <c r="I33" s="584"/>
      <c r="J33" s="111"/>
      <c r="K33" s="111"/>
      <c r="L33" s="111"/>
      <c r="M33" s="111"/>
      <c r="N33" s="111"/>
      <c r="O33" s="111"/>
      <c r="P33" s="111"/>
      <c r="Q33" s="111"/>
      <c r="R33" s="111"/>
      <c r="S33" s="111"/>
      <c r="T33" s="111"/>
      <c r="U33" s="111"/>
      <c r="V33" s="111"/>
      <c r="W33" s="111"/>
      <c r="X33" s="111"/>
      <c r="Y33" s="111"/>
      <c r="Z33" s="111"/>
      <c r="AA33" s="111"/>
      <c r="AB33" s="111"/>
      <c r="AC33" s="111"/>
    </row>
    <row r="34" spans="1:29" ht="3" customHeight="1">
      <c r="A34" s="111"/>
      <c r="B34" s="580"/>
      <c r="C34" s="579"/>
      <c r="D34" s="579"/>
      <c r="E34" s="579"/>
      <c r="F34" s="478"/>
      <c r="G34" s="478"/>
      <c r="H34" s="478"/>
      <c r="I34" s="584"/>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580"/>
      <c r="C35" s="579"/>
      <c r="D35" s="579"/>
      <c r="E35" s="579"/>
      <c r="F35" s="478"/>
      <c r="G35" s="478"/>
      <c r="H35" s="478"/>
      <c r="I35" s="584"/>
      <c r="J35" s="111"/>
      <c r="K35" s="111"/>
      <c r="L35" s="111"/>
      <c r="M35" s="111"/>
      <c r="N35" s="111"/>
      <c r="O35" s="111"/>
      <c r="P35" s="111"/>
      <c r="Q35" s="111"/>
      <c r="R35" s="111"/>
      <c r="S35" s="111"/>
      <c r="T35" s="111"/>
      <c r="U35" s="111"/>
      <c r="V35" s="111"/>
      <c r="W35" s="111"/>
      <c r="X35" s="111"/>
      <c r="Y35" s="111"/>
      <c r="Z35" s="111"/>
      <c r="AA35" s="111"/>
      <c r="AB35" s="111"/>
      <c r="AC35" s="111"/>
    </row>
    <row r="36" spans="1:29" ht="80.25" customHeight="1">
      <c r="A36" s="111"/>
      <c r="B36" s="580"/>
      <c r="C36" s="580"/>
      <c r="D36" s="580"/>
      <c r="E36" s="580"/>
      <c r="F36" s="478"/>
      <c r="G36" s="478"/>
      <c r="H36" s="478"/>
      <c r="I36" s="584"/>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5.75" customHeight="1"/>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5">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31"/>
    <mergeCell ref="F32:I36"/>
    <mergeCell ref="D7:E7"/>
    <mergeCell ref="F7:G7"/>
    <mergeCell ref="H8:H9"/>
    <mergeCell ref="I8:I9"/>
    <mergeCell ref="B29:I29"/>
    <mergeCell ref="B30:I30"/>
    <mergeCell ref="F31:I31"/>
    <mergeCell ref="B32:E36"/>
  </mergeCells>
  <pageMargins left="0.7" right="0.7" top="0.75" bottom="0.75" header="0" footer="0"/>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rgb="FF368321"/>
  </sheetPr>
  <dimension ref="A1:AC994"/>
  <sheetViews>
    <sheetView topLeftCell="A16"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6.2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20.2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thickBo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row>
    <row r="5" spans="1:29" ht="22.5" customHeight="1" thickBot="1">
      <c r="A5" s="111"/>
      <c r="B5" s="480" t="s">
        <v>432</v>
      </c>
      <c r="C5" s="433"/>
      <c r="D5" s="496" t="str">
        <f>Indicadores!F22</f>
        <v>Instrumentación Ambiental (INA)</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22.5" customHeight="1">
      <c r="A6" s="111"/>
      <c r="B6" s="480" t="s">
        <v>433</v>
      </c>
      <c r="C6" s="433"/>
      <c r="D6" s="497" t="str">
        <f>Indicadores!A23</f>
        <v>Gestión de atención satisfactoria al usuario</v>
      </c>
      <c r="E6" s="498"/>
      <c r="F6" s="480" t="s">
        <v>434</v>
      </c>
      <c r="G6" s="433"/>
      <c r="H6" s="499" t="str">
        <f>Indicadores!S23</f>
        <v>Coordinador Grupo de Divulgación de Conocimiento y Cultura Ambiental</v>
      </c>
      <c r="I6" s="498"/>
      <c r="J6" s="111"/>
      <c r="K6" s="111"/>
      <c r="L6" s="111"/>
      <c r="M6" s="111"/>
      <c r="N6" s="111"/>
      <c r="O6" s="111"/>
      <c r="P6" s="111"/>
      <c r="Q6" s="111"/>
      <c r="R6" s="111"/>
      <c r="S6" s="111"/>
      <c r="T6" s="111"/>
      <c r="U6" s="111"/>
      <c r="V6" s="111"/>
      <c r="W6" s="111"/>
      <c r="X6" s="111"/>
      <c r="Y6" s="111"/>
      <c r="Z6" s="111"/>
      <c r="AA6" s="111"/>
      <c r="AB6" s="111"/>
      <c r="AC6" s="111"/>
    </row>
    <row r="7" spans="1:29" ht="45" customHeight="1">
      <c r="A7" s="111"/>
      <c r="B7" s="480" t="s">
        <v>435</v>
      </c>
      <c r="C7" s="433"/>
      <c r="D7" s="481" t="str">
        <f>Indicadores!G23</f>
        <v>Número de usuarios satisfechos / Número de usuarios (consultas atendidas e-mail, personalmente, teléfono)</v>
      </c>
      <c r="E7" s="433"/>
      <c r="F7" s="480" t="s">
        <v>436</v>
      </c>
      <c r="G7" s="433"/>
      <c r="H7" s="481" t="str">
        <f>Indicadores!C23</f>
        <v>Medir el Impacto de la transferencia del conocimiento técnico en medio ambiente y desarrollo sostenible a través de la consulta de documentos en la biblioteca especializada. (usuarios satisfechos)</v>
      </c>
      <c r="I7" s="433"/>
      <c r="J7" s="111"/>
      <c r="K7" s="111"/>
      <c r="L7" s="111"/>
      <c r="M7" s="111"/>
      <c r="N7" s="111"/>
      <c r="O7" s="111"/>
      <c r="P7" s="111"/>
      <c r="Q7" s="111"/>
      <c r="R7" s="111"/>
      <c r="S7" s="111"/>
      <c r="T7" s="111"/>
      <c r="U7" s="111"/>
      <c r="V7" s="111"/>
      <c r="W7" s="111"/>
      <c r="X7" s="111"/>
      <c r="Y7" s="111"/>
      <c r="Z7" s="111"/>
      <c r="AA7" s="111"/>
      <c r="AB7" s="111"/>
      <c r="AC7" s="111"/>
    </row>
    <row r="8" spans="1:29" ht="30" customHeight="1">
      <c r="A8" s="111"/>
      <c r="B8" s="32" t="s">
        <v>437</v>
      </c>
      <c r="C8" s="43" t="str">
        <f>Indicadores!P23</f>
        <v xml:space="preserve">Mensual </v>
      </c>
      <c r="D8" s="32" t="s">
        <v>438</v>
      </c>
      <c r="E8" s="44" t="str">
        <f>Indicadores!S23</f>
        <v>Coordinador Grupo de Divulgación de Conocimiento y Cultura Ambiental</v>
      </c>
      <c r="F8" s="32" t="s">
        <v>70</v>
      </c>
      <c r="G8" s="45" t="str">
        <f>Indicadores!H23</f>
        <v>Porcentaje</v>
      </c>
      <c r="H8" s="482" t="s">
        <v>439</v>
      </c>
      <c r="I8" s="484" t="str">
        <f>Indicadores!O23</f>
        <v>Mantener</v>
      </c>
      <c r="J8" s="111"/>
      <c r="K8" s="111"/>
      <c r="L8" s="111"/>
      <c r="M8" s="111"/>
      <c r="N8" s="111"/>
      <c r="O8" s="111"/>
      <c r="P8" s="111"/>
      <c r="Q8" s="111"/>
      <c r="R8" s="111"/>
      <c r="S8" s="111"/>
      <c r="T8" s="111"/>
      <c r="U8" s="111"/>
      <c r="V8" s="111"/>
      <c r="W8" s="111"/>
      <c r="X8" s="111"/>
      <c r="Y8" s="111"/>
      <c r="Z8" s="111"/>
      <c r="AA8" s="111"/>
      <c r="AB8" s="111"/>
      <c r="AC8" s="111"/>
    </row>
    <row r="9" spans="1:29" ht="25.5" customHeight="1" thickBot="1">
      <c r="A9" s="111"/>
      <c r="B9" s="32" t="s">
        <v>404</v>
      </c>
      <c r="C9" s="33">
        <f>Indicadores!N23</f>
        <v>1</v>
      </c>
      <c r="D9" s="34" t="s">
        <v>406</v>
      </c>
      <c r="E9" s="33">
        <f>'TABLERO DE MANDO'!F24</f>
        <v>0.85</v>
      </c>
      <c r="F9" s="35" t="s">
        <v>407</v>
      </c>
      <c r="G9" s="33">
        <f>'TABLERO DE MANDO'!G24</f>
        <v>0.9</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54"/>
      <c r="E10" s="54"/>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18" customHeight="1">
      <c r="A11" s="111"/>
      <c r="B11" s="46" t="s">
        <v>440</v>
      </c>
      <c r="C11" s="38" t="s">
        <v>441</v>
      </c>
      <c r="D11" s="54" t="str">
        <f>D9</f>
        <v>LIMITE INSATISFACTORIO</v>
      </c>
      <c r="E11" s="54" t="str">
        <f>F9</f>
        <v>LIMITE SATISFACTORIO</v>
      </c>
      <c r="F11" s="36"/>
      <c r="G11" s="36"/>
      <c r="H11" s="36"/>
      <c r="I11" s="112"/>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41">
        <v>1</v>
      </c>
      <c r="D12" s="40">
        <f t="shared" ref="D12:D23" si="0">+$E$9</f>
        <v>0.85</v>
      </c>
      <c r="E12" s="40">
        <f t="shared" ref="E12:E23" si="1">+$G$9</f>
        <v>0.9</v>
      </c>
      <c r="F12" s="36"/>
      <c r="G12" s="36"/>
      <c r="H12" s="36"/>
      <c r="I12" s="113"/>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41">
        <v>1</v>
      </c>
      <c r="D13" s="40">
        <f t="shared" si="0"/>
        <v>0.85</v>
      </c>
      <c r="E13" s="40">
        <f t="shared" si="1"/>
        <v>0.9</v>
      </c>
      <c r="F13" s="36"/>
      <c r="G13" s="36"/>
      <c r="H13" s="36"/>
      <c r="I13" s="113"/>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41">
        <v>1</v>
      </c>
      <c r="D14" s="40">
        <f t="shared" si="0"/>
        <v>0.85</v>
      </c>
      <c r="E14" s="40">
        <f t="shared" si="1"/>
        <v>0.9</v>
      </c>
      <c r="F14" s="36"/>
      <c r="G14" s="36"/>
      <c r="H14" s="36"/>
      <c r="I14" s="113"/>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41">
        <v>1</v>
      </c>
      <c r="D15" s="40">
        <f t="shared" si="0"/>
        <v>0.85</v>
      </c>
      <c r="E15" s="40">
        <f t="shared" si="1"/>
        <v>0.9</v>
      </c>
      <c r="F15" s="36"/>
      <c r="G15" s="36"/>
      <c r="H15" s="36"/>
      <c r="I15" s="113"/>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41">
        <v>1</v>
      </c>
      <c r="D16" s="40">
        <f t="shared" si="0"/>
        <v>0.85</v>
      </c>
      <c r="E16" s="40">
        <f t="shared" si="1"/>
        <v>0.9</v>
      </c>
      <c r="F16" s="36"/>
      <c r="G16" s="36"/>
      <c r="H16" s="36"/>
      <c r="I16" s="113"/>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1">
        <v>1</v>
      </c>
      <c r="D17" s="40">
        <f t="shared" si="0"/>
        <v>0.85</v>
      </c>
      <c r="E17" s="40">
        <f t="shared" si="1"/>
        <v>0.9</v>
      </c>
      <c r="F17" s="36"/>
      <c r="G17" s="36"/>
      <c r="H17" s="36"/>
      <c r="I17" s="113"/>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c r="D18" s="40">
        <f t="shared" si="0"/>
        <v>0.85</v>
      </c>
      <c r="E18" s="40">
        <f t="shared" si="1"/>
        <v>0.9</v>
      </c>
      <c r="F18" s="36"/>
      <c r="G18" s="36"/>
      <c r="H18" s="36"/>
      <c r="I18" s="113"/>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0.85</v>
      </c>
      <c r="E19" s="40">
        <f t="shared" si="1"/>
        <v>0.9</v>
      </c>
      <c r="F19" s="36"/>
      <c r="G19" s="36"/>
      <c r="H19" s="36"/>
      <c r="I19" s="113"/>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0.85</v>
      </c>
      <c r="E20" s="40">
        <f t="shared" si="1"/>
        <v>0.9</v>
      </c>
      <c r="F20" s="36"/>
      <c r="G20" s="36"/>
      <c r="H20" s="36"/>
      <c r="I20" s="113"/>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0.85</v>
      </c>
      <c r="E21" s="40">
        <f t="shared" si="1"/>
        <v>0.9</v>
      </c>
      <c r="F21" s="36"/>
      <c r="G21" s="36"/>
      <c r="H21" s="36"/>
      <c r="I21" s="113"/>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0.85</v>
      </c>
      <c r="E22" s="40">
        <f t="shared" si="1"/>
        <v>0.9</v>
      </c>
      <c r="F22" s="36"/>
      <c r="G22" s="36"/>
      <c r="H22" s="36"/>
      <c r="I22" s="113"/>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41"/>
      <c r="D23" s="40">
        <f t="shared" si="0"/>
        <v>0.85</v>
      </c>
      <c r="E23" s="40">
        <f t="shared" si="1"/>
        <v>0.9</v>
      </c>
      <c r="F23" s="36"/>
      <c r="G23" s="36"/>
      <c r="H23" s="36"/>
      <c r="I23" s="113"/>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47"/>
      <c r="C24" s="41"/>
      <c r="D24" s="40"/>
      <c r="E24" s="40"/>
      <c r="F24" s="36"/>
      <c r="G24" s="36"/>
      <c r="H24" s="36"/>
      <c r="I24" s="113"/>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13"/>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117"/>
      <c r="C28" s="36"/>
      <c r="D28" s="36"/>
      <c r="E28" s="36"/>
      <c r="F28" s="36"/>
      <c r="G28" s="36"/>
      <c r="H28" s="36"/>
      <c r="I28" s="113"/>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486" t="s">
        <v>442</v>
      </c>
      <c r="C29" s="432"/>
      <c r="D29" s="432"/>
      <c r="E29" s="432"/>
      <c r="F29" s="432"/>
      <c r="G29" s="432"/>
      <c r="H29" s="432"/>
      <c r="I29" s="433"/>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85"/>
      <c r="C30" s="432"/>
      <c r="D30" s="432"/>
      <c r="E30" s="432"/>
      <c r="F30" s="432"/>
      <c r="G30" s="432"/>
      <c r="H30" s="432"/>
      <c r="I30" s="43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567" t="s">
        <v>443</v>
      </c>
      <c r="C31" s="432"/>
      <c r="D31" s="432"/>
      <c r="E31" s="433"/>
      <c r="F31" s="567" t="s">
        <v>444</v>
      </c>
      <c r="G31" s="432"/>
      <c r="H31" s="432"/>
      <c r="I31" s="433"/>
      <c r="J31" s="111"/>
      <c r="K31" s="111"/>
      <c r="L31" s="111"/>
      <c r="M31" s="111"/>
      <c r="N31" s="111"/>
      <c r="O31" s="111"/>
      <c r="P31" s="111"/>
      <c r="Q31" s="111"/>
      <c r="R31" s="111"/>
      <c r="S31" s="111"/>
      <c r="T31" s="111"/>
      <c r="U31" s="111"/>
      <c r="V31" s="111"/>
      <c r="W31" s="111"/>
      <c r="X31" s="111"/>
      <c r="Y31" s="111"/>
      <c r="Z31" s="111"/>
      <c r="AA31" s="111"/>
      <c r="AB31" s="111"/>
      <c r="AC31" s="111"/>
    </row>
    <row r="32" spans="1:29" ht="0.75" customHeight="1">
      <c r="A32" s="111"/>
      <c r="B32" s="578" t="s">
        <v>542</v>
      </c>
      <c r="C32" s="579"/>
      <c r="D32" s="579"/>
      <c r="E32" s="579"/>
      <c r="F32" s="583"/>
      <c r="G32" s="478"/>
      <c r="H32" s="478"/>
      <c r="I32" s="584"/>
      <c r="J32" s="111"/>
      <c r="K32" s="111"/>
      <c r="L32" s="111"/>
      <c r="M32" s="111"/>
      <c r="N32" s="111"/>
      <c r="O32" s="111"/>
      <c r="P32" s="111"/>
      <c r="Q32" s="111"/>
      <c r="R32" s="111"/>
      <c r="S32" s="111"/>
      <c r="T32" s="111"/>
      <c r="U32" s="111"/>
      <c r="V32" s="111"/>
      <c r="W32" s="111"/>
      <c r="X32" s="111"/>
      <c r="Y32" s="111"/>
      <c r="Z32" s="111"/>
      <c r="AA32" s="111"/>
      <c r="AB32" s="111"/>
      <c r="AC32" s="111"/>
    </row>
    <row r="33" spans="1:29" ht="13.5" hidden="1" customHeight="1">
      <c r="A33" s="111"/>
      <c r="B33" s="580"/>
      <c r="C33" s="579"/>
      <c r="D33" s="579"/>
      <c r="E33" s="579"/>
      <c r="F33" s="478"/>
      <c r="G33" s="478"/>
      <c r="H33" s="478"/>
      <c r="I33" s="584"/>
      <c r="J33" s="111"/>
      <c r="K33" s="111"/>
      <c r="L33" s="111"/>
      <c r="M33" s="111"/>
      <c r="N33" s="111"/>
      <c r="O33" s="111"/>
      <c r="P33" s="111"/>
      <c r="Q33" s="111"/>
      <c r="R33" s="111"/>
      <c r="S33" s="111"/>
      <c r="T33" s="111"/>
      <c r="U33" s="111"/>
      <c r="V33" s="111"/>
      <c r="W33" s="111"/>
      <c r="X33" s="111"/>
      <c r="Y33" s="111"/>
      <c r="Z33" s="111"/>
      <c r="AA33" s="111"/>
      <c r="AB33" s="111"/>
      <c r="AC33" s="111"/>
    </row>
    <row r="34" spans="1:29" ht="3" customHeight="1">
      <c r="A34" s="111"/>
      <c r="B34" s="580"/>
      <c r="C34" s="579"/>
      <c r="D34" s="579"/>
      <c r="E34" s="579"/>
      <c r="F34" s="478"/>
      <c r="G34" s="478"/>
      <c r="H34" s="478"/>
      <c r="I34" s="584"/>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580"/>
      <c r="C35" s="579"/>
      <c r="D35" s="579"/>
      <c r="E35" s="579"/>
      <c r="F35" s="478"/>
      <c r="G35" s="478"/>
      <c r="H35" s="478"/>
      <c r="I35" s="584"/>
      <c r="J35" s="111"/>
      <c r="K35" s="111"/>
      <c r="L35" s="111"/>
      <c r="M35" s="111"/>
      <c r="N35" s="111"/>
      <c r="O35" s="111"/>
      <c r="P35" s="111"/>
      <c r="Q35" s="111"/>
      <c r="R35" s="111"/>
      <c r="S35" s="111"/>
      <c r="T35" s="111"/>
      <c r="U35" s="111"/>
      <c r="V35" s="111"/>
      <c r="W35" s="111"/>
      <c r="X35" s="111"/>
      <c r="Y35" s="111"/>
      <c r="Z35" s="111"/>
      <c r="AA35" s="111"/>
      <c r="AB35" s="111"/>
      <c r="AC35" s="111"/>
    </row>
    <row r="36" spans="1:29" ht="291.75" customHeight="1">
      <c r="A36" s="111"/>
      <c r="B36" s="580"/>
      <c r="C36" s="580"/>
      <c r="D36" s="580"/>
      <c r="E36" s="580"/>
      <c r="F36" s="478"/>
      <c r="G36" s="478"/>
      <c r="H36" s="478"/>
      <c r="I36" s="584"/>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578" t="s">
        <v>571</v>
      </c>
      <c r="C37" s="579"/>
      <c r="D37" s="579"/>
      <c r="E37" s="579"/>
      <c r="F37" s="578"/>
      <c r="G37" s="579"/>
      <c r="H37" s="579"/>
      <c r="I37" s="579"/>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580" t="s">
        <v>572</v>
      </c>
      <c r="C38" s="579"/>
      <c r="D38" s="579"/>
      <c r="E38" s="579"/>
      <c r="F38" s="580"/>
      <c r="G38" s="579"/>
      <c r="H38" s="579"/>
      <c r="I38" s="579"/>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580"/>
      <c r="C39" s="579"/>
      <c r="D39" s="579"/>
      <c r="E39" s="579"/>
      <c r="F39" s="580"/>
      <c r="G39" s="579"/>
      <c r="H39" s="579"/>
      <c r="I39" s="579"/>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580"/>
      <c r="C40" s="579"/>
      <c r="D40" s="579"/>
      <c r="E40" s="579"/>
      <c r="F40" s="580"/>
      <c r="G40" s="579"/>
      <c r="H40" s="579"/>
      <c r="I40" s="579"/>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580"/>
      <c r="C41" s="580"/>
      <c r="D41" s="580"/>
      <c r="E41" s="580"/>
      <c r="F41" s="580"/>
      <c r="G41" s="580"/>
      <c r="H41" s="580"/>
      <c r="I41" s="580"/>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5.75" customHeight="1"/>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7">
    <mergeCell ref="B37:E41"/>
    <mergeCell ref="F37:I41"/>
    <mergeCell ref="B1:C2"/>
    <mergeCell ref="D1:H1"/>
    <mergeCell ref="I1:I2"/>
    <mergeCell ref="D2:H2"/>
    <mergeCell ref="B3:C3"/>
    <mergeCell ref="D3:H3"/>
    <mergeCell ref="B4:I4"/>
    <mergeCell ref="B5:C5"/>
    <mergeCell ref="D5:I5"/>
    <mergeCell ref="B6:C6"/>
    <mergeCell ref="D6:E6"/>
    <mergeCell ref="F6:G6"/>
    <mergeCell ref="H6:I6"/>
    <mergeCell ref="B7:C7"/>
    <mergeCell ref="D7:E7"/>
    <mergeCell ref="F7:G7"/>
    <mergeCell ref="H7:I7"/>
    <mergeCell ref="H8:H9"/>
    <mergeCell ref="I8:I9"/>
    <mergeCell ref="B29:I29"/>
    <mergeCell ref="B30:I30"/>
    <mergeCell ref="B31:E31"/>
    <mergeCell ref="F31:I31"/>
    <mergeCell ref="B32:E36"/>
    <mergeCell ref="F32:I36"/>
  </mergeCells>
  <pageMargins left="0.7" right="0.7" top="0.75" bottom="0.75" header="0" footer="0"/>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rgb="FF368321"/>
  </sheetPr>
  <dimension ref="A1:AE988"/>
  <sheetViews>
    <sheetView topLeftCell="A20"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31" width="11.5546875" customWidth="1"/>
  </cols>
  <sheetData>
    <row r="1" spans="1:31" ht="30.7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c r="AD1" s="36"/>
      <c r="AE1" s="36"/>
    </row>
    <row r="2" spans="1:31" ht="13.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c r="AD2" s="36"/>
      <c r="AE2" s="36"/>
    </row>
    <row r="3" spans="1:31"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c r="AD3" s="36"/>
      <c r="AE3" s="36"/>
    </row>
    <row r="4" spans="1:31" ht="13.5" customHeigh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c r="AD4" s="36"/>
      <c r="AE4" s="36"/>
    </row>
    <row r="5" spans="1:31" ht="22.5" customHeight="1">
      <c r="A5" s="111"/>
      <c r="B5" s="480" t="s">
        <v>432</v>
      </c>
      <c r="C5" s="433"/>
      <c r="D5" s="496" t="str">
        <f>Indicadores!F24</f>
        <v xml:space="preserve">Gestión del Desarrollo Sostenible (GDS) </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c r="AD5" s="36"/>
      <c r="AE5" s="36"/>
    </row>
    <row r="6" spans="1:31" ht="34.5" customHeight="1">
      <c r="A6" s="111"/>
      <c r="B6" s="480" t="s">
        <v>433</v>
      </c>
      <c r="C6" s="433"/>
      <c r="D6" s="497" t="str">
        <f>Indicadores!A24</f>
        <v>Cumplimiento de las actividades de acompañamiento en el ejercicio misional del ministerio.</v>
      </c>
      <c r="E6" s="498"/>
      <c r="F6" s="480" t="s">
        <v>434</v>
      </c>
      <c r="G6" s="433"/>
      <c r="H6" s="499" t="str">
        <f>Indicadores!S24</f>
        <v>Áreas Técnicas</v>
      </c>
      <c r="I6" s="498"/>
      <c r="J6" s="111"/>
      <c r="K6" s="111"/>
      <c r="L6" s="111"/>
      <c r="M6" s="111"/>
      <c r="N6" s="111"/>
      <c r="O6" s="111"/>
      <c r="P6" s="111"/>
      <c r="Q6" s="111"/>
      <c r="R6" s="111"/>
      <c r="S6" s="111"/>
      <c r="T6" s="111"/>
      <c r="U6" s="111"/>
      <c r="V6" s="111"/>
      <c r="W6" s="111"/>
      <c r="X6" s="111"/>
      <c r="Y6" s="111"/>
      <c r="Z6" s="111"/>
      <c r="AA6" s="111"/>
      <c r="AB6" s="111"/>
      <c r="AC6" s="111"/>
      <c r="AD6" s="36"/>
      <c r="AE6" s="36"/>
    </row>
    <row r="7" spans="1:31" ht="45" customHeight="1">
      <c r="A7" s="111"/>
      <c r="B7" s="480" t="s">
        <v>435</v>
      </c>
      <c r="C7" s="433"/>
      <c r="D7" s="481" t="str">
        <f>Indicadores!G24</f>
        <v>(Actividades de acompañamiento ejecutadas / Actividades de acompañamiento planificadas)x100</v>
      </c>
      <c r="E7" s="433"/>
      <c r="F7" s="480" t="s">
        <v>436</v>
      </c>
      <c r="G7" s="433"/>
      <c r="H7" s="481" t="str">
        <f>Indicadores!C24</f>
        <v>Medir el cumplimiento  de las actividades de  acompañamiento en el ejercicio misional del ministerio</v>
      </c>
      <c r="I7" s="433"/>
      <c r="J7" s="111"/>
      <c r="K7" s="111"/>
      <c r="L7" s="111"/>
      <c r="M7" s="111"/>
      <c r="N7" s="111"/>
      <c r="O7" s="111"/>
      <c r="P7" s="111"/>
      <c r="Q7" s="111"/>
      <c r="R7" s="111"/>
      <c r="S7" s="111"/>
      <c r="T7" s="111"/>
      <c r="U7" s="111"/>
      <c r="V7" s="111"/>
      <c r="W7" s="111"/>
      <c r="X7" s="111"/>
      <c r="Y7" s="111"/>
      <c r="Z7" s="111"/>
      <c r="AA7" s="111"/>
      <c r="AB7" s="111"/>
      <c r="AC7" s="111"/>
      <c r="AD7" s="36"/>
      <c r="AE7" s="36"/>
    </row>
    <row r="8" spans="1:31" ht="42" customHeight="1">
      <c r="A8" s="111"/>
      <c r="B8" s="32" t="s">
        <v>437</v>
      </c>
      <c r="C8" s="43" t="str">
        <f>Indicadores!P24</f>
        <v>Semestral</v>
      </c>
      <c r="D8" s="32" t="s">
        <v>438</v>
      </c>
      <c r="E8" s="44" t="str">
        <f>Indicadores!R24</f>
        <v>Áreas Técnicas del ministerio</v>
      </c>
      <c r="F8" s="32" t="s">
        <v>70</v>
      </c>
      <c r="G8" s="45" t="str">
        <f>Indicadores!H24</f>
        <v>Porcentaje</v>
      </c>
      <c r="H8" s="482" t="s">
        <v>439</v>
      </c>
      <c r="I8" s="484" t="str">
        <f>Indicadores!O24</f>
        <v xml:space="preserve">Hacia arriba </v>
      </c>
      <c r="J8" s="111"/>
      <c r="K8" s="111"/>
      <c r="L8" s="111"/>
      <c r="M8" s="111"/>
      <c r="N8" s="111"/>
      <c r="O8" s="111"/>
      <c r="P8" s="111"/>
      <c r="Q8" s="111"/>
      <c r="R8" s="111"/>
      <c r="S8" s="111"/>
      <c r="T8" s="111"/>
      <c r="U8" s="111"/>
      <c r="V8" s="111"/>
      <c r="W8" s="111"/>
      <c r="X8" s="111"/>
      <c r="Y8" s="111"/>
      <c r="Z8" s="111"/>
      <c r="AA8" s="111"/>
      <c r="AB8" s="111"/>
      <c r="AC8" s="111"/>
      <c r="AD8" s="36"/>
      <c r="AE8" s="36"/>
    </row>
    <row r="9" spans="1:31" ht="33.75" customHeight="1">
      <c r="A9" s="111"/>
      <c r="B9" s="32" t="s">
        <v>404</v>
      </c>
      <c r="C9" s="33">
        <f>Indicadores!N24</f>
        <v>0.8</v>
      </c>
      <c r="D9" s="34" t="s">
        <v>406</v>
      </c>
      <c r="E9" s="33">
        <f>'TABLERO DE MANDO'!F25</f>
        <v>0.68</v>
      </c>
      <c r="F9" s="35" t="s">
        <v>406</v>
      </c>
      <c r="G9" s="33">
        <f>'TABLERO DE MANDO'!G25</f>
        <v>0.72000000000000008</v>
      </c>
      <c r="H9" s="483"/>
      <c r="I9" s="485"/>
      <c r="J9" s="111"/>
      <c r="K9" s="111"/>
      <c r="L9" s="111"/>
      <c r="M9" s="111"/>
      <c r="N9" s="111"/>
      <c r="O9" s="111"/>
      <c r="P9" s="111"/>
      <c r="Q9" s="111"/>
      <c r="R9" s="111"/>
      <c r="S9" s="111"/>
      <c r="T9" s="111"/>
      <c r="U9" s="111"/>
      <c r="V9" s="111"/>
      <c r="W9" s="111"/>
      <c r="X9" s="111"/>
      <c r="Y9" s="111"/>
      <c r="Z9" s="111"/>
      <c r="AA9" s="111"/>
      <c r="AB9" s="111"/>
      <c r="AC9" s="111"/>
      <c r="AD9" s="36"/>
      <c r="AE9" s="36"/>
    </row>
    <row r="10" spans="1:31" ht="13.5" customHeight="1">
      <c r="A10" s="111"/>
      <c r="B10" s="117"/>
      <c r="C10" s="36"/>
      <c r="D10" s="54"/>
      <c r="E10" s="54"/>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c r="AD10" s="36"/>
      <c r="AE10" s="36"/>
    </row>
    <row r="11" spans="1:31" ht="21.75" customHeight="1">
      <c r="A11" s="111"/>
      <c r="B11" s="46" t="s">
        <v>440</v>
      </c>
      <c r="C11" s="38" t="s">
        <v>441</v>
      </c>
      <c r="D11" s="54" t="str">
        <f>D9</f>
        <v>LIMITE INSATISFACTORIO</v>
      </c>
      <c r="E11" s="54" t="str">
        <f>F9</f>
        <v>LIMITE INSATISFACTORIO</v>
      </c>
      <c r="F11" s="36"/>
      <c r="G11" s="36"/>
      <c r="H11" s="36"/>
      <c r="I11" s="112"/>
      <c r="J11" s="111"/>
      <c r="K11" s="111"/>
      <c r="L11" s="111"/>
      <c r="M11" s="111"/>
      <c r="N11" s="111"/>
      <c r="O11" s="111"/>
      <c r="P11" s="111"/>
      <c r="Q11" s="111"/>
      <c r="R11" s="111"/>
      <c r="S11" s="111"/>
      <c r="T11" s="111"/>
      <c r="U11" s="111"/>
      <c r="V11" s="111"/>
      <c r="W11" s="111"/>
      <c r="X11" s="111"/>
      <c r="Y11" s="111"/>
      <c r="Z11" s="111"/>
      <c r="AA11" s="111"/>
      <c r="AB11" s="111"/>
      <c r="AC11" s="111"/>
      <c r="AD11" s="36"/>
      <c r="AE11" s="36"/>
    </row>
    <row r="12" spans="1:31" ht="13.5" customHeight="1">
      <c r="A12" s="111"/>
      <c r="B12" s="47" t="s">
        <v>411</v>
      </c>
      <c r="C12" s="41"/>
      <c r="D12" s="40">
        <f t="shared" ref="D12:D23" si="0">+$E$9</f>
        <v>0.68</v>
      </c>
      <c r="E12" s="40">
        <f t="shared" ref="E12:E23" si="1">+$G$9</f>
        <v>0.72000000000000008</v>
      </c>
      <c r="F12" s="36"/>
      <c r="G12" s="36"/>
      <c r="H12" s="36"/>
      <c r="I12" s="113"/>
      <c r="J12" s="111"/>
      <c r="K12" s="111"/>
      <c r="L12" s="111"/>
      <c r="M12" s="111"/>
      <c r="N12" s="111"/>
      <c r="O12" s="111"/>
      <c r="P12" s="111"/>
      <c r="Q12" s="111"/>
      <c r="R12" s="111"/>
      <c r="S12" s="111"/>
      <c r="T12" s="111"/>
      <c r="U12" s="111"/>
      <c r="V12" s="111"/>
      <c r="W12" s="111"/>
      <c r="X12" s="111"/>
      <c r="Y12" s="111"/>
      <c r="Z12" s="111"/>
      <c r="AA12" s="111"/>
      <c r="AB12" s="111"/>
      <c r="AC12" s="111"/>
      <c r="AD12" s="36"/>
      <c r="AE12" s="36"/>
    </row>
    <row r="13" spans="1:31" ht="13.5" customHeight="1">
      <c r="A13" s="111"/>
      <c r="B13" s="47" t="s">
        <v>412</v>
      </c>
      <c r="C13" s="41"/>
      <c r="D13" s="40">
        <f t="shared" si="0"/>
        <v>0.68</v>
      </c>
      <c r="E13" s="40">
        <f t="shared" si="1"/>
        <v>0.72000000000000008</v>
      </c>
      <c r="F13" s="36"/>
      <c r="G13" s="36"/>
      <c r="H13" s="36"/>
      <c r="I13" s="113"/>
      <c r="J13" s="111"/>
      <c r="K13" s="111"/>
      <c r="L13" s="111"/>
      <c r="M13" s="111"/>
      <c r="N13" s="111"/>
      <c r="O13" s="111"/>
      <c r="P13" s="111"/>
      <c r="Q13" s="111"/>
      <c r="R13" s="111"/>
      <c r="S13" s="111"/>
      <c r="T13" s="111"/>
      <c r="U13" s="111"/>
      <c r="V13" s="111"/>
      <c r="W13" s="111"/>
      <c r="X13" s="111"/>
      <c r="Y13" s="111"/>
      <c r="Z13" s="111"/>
      <c r="AA13" s="111"/>
      <c r="AB13" s="111"/>
      <c r="AC13" s="111"/>
      <c r="AD13" s="36"/>
      <c r="AE13" s="36"/>
    </row>
    <row r="14" spans="1:31" ht="13.5" customHeight="1">
      <c r="A14" s="111"/>
      <c r="B14" s="47" t="s">
        <v>413</v>
      </c>
      <c r="C14" s="41"/>
      <c r="D14" s="40">
        <f t="shared" si="0"/>
        <v>0.68</v>
      </c>
      <c r="E14" s="40">
        <f t="shared" si="1"/>
        <v>0.72000000000000008</v>
      </c>
      <c r="F14" s="36"/>
      <c r="G14" s="36"/>
      <c r="H14" s="36"/>
      <c r="I14" s="113"/>
      <c r="J14" s="111"/>
      <c r="K14" s="111"/>
      <c r="L14" s="111"/>
      <c r="M14" s="111"/>
      <c r="N14" s="111"/>
      <c r="O14" s="111"/>
      <c r="P14" s="111"/>
      <c r="Q14" s="111"/>
      <c r="R14" s="111"/>
      <c r="S14" s="111"/>
      <c r="T14" s="111"/>
      <c r="U14" s="111"/>
      <c r="V14" s="111"/>
      <c r="W14" s="111"/>
      <c r="X14" s="111"/>
      <c r="Y14" s="111"/>
      <c r="Z14" s="111"/>
      <c r="AA14" s="111"/>
      <c r="AB14" s="111"/>
      <c r="AC14" s="111"/>
      <c r="AD14" s="36"/>
      <c r="AE14" s="36"/>
    </row>
    <row r="15" spans="1:31" ht="13.5" customHeight="1">
      <c r="A15" s="111"/>
      <c r="B15" s="47" t="s">
        <v>414</v>
      </c>
      <c r="C15" s="41"/>
      <c r="D15" s="40">
        <f t="shared" si="0"/>
        <v>0.68</v>
      </c>
      <c r="E15" s="40">
        <f t="shared" si="1"/>
        <v>0.72000000000000008</v>
      </c>
      <c r="F15" s="36"/>
      <c r="G15" s="36"/>
      <c r="H15" s="36"/>
      <c r="I15" s="113"/>
      <c r="J15" s="111"/>
      <c r="K15" s="111"/>
      <c r="L15" s="111"/>
      <c r="M15" s="111"/>
      <c r="N15" s="111"/>
      <c r="O15" s="111"/>
      <c r="P15" s="111"/>
      <c r="Q15" s="111"/>
      <c r="R15" s="111"/>
      <c r="S15" s="111"/>
      <c r="T15" s="111"/>
      <c r="U15" s="111"/>
      <c r="V15" s="111"/>
      <c r="W15" s="111"/>
      <c r="X15" s="111"/>
      <c r="Y15" s="111"/>
      <c r="Z15" s="111"/>
      <c r="AA15" s="111"/>
      <c r="AB15" s="111"/>
      <c r="AC15" s="111"/>
      <c r="AD15" s="36"/>
      <c r="AE15" s="36"/>
    </row>
    <row r="16" spans="1:31" ht="13.5" customHeight="1">
      <c r="A16" s="111"/>
      <c r="B16" s="47" t="s">
        <v>415</v>
      </c>
      <c r="C16" s="41"/>
      <c r="D16" s="40">
        <f t="shared" si="0"/>
        <v>0.68</v>
      </c>
      <c r="E16" s="40">
        <f t="shared" si="1"/>
        <v>0.72000000000000008</v>
      </c>
      <c r="F16" s="36"/>
      <c r="G16" s="36"/>
      <c r="H16" s="36"/>
      <c r="I16" s="113"/>
      <c r="J16" s="111"/>
      <c r="K16" s="111"/>
      <c r="L16" s="111"/>
      <c r="M16" s="111"/>
      <c r="N16" s="111"/>
      <c r="O16" s="111"/>
      <c r="P16" s="111"/>
      <c r="Q16" s="111"/>
      <c r="R16" s="111"/>
      <c r="S16" s="111"/>
      <c r="T16" s="111"/>
      <c r="U16" s="111"/>
      <c r="V16" s="111"/>
      <c r="W16" s="111"/>
      <c r="X16" s="111"/>
      <c r="Y16" s="111"/>
      <c r="Z16" s="111"/>
      <c r="AA16" s="111"/>
      <c r="AB16" s="111"/>
      <c r="AC16" s="111"/>
      <c r="AD16" s="36"/>
      <c r="AE16" s="36"/>
    </row>
    <row r="17" spans="1:31" ht="13.5" customHeight="1">
      <c r="A17" s="111"/>
      <c r="B17" s="47" t="s">
        <v>416</v>
      </c>
      <c r="C17" s="41">
        <v>0.87</v>
      </c>
      <c r="D17" s="40">
        <f t="shared" si="0"/>
        <v>0.68</v>
      </c>
      <c r="E17" s="40">
        <f t="shared" si="1"/>
        <v>0.72000000000000008</v>
      </c>
      <c r="F17" s="36"/>
      <c r="G17" s="36"/>
      <c r="H17" s="36"/>
      <c r="I17" s="113"/>
      <c r="J17" s="111"/>
      <c r="K17" s="111"/>
      <c r="L17" s="111"/>
      <c r="M17" s="111"/>
      <c r="N17" s="111"/>
      <c r="O17" s="111"/>
      <c r="P17" s="111"/>
      <c r="Q17" s="111"/>
      <c r="R17" s="111"/>
      <c r="S17" s="111"/>
      <c r="T17" s="111"/>
      <c r="U17" s="111"/>
      <c r="V17" s="111"/>
      <c r="W17" s="111"/>
      <c r="X17" s="111"/>
      <c r="Y17" s="111"/>
      <c r="Z17" s="111"/>
      <c r="AA17" s="111"/>
      <c r="AB17" s="111"/>
      <c r="AC17" s="111"/>
      <c r="AD17" s="36"/>
      <c r="AE17" s="36"/>
    </row>
    <row r="18" spans="1:31" ht="13.5" customHeight="1">
      <c r="A18" s="111"/>
      <c r="B18" s="47" t="s">
        <v>417</v>
      </c>
      <c r="C18" s="41"/>
      <c r="D18" s="40">
        <f t="shared" si="0"/>
        <v>0.68</v>
      </c>
      <c r="E18" s="40">
        <f t="shared" si="1"/>
        <v>0.72000000000000008</v>
      </c>
      <c r="F18" s="36"/>
      <c r="G18" s="36"/>
      <c r="H18" s="36"/>
      <c r="I18" s="113"/>
      <c r="J18" s="111"/>
      <c r="K18" s="111"/>
      <c r="L18" s="111"/>
      <c r="M18" s="111"/>
      <c r="N18" s="111"/>
      <c r="O18" s="111"/>
      <c r="P18" s="111"/>
      <c r="Q18" s="111"/>
      <c r="R18" s="111"/>
      <c r="S18" s="111"/>
      <c r="T18" s="111"/>
      <c r="U18" s="111"/>
      <c r="V18" s="111"/>
      <c r="W18" s="111"/>
      <c r="X18" s="111"/>
      <c r="Y18" s="111"/>
      <c r="Z18" s="111"/>
      <c r="AA18" s="111"/>
      <c r="AB18" s="111"/>
      <c r="AC18" s="111"/>
      <c r="AD18" s="36"/>
      <c r="AE18" s="36"/>
    </row>
    <row r="19" spans="1:31" ht="13.5" customHeight="1">
      <c r="A19" s="111"/>
      <c r="B19" s="47" t="s">
        <v>418</v>
      </c>
      <c r="C19" s="41"/>
      <c r="D19" s="40">
        <f t="shared" si="0"/>
        <v>0.68</v>
      </c>
      <c r="E19" s="40">
        <f t="shared" si="1"/>
        <v>0.72000000000000008</v>
      </c>
      <c r="F19" s="36"/>
      <c r="G19" s="36"/>
      <c r="H19" s="36"/>
      <c r="I19" s="113"/>
      <c r="J19" s="111"/>
      <c r="K19" s="111"/>
      <c r="L19" s="111"/>
      <c r="M19" s="111"/>
      <c r="N19" s="111"/>
      <c r="O19" s="111"/>
      <c r="P19" s="111"/>
      <c r="Q19" s="111"/>
      <c r="R19" s="111"/>
      <c r="S19" s="111"/>
      <c r="T19" s="111"/>
      <c r="U19" s="111"/>
      <c r="V19" s="111"/>
      <c r="W19" s="111"/>
      <c r="X19" s="111"/>
      <c r="Y19" s="111"/>
      <c r="Z19" s="111"/>
      <c r="AA19" s="111"/>
      <c r="AB19" s="111"/>
      <c r="AC19" s="111"/>
      <c r="AD19" s="36"/>
      <c r="AE19" s="36"/>
    </row>
    <row r="20" spans="1:31" ht="13.5" customHeight="1">
      <c r="A20" s="111"/>
      <c r="B20" s="47" t="s">
        <v>419</v>
      </c>
      <c r="C20" s="41"/>
      <c r="D20" s="40">
        <f t="shared" si="0"/>
        <v>0.68</v>
      </c>
      <c r="E20" s="40">
        <f t="shared" si="1"/>
        <v>0.72000000000000008</v>
      </c>
      <c r="F20" s="36"/>
      <c r="G20" s="36"/>
      <c r="H20" s="36"/>
      <c r="I20" s="113"/>
      <c r="J20" s="111"/>
      <c r="K20" s="111"/>
      <c r="L20" s="111"/>
      <c r="M20" s="111"/>
      <c r="N20" s="111"/>
      <c r="O20" s="111"/>
      <c r="P20" s="111"/>
      <c r="Q20" s="111"/>
      <c r="R20" s="111"/>
      <c r="S20" s="111"/>
      <c r="T20" s="111"/>
      <c r="U20" s="111"/>
      <c r="V20" s="111"/>
      <c r="W20" s="111"/>
      <c r="X20" s="111"/>
      <c r="Y20" s="111"/>
      <c r="Z20" s="111"/>
      <c r="AA20" s="111"/>
      <c r="AB20" s="111"/>
      <c r="AC20" s="111"/>
      <c r="AD20" s="36"/>
      <c r="AE20" s="36"/>
    </row>
    <row r="21" spans="1:31" ht="13.5" customHeight="1">
      <c r="A21" s="111"/>
      <c r="B21" s="47" t="s">
        <v>420</v>
      </c>
      <c r="C21" s="41"/>
      <c r="D21" s="40">
        <f t="shared" si="0"/>
        <v>0.68</v>
      </c>
      <c r="E21" s="40">
        <f t="shared" si="1"/>
        <v>0.72000000000000008</v>
      </c>
      <c r="F21" s="36"/>
      <c r="G21" s="36"/>
      <c r="H21" s="36"/>
      <c r="I21" s="113"/>
      <c r="J21" s="111"/>
      <c r="K21" s="111"/>
      <c r="L21" s="111"/>
      <c r="M21" s="111"/>
      <c r="N21" s="111"/>
      <c r="O21" s="111"/>
      <c r="P21" s="111"/>
      <c r="Q21" s="111"/>
      <c r="R21" s="111"/>
      <c r="S21" s="111"/>
      <c r="T21" s="111"/>
      <c r="U21" s="111"/>
      <c r="V21" s="111"/>
      <c r="W21" s="111"/>
      <c r="X21" s="111"/>
      <c r="Y21" s="111"/>
      <c r="Z21" s="111"/>
      <c r="AA21" s="111"/>
      <c r="AB21" s="111"/>
      <c r="AC21" s="111"/>
      <c r="AD21" s="36"/>
      <c r="AE21" s="36"/>
    </row>
    <row r="22" spans="1:31" ht="13.5" customHeight="1">
      <c r="A22" s="111"/>
      <c r="B22" s="47" t="s">
        <v>421</v>
      </c>
      <c r="C22" s="41"/>
      <c r="D22" s="40">
        <f t="shared" si="0"/>
        <v>0.68</v>
      </c>
      <c r="E22" s="40">
        <f t="shared" si="1"/>
        <v>0.72000000000000008</v>
      </c>
      <c r="F22" s="36"/>
      <c r="G22" s="36"/>
      <c r="H22" s="36"/>
      <c r="I22" s="113"/>
      <c r="J22" s="111"/>
      <c r="K22" s="111"/>
      <c r="L22" s="111"/>
      <c r="M22" s="111"/>
      <c r="N22" s="111"/>
      <c r="O22" s="111"/>
      <c r="P22" s="111"/>
      <c r="Q22" s="111"/>
      <c r="R22" s="111"/>
      <c r="S22" s="111"/>
      <c r="T22" s="111"/>
      <c r="U22" s="111"/>
      <c r="V22" s="111"/>
      <c r="W22" s="111"/>
      <c r="X22" s="111"/>
      <c r="Y22" s="111"/>
      <c r="Z22" s="111"/>
      <c r="AA22" s="111"/>
      <c r="AB22" s="111"/>
      <c r="AC22" s="111"/>
      <c r="AD22" s="36"/>
      <c r="AE22" s="36"/>
    </row>
    <row r="23" spans="1:31" ht="13.5" customHeight="1">
      <c r="A23" s="111"/>
      <c r="B23" s="47" t="s">
        <v>422</v>
      </c>
      <c r="D23" s="40">
        <f t="shared" si="0"/>
        <v>0.68</v>
      </c>
      <c r="E23" s="40">
        <f t="shared" si="1"/>
        <v>0.72000000000000008</v>
      </c>
      <c r="F23" s="36"/>
      <c r="G23" s="36"/>
      <c r="H23" s="36"/>
      <c r="I23" s="113"/>
      <c r="J23" s="111"/>
      <c r="K23" s="111"/>
      <c r="L23" s="111"/>
      <c r="M23" s="111"/>
      <c r="N23" s="111"/>
      <c r="O23" s="111"/>
      <c r="P23" s="111"/>
      <c r="Q23" s="111"/>
      <c r="R23" s="111"/>
      <c r="S23" s="111"/>
      <c r="T23" s="111"/>
      <c r="U23" s="111"/>
      <c r="V23" s="111"/>
      <c r="W23" s="111"/>
      <c r="X23" s="111"/>
      <c r="Y23" s="111"/>
      <c r="Z23" s="111"/>
      <c r="AA23" s="111"/>
      <c r="AB23" s="111"/>
      <c r="AC23" s="111"/>
      <c r="AD23" s="36"/>
      <c r="AE23" s="36"/>
    </row>
    <row r="24" spans="1:31" ht="13.5" customHeight="1">
      <c r="A24" s="111"/>
      <c r="B24" s="47"/>
      <c r="C24" s="41"/>
      <c r="D24" s="40"/>
      <c r="E24" s="40"/>
      <c r="F24" s="36"/>
      <c r="G24" s="36"/>
      <c r="H24" s="36"/>
      <c r="I24" s="113"/>
      <c r="J24" s="111"/>
      <c r="K24" s="111"/>
      <c r="L24" s="111"/>
      <c r="M24" s="111"/>
      <c r="N24" s="111"/>
      <c r="O24" s="111"/>
      <c r="P24" s="111"/>
      <c r="Q24" s="111"/>
      <c r="R24" s="111"/>
      <c r="S24" s="111"/>
      <c r="T24" s="111"/>
      <c r="U24" s="111"/>
      <c r="V24" s="111"/>
      <c r="W24" s="111"/>
      <c r="X24" s="111"/>
      <c r="Y24" s="111"/>
      <c r="Z24" s="111"/>
      <c r="AA24" s="111"/>
      <c r="AB24" s="111"/>
      <c r="AC24" s="111"/>
      <c r="AD24" s="36"/>
      <c r="AE24" s="36"/>
    </row>
    <row r="25" spans="1:31" ht="13.5" customHeight="1">
      <c r="A25" s="111"/>
      <c r="B25" s="117"/>
      <c r="C25" s="36"/>
      <c r="D25" s="36"/>
      <c r="E25" s="36"/>
      <c r="F25" s="36"/>
      <c r="G25" s="36"/>
      <c r="H25" s="36"/>
      <c r="I25" s="113"/>
      <c r="J25" s="111"/>
      <c r="K25" s="123"/>
      <c r="L25" s="111"/>
      <c r="M25" s="111"/>
      <c r="N25" s="111"/>
      <c r="O25" s="111"/>
      <c r="P25" s="111"/>
      <c r="Q25" s="111"/>
      <c r="R25" s="111"/>
      <c r="S25" s="111"/>
      <c r="T25" s="111"/>
      <c r="U25" s="111"/>
      <c r="V25" s="111"/>
      <c r="W25" s="111"/>
      <c r="X25" s="111"/>
      <c r="Y25" s="111"/>
      <c r="Z25" s="111"/>
      <c r="AA25" s="111"/>
      <c r="AB25" s="111"/>
      <c r="AC25" s="111"/>
      <c r="AD25" s="111"/>
      <c r="AE25" s="111"/>
    </row>
    <row r="26" spans="1:31" ht="13.5" customHeight="1">
      <c r="A26" s="111"/>
      <c r="B26" s="117"/>
      <c r="C26" s="36"/>
      <c r="D26" s="36"/>
      <c r="E26" s="36"/>
      <c r="F26" s="36"/>
      <c r="G26" s="36"/>
      <c r="H26" s="36"/>
      <c r="I26" s="113"/>
      <c r="J26" s="111"/>
      <c r="K26" s="123"/>
      <c r="L26" s="111"/>
      <c r="M26" s="111"/>
      <c r="N26" s="111"/>
      <c r="O26" s="111"/>
      <c r="P26" s="111"/>
      <c r="Q26" s="111"/>
      <c r="R26" s="111"/>
      <c r="S26" s="111"/>
      <c r="T26" s="111"/>
      <c r="U26" s="111"/>
      <c r="V26" s="111"/>
      <c r="W26" s="111"/>
      <c r="X26" s="111"/>
      <c r="Y26" s="111"/>
      <c r="Z26" s="111"/>
      <c r="AA26" s="111"/>
      <c r="AB26" s="111"/>
      <c r="AC26" s="111"/>
      <c r="AD26" s="111"/>
      <c r="AE26" s="111"/>
    </row>
    <row r="27" spans="1:31" ht="13.5" customHeight="1">
      <c r="A27" s="111"/>
      <c r="B27" s="117"/>
      <c r="C27" s="36"/>
      <c r="D27" s="36"/>
      <c r="E27" s="36"/>
      <c r="F27" s="36"/>
      <c r="G27" s="36"/>
      <c r="H27" s="36"/>
      <c r="I27" s="113"/>
      <c r="J27" s="111"/>
      <c r="K27" s="123"/>
      <c r="L27" s="111"/>
      <c r="M27" s="111"/>
      <c r="N27" s="111"/>
      <c r="O27" s="111"/>
      <c r="P27" s="111"/>
      <c r="Q27" s="111"/>
      <c r="R27" s="111"/>
      <c r="S27" s="111"/>
      <c r="T27" s="111"/>
      <c r="U27" s="111"/>
      <c r="V27" s="111"/>
      <c r="W27" s="111"/>
      <c r="X27" s="111"/>
      <c r="Y27" s="111"/>
      <c r="Z27" s="111"/>
      <c r="AA27" s="111"/>
      <c r="AB27" s="111"/>
      <c r="AC27" s="111"/>
      <c r="AD27" s="111"/>
      <c r="AE27" s="111"/>
    </row>
    <row r="28" spans="1:31" ht="13.5" customHeight="1">
      <c r="A28" s="111"/>
      <c r="B28" s="117"/>
      <c r="C28" s="36"/>
      <c r="D28" s="36"/>
      <c r="E28" s="36"/>
      <c r="F28" s="36"/>
      <c r="G28" s="36"/>
      <c r="H28" s="36"/>
      <c r="I28" s="113"/>
      <c r="J28" s="111"/>
      <c r="K28" s="123"/>
      <c r="L28" s="111"/>
      <c r="M28" s="111"/>
      <c r="N28" s="111"/>
      <c r="O28" s="111"/>
      <c r="P28" s="111"/>
      <c r="Q28" s="111"/>
      <c r="R28" s="111"/>
      <c r="S28" s="111"/>
      <c r="T28" s="111"/>
      <c r="U28" s="111"/>
      <c r="V28" s="111"/>
      <c r="W28" s="111"/>
      <c r="X28" s="111"/>
      <c r="Y28" s="111"/>
      <c r="Z28" s="111"/>
      <c r="AA28" s="111"/>
      <c r="AB28" s="111"/>
      <c r="AC28" s="111"/>
      <c r="AD28" s="111"/>
      <c r="AE28" s="111"/>
    </row>
    <row r="29" spans="1:31" ht="15.75" customHeight="1">
      <c r="A29" s="111"/>
      <c r="B29" s="486" t="s">
        <v>442</v>
      </c>
      <c r="C29" s="432"/>
      <c r="D29" s="432"/>
      <c r="E29" s="432"/>
      <c r="F29" s="432"/>
      <c r="G29" s="432"/>
      <c r="H29" s="432"/>
      <c r="I29" s="433"/>
      <c r="J29" s="111"/>
      <c r="K29" s="111"/>
      <c r="L29" s="111"/>
      <c r="M29" s="111"/>
      <c r="N29" s="111"/>
      <c r="O29" s="111"/>
      <c r="P29" s="111"/>
      <c r="Q29" s="111"/>
      <c r="R29" s="111"/>
      <c r="S29" s="111"/>
      <c r="T29" s="111"/>
      <c r="U29" s="111"/>
      <c r="V29" s="111"/>
      <c r="W29" s="111"/>
      <c r="X29" s="111"/>
      <c r="Y29" s="111"/>
      <c r="Z29" s="111"/>
      <c r="AA29" s="111"/>
      <c r="AB29" s="111"/>
      <c r="AC29" s="111"/>
      <c r="AD29" s="111"/>
      <c r="AE29" s="111"/>
    </row>
    <row r="30" spans="1:31" ht="13.5" customHeight="1">
      <c r="A30" s="111"/>
      <c r="B30" s="585"/>
      <c r="C30" s="432"/>
      <c r="D30" s="432"/>
      <c r="E30" s="432"/>
      <c r="F30" s="432"/>
      <c r="G30" s="432"/>
      <c r="H30" s="432"/>
      <c r="I30" s="433"/>
      <c r="J30" s="111"/>
      <c r="K30" s="111"/>
      <c r="L30" s="111"/>
      <c r="M30" s="111"/>
      <c r="N30" s="111"/>
      <c r="O30" s="111"/>
      <c r="P30" s="111"/>
      <c r="Q30" s="111"/>
      <c r="R30" s="111"/>
      <c r="S30" s="111"/>
      <c r="T30" s="111"/>
      <c r="U30" s="111"/>
      <c r="V30" s="111"/>
      <c r="W30" s="111"/>
      <c r="X30" s="111"/>
      <c r="Y30" s="111"/>
      <c r="Z30" s="111"/>
      <c r="AA30" s="111"/>
      <c r="AB30" s="111"/>
      <c r="AC30" s="111"/>
      <c r="AD30" s="111"/>
      <c r="AE30" s="111"/>
    </row>
    <row r="31" spans="1:31" ht="13.5" customHeight="1">
      <c r="A31" s="111"/>
      <c r="B31" s="487" t="s">
        <v>443</v>
      </c>
      <c r="C31" s="426"/>
      <c r="D31" s="426"/>
      <c r="E31" s="427"/>
      <c r="F31" s="487" t="s">
        <v>444</v>
      </c>
      <c r="G31" s="426"/>
      <c r="H31" s="426"/>
      <c r="I31" s="427"/>
      <c r="J31" s="111"/>
      <c r="K31" s="111"/>
      <c r="L31" s="111"/>
      <c r="M31" s="111"/>
      <c r="N31" s="111"/>
      <c r="O31" s="111"/>
      <c r="P31" s="111"/>
      <c r="Q31" s="111"/>
      <c r="R31" s="111"/>
      <c r="S31" s="111"/>
      <c r="T31" s="111"/>
      <c r="U31" s="111"/>
      <c r="V31" s="111"/>
      <c r="W31" s="111"/>
      <c r="X31" s="111"/>
      <c r="Y31" s="111"/>
      <c r="Z31" s="111"/>
      <c r="AA31" s="111"/>
      <c r="AB31" s="111"/>
      <c r="AC31" s="111"/>
      <c r="AD31" s="111"/>
      <c r="AE31" s="111"/>
    </row>
    <row r="32" spans="1:31" ht="72" customHeight="1">
      <c r="A32" s="111"/>
      <c r="B32" s="586" t="s">
        <v>665</v>
      </c>
      <c r="C32" s="587"/>
      <c r="D32" s="587"/>
      <c r="E32" s="588"/>
      <c r="F32" s="535"/>
      <c r="G32" s="535"/>
      <c r="H32" s="535"/>
      <c r="I32" s="592"/>
      <c r="J32" s="111"/>
      <c r="K32" s="111"/>
      <c r="L32" s="111"/>
      <c r="M32" s="111"/>
      <c r="N32" s="111"/>
      <c r="O32" s="111"/>
      <c r="P32" s="111"/>
      <c r="Q32" s="111"/>
      <c r="R32" s="111"/>
      <c r="S32" s="111"/>
      <c r="T32" s="111"/>
      <c r="U32" s="111"/>
      <c r="V32" s="111"/>
      <c r="W32" s="111"/>
      <c r="X32" s="111"/>
      <c r="Y32" s="111"/>
      <c r="Z32" s="111"/>
      <c r="AA32" s="111"/>
      <c r="AB32" s="111"/>
      <c r="AC32" s="111"/>
      <c r="AD32" s="111"/>
      <c r="AE32" s="111"/>
    </row>
    <row r="33" spans="1:31" ht="127.5" customHeight="1" thickBot="1">
      <c r="A33" s="111"/>
      <c r="B33" s="589"/>
      <c r="C33" s="590"/>
      <c r="D33" s="590"/>
      <c r="E33" s="591"/>
      <c r="F33" s="542"/>
      <c r="G33" s="542"/>
      <c r="H33" s="542"/>
      <c r="I33" s="593"/>
      <c r="J33" s="111"/>
      <c r="K33" s="111"/>
      <c r="L33" s="111"/>
      <c r="M33" s="111"/>
      <c r="N33" s="111"/>
      <c r="O33" s="111"/>
      <c r="P33" s="111"/>
      <c r="Q33" s="111"/>
      <c r="R33" s="111"/>
      <c r="S33" s="111"/>
      <c r="T33" s="111"/>
      <c r="U33" s="111"/>
      <c r="V33" s="111"/>
      <c r="W33" s="111"/>
      <c r="X33" s="111"/>
      <c r="Y33" s="111"/>
      <c r="Z33" s="111"/>
      <c r="AA33" s="111"/>
      <c r="AB33" s="111"/>
      <c r="AC33" s="111"/>
      <c r="AD33" s="111"/>
      <c r="AE33" s="111"/>
    </row>
    <row r="34" spans="1:31" ht="13.5" customHeight="1">
      <c r="A34" s="111"/>
      <c r="B34" s="111"/>
      <c r="C34" s="111"/>
      <c r="D34" s="111"/>
      <c r="E34" s="111"/>
      <c r="F34" s="111"/>
      <c r="G34" s="111"/>
      <c r="H34" s="111"/>
      <c r="I34" s="111"/>
      <c r="J34" s="111"/>
      <c r="K34" s="111"/>
      <c r="L34" s="111"/>
      <c r="M34" s="111"/>
      <c r="N34" s="111"/>
      <c r="O34" s="111"/>
      <c r="P34" s="111"/>
      <c r="Q34" s="111"/>
      <c r="R34" s="111"/>
      <c r="S34" s="111"/>
      <c r="T34" s="111"/>
      <c r="U34" s="111"/>
      <c r="V34" s="111"/>
      <c r="W34" s="111"/>
    </row>
    <row r="35" spans="1:31" ht="13.5" customHeight="1">
      <c r="A35" s="111"/>
      <c r="B35" s="111"/>
      <c r="C35" s="111"/>
      <c r="D35" s="111"/>
      <c r="E35" s="111"/>
      <c r="F35" s="111"/>
      <c r="G35" s="111"/>
      <c r="H35" s="111"/>
      <c r="I35" s="111"/>
      <c r="J35" s="111"/>
      <c r="K35" s="111"/>
      <c r="L35" s="111"/>
      <c r="M35" s="111"/>
      <c r="N35" s="111"/>
      <c r="O35" s="111"/>
      <c r="P35" s="111"/>
      <c r="Q35" s="111"/>
      <c r="R35" s="111"/>
      <c r="S35" s="111"/>
      <c r="T35" s="111"/>
      <c r="U35" s="111"/>
      <c r="V35" s="111"/>
      <c r="W35" s="111"/>
    </row>
    <row r="36" spans="1:31" ht="13.5" customHeight="1">
      <c r="A36" s="111"/>
      <c r="B36" s="111"/>
      <c r="C36" s="111"/>
      <c r="D36" s="111"/>
      <c r="E36" s="111"/>
      <c r="F36" s="111"/>
      <c r="G36" s="111"/>
      <c r="H36" s="111"/>
      <c r="I36" s="111"/>
      <c r="J36" s="111"/>
      <c r="K36" s="111"/>
      <c r="L36" s="111"/>
      <c r="M36" s="111"/>
      <c r="N36" s="111"/>
      <c r="O36" s="111"/>
      <c r="P36" s="111"/>
      <c r="Q36" s="111"/>
      <c r="R36" s="111"/>
      <c r="S36" s="111"/>
      <c r="T36" s="111"/>
      <c r="U36" s="111"/>
      <c r="V36" s="111"/>
      <c r="W36" s="111"/>
    </row>
    <row r="37" spans="1:31" ht="13.5" customHeight="1">
      <c r="A37" s="111"/>
      <c r="B37" s="111"/>
      <c r="C37" s="111"/>
      <c r="D37" s="111"/>
      <c r="E37" s="111"/>
      <c r="F37" s="111"/>
      <c r="G37" s="111"/>
      <c r="H37" s="111"/>
      <c r="I37" s="111"/>
      <c r="J37" s="111"/>
      <c r="K37" s="111"/>
      <c r="L37" s="111"/>
      <c r="M37" s="111"/>
      <c r="N37" s="111"/>
      <c r="O37" s="111"/>
      <c r="P37" s="111"/>
      <c r="Q37" s="111"/>
      <c r="R37" s="111"/>
      <c r="S37" s="111"/>
      <c r="T37" s="111"/>
      <c r="U37" s="111"/>
      <c r="V37" s="111"/>
      <c r="W37" s="111"/>
    </row>
    <row r="38" spans="1:31"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row>
    <row r="39" spans="1:31"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row>
    <row r="40" spans="1:31"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row>
    <row r="41" spans="1:31"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row>
    <row r="42" spans="1:31"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row>
    <row r="43" spans="1:31"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row>
    <row r="44" spans="1:31"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row>
    <row r="45" spans="1:31"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row>
    <row r="46" spans="1:31"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row>
    <row r="47" spans="1:31"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row>
    <row r="48" spans="1:31"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row>
    <row r="49" spans="1:31"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row>
    <row r="50" spans="1:31"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row>
    <row r="51" spans="1:31"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row>
    <row r="52" spans="1:31"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row>
    <row r="53" spans="1:31"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row>
    <row r="54" spans="1:31"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row>
    <row r="55" spans="1:31"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row>
    <row r="56" spans="1:31"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row>
    <row r="57" spans="1:31"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row>
    <row r="58" spans="1:31"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row>
    <row r="59" spans="1:31"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row>
    <row r="60" spans="1:31"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row>
    <row r="61" spans="1:31"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row>
    <row r="62" spans="1:31"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row>
    <row r="63" spans="1:31"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row>
    <row r="64" spans="1:31"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row>
    <row r="65" spans="1:31"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row>
    <row r="66" spans="1:31"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row>
    <row r="67" spans="1:31"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row>
    <row r="68" spans="1:31"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row>
    <row r="69" spans="1:31"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row>
    <row r="70" spans="1:31"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row>
    <row r="71" spans="1:31"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row>
    <row r="72" spans="1:31"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row>
    <row r="73" spans="1:31"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row>
    <row r="74" spans="1:31"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row>
    <row r="75" spans="1:31"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row>
    <row r="76" spans="1:31"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row>
    <row r="77" spans="1:31"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row>
    <row r="78" spans="1:31"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row>
    <row r="79" spans="1:31"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row>
    <row r="80" spans="1:31"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row>
    <row r="81" spans="1:31"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row>
    <row r="82" spans="1:31"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c r="AD82" s="111"/>
      <c r="AE82" s="111"/>
    </row>
    <row r="83" spans="1:31"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row>
    <row r="84" spans="1:31"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row>
    <row r="85" spans="1:31"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row>
    <row r="86" spans="1:31"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row>
    <row r="87" spans="1:31"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row>
    <row r="88" spans="1:31"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row>
    <row r="89" spans="1:31"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row>
    <row r="90" spans="1:31"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row>
    <row r="91" spans="1:31"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row>
    <row r="92" spans="1:31"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row>
    <row r="93" spans="1:31"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row>
    <row r="94" spans="1:31"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row>
    <row r="95" spans="1:31"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row>
    <row r="96" spans="1:31"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row>
    <row r="97" spans="1:31"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c r="AD97" s="111"/>
      <c r="AE97" s="111"/>
    </row>
    <row r="98" spans="1:31"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c r="AD98" s="111"/>
      <c r="AE98" s="111"/>
    </row>
    <row r="99" spans="1:31"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row>
    <row r="100" spans="1:31"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row>
    <row r="101" spans="1:31"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c r="AD101" s="111"/>
      <c r="AE101" s="111"/>
    </row>
    <row r="102" spans="1:31"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c r="AD102" s="111"/>
      <c r="AE102" s="111"/>
    </row>
    <row r="103" spans="1:31"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c r="AD103" s="111"/>
      <c r="AE103" s="111"/>
    </row>
    <row r="104" spans="1:31"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row>
    <row r="105" spans="1:31"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row>
    <row r="106" spans="1:31"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row>
    <row r="107" spans="1:31"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row>
    <row r="108" spans="1:31"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c r="AD108" s="111"/>
      <c r="AE108" s="111"/>
    </row>
    <row r="109" spans="1:31"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row>
    <row r="110" spans="1:31"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row>
    <row r="111" spans="1:31"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row>
    <row r="112" spans="1:31"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row>
    <row r="113" spans="1:31"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row>
    <row r="114" spans="1:31"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row>
    <row r="115" spans="1:31"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row>
    <row r="116" spans="1:31"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row>
    <row r="117" spans="1:31"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row>
    <row r="118" spans="1:31"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c r="AD118" s="111"/>
      <c r="AE118" s="111"/>
    </row>
    <row r="119" spans="1:31"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row>
    <row r="120" spans="1:31"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row>
    <row r="121" spans="1:31"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row>
    <row r="122" spans="1:31"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row>
    <row r="123" spans="1:31"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row>
    <row r="124" spans="1:31"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row>
    <row r="125" spans="1:31"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row>
    <row r="126" spans="1:31"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c r="AD126" s="111"/>
      <c r="AE126" s="111"/>
    </row>
    <row r="127" spans="1:31"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row>
    <row r="128" spans="1:31"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row>
    <row r="129" spans="1:31"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row>
    <row r="130" spans="1:31"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c r="AD130" s="111"/>
      <c r="AE130" s="111"/>
    </row>
    <row r="131" spans="1:31"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row>
    <row r="132" spans="1:31"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row>
    <row r="133" spans="1:31"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row>
    <row r="134" spans="1:31"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row>
    <row r="135" spans="1:31"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c r="AD135" s="111"/>
      <c r="AE135" s="111"/>
    </row>
    <row r="136" spans="1:31"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c r="AD136" s="111"/>
      <c r="AE136" s="111"/>
    </row>
    <row r="137" spans="1:31"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c r="AD137" s="111"/>
      <c r="AE137" s="111"/>
    </row>
    <row r="138" spans="1:31"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c r="AD138" s="111"/>
      <c r="AE138" s="111"/>
    </row>
    <row r="139" spans="1:31"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c r="AD139" s="111"/>
      <c r="AE139" s="111"/>
    </row>
    <row r="140" spans="1:31"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row>
    <row r="141" spans="1:31"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row>
    <row r="142" spans="1:31"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row>
    <row r="143" spans="1:31"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row>
    <row r="144" spans="1:31"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row>
    <row r="145" spans="1:31"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row>
    <row r="146" spans="1:31"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c r="AD146" s="111"/>
      <c r="AE146" s="111"/>
    </row>
    <row r="147" spans="1:31"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row>
    <row r="148" spans="1:31"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row>
    <row r="149" spans="1:31"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111"/>
    </row>
    <row r="150" spans="1:31"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c r="AD150" s="111"/>
      <c r="AE150" s="111"/>
    </row>
    <row r="151" spans="1:31"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1"/>
    </row>
    <row r="152" spans="1:31"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c r="AD152" s="111"/>
      <c r="AE152" s="111"/>
    </row>
    <row r="153" spans="1:31"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1"/>
    </row>
    <row r="154" spans="1:31"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c r="AD154" s="111"/>
      <c r="AE154" s="111"/>
    </row>
    <row r="155" spans="1:31"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c r="AD155" s="111"/>
      <c r="AE155" s="111"/>
    </row>
    <row r="156" spans="1:31"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row>
    <row r="157" spans="1:31"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row>
    <row r="158" spans="1:31"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row>
    <row r="159" spans="1:31"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row>
    <row r="160" spans="1:31"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11"/>
    </row>
    <row r="161" spans="1:31"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row>
    <row r="162" spans="1:31"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row>
    <row r="163" spans="1:31"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row>
    <row r="164" spans="1:31"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c r="AD164" s="111"/>
      <c r="AE164" s="111"/>
    </row>
    <row r="165" spans="1:31"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c r="AD165" s="111"/>
      <c r="AE165" s="111"/>
    </row>
    <row r="166" spans="1:31"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c r="AD166" s="111"/>
      <c r="AE166" s="111"/>
    </row>
    <row r="167" spans="1:31"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c r="AD167" s="111"/>
      <c r="AE167" s="111"/>
    </row>
    <row r="168" spans="1:31"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row>
    <row r="169" spans="1:31"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c r="AD169" s="111"/>
      <c r="AE169" s="111"/>
    </row>
    <row r="170" spans="1:31"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c r="AD170" s="111"/>
      <c r="AE170" s="111"/>
    </row>
    <row r="171" spans="1:31"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c r="AD171" s="111"/>
      <c r="AE171" s="111"/>
    </row>
    <row r="172" spans="1:31"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row>
    <row r="173" spans="1:31"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row>
    <row r="174" spans="1:31"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c r="AD174" s="111"/>
      <c r="AE174" s="111"/>
    </row>
    <row r="175" spans="1:31"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c r="AD175" s="111"/>
      <c r="AE175" s="111"/>
    </row>
    <row r="176" spans="1:31"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c r="AD176" s="111"/>
      <c r="AE176" s="111"/>
    </row>
    <row r="177" spans="1:31"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c r="AD177" s="111"/>
      <c r="AE177" s="111"/>
    </row>
    <row r="178" spans="1:31"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c r="AD178" s="111"/>
      <c r="AE178" s="111"/>
    </row>
    <row r="179" spans="1:31"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row>
    <row r="180" spans="1:31"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c r="AD180" s="111"/>
      <c r="AE180" s="111"/>
    </row>
    <row r="181" spans="1:31"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c r="AD181" s="111"/>
      <c r="AE181" s="111"/>
    </row>
    <row r="182" spans="1:31"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c r="AD182" s="111"/>
      <c r="AE182" s="111"/>
    </row>
    <row r="183" spans="1:31"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c r="AD183" s="111"/>
      <c r="AE183" s="111"/>
    </row>
    <row r="184" spans="1:31"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c r="AD184" s="111"/>
      <c r="AE184" s="111"/>
    </row>
    <row r="185" spans="1:31"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c r="AD185" s="111"/>
      <c r="AE185" s="111"/>
    </row>
    <row r="186" spans="1:31"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c r="AD186" s="111"/>
      <c r="AE186" s="111"/>
    </row>
    <row r="187" spans="1:31"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c r="AD187" s="111"/>
      <c r="AE187" s="111"/>
    </row>
    <row r="188" spans="1:31"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c r="AD188" s="111"/>
      <c r="AE188" s="111"/>
    </row>
    <row r="189" spans="1:31"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row>
    <row r="190" spans="1:31"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c r="AD190" s="111"/>
      <c r="AE190" s="111"/>
    </row>
    <row r="191" spans="1:31"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c r="AD191" s="111"/>
      <c r="AE191" s="111"/>
    </row>
    <row r="192" spans="1:31"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1"/>
    </row>
    <row r="193" spans="1:31"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c r="AD193" s="111"/>
      <c r="AE193" s="111"/>
    </row>
    <row r="194" spans="1:31"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c r="AD194" s="111"/>
      <c r="AE194" s="111"/>
    </row>
    <row r="195" spans="1:31"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row>
    <row r="196" spans="1:31"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c r="AD196" s="111"/>
      <c r="AE196" s="111"/>
    </row>
    <row r="197" spans="1:31"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c r="AD197" s="111"/>
      <c r="AE197" s="111"/>
    </row>
    <row r="198" spans="1:31"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row>
    <row r="199" spans="1:31"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c r="AD199" s="111"/>
      <c r="AE199" s="111"/>
    </row>
    <row r="200" spans="1:31"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c r="AD200" s="111"/>
      <c r="AE200" s="111"/>
    </row>
    <row r="201" spans="1:31"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c r="AD201" s="111"/>
      <c r="AE201" s="111"/>
    </row>
    <row r="202" spans="1:31"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c r="AD202" s="111"/>
      <c r="AE202" s="111"/>
    </row>
    <row r="203" spans="1:31"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c r="AD203" s="111"/>
      <c r="AE203" s="111"/>
    </row>
    <row r="204" spans="1:31"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c r="AD204" s="111"/>
      <c r="AE204" s="111"/>
    </row>
    <row r="205" spans="1:31"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c r="AD205" s="111"/>
      <c r="AE205" s="111"/>
    </row>
    <row r="206" spans="1:31"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c r="AD206" s="111"/>
      <c r="AE206" s="111"/>
    </row>
    <row r="207" spans="1:31"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c r="AD207" s="111"/>
      <c r="AE207" s="111"/>
    </row>
    <row r="208" spans="1:31"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c r="AD208" s="111"/>
      <c r="AE208" s="111"/>
    </row>
    <row r="209" spans="1:31"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c r="AD209" s="111"/>
      <c r="AE209" s="111"/>
    </row>
    <row r="210" spans="1:31"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c r="AD210" s="111"/>
      <c r="AE210" s="111"/>
    </row>
    <row r="211" spans="1:31"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c r="AD211" s="111"/>
      <c r="AE211" s="111"/>
    </row>
    <row r="212" spans="1:31"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row>
    <row r="213" spans="1:31"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c r="AD213" s="111"/>
      <c r="AE213" s="111"/>
    </row>
    <row r="214" spans="1:31"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c r="AD214" s="111"/>
      <c r="AE214" s="111"/>
    </row>
    <row r="215" spans="1:31"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c r="AD215" s="111"/>
      <c r="AE215" s="111"/>
    </row>
    <row r="216" spans="1:31"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c r="AD216" s="111"/>
      <c r="AE216" s="111"/>
    </row>
    <row r="217" spans="1:31"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c r="AD217" s="111"/>
      <c r="AE217" s="111"/>
    </row>
    <row r="218" spans="1:31"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c r="AD218" s="111"/>
      <c r="AE218" s="111"/>
    </row>
    <row r="219" spans="1:31"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c r="AD219" s="111"/>
      <c r="AE219" s="111"/>
    </row>
    <row r="220" spans="1:31"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c r="AD220" s="111"/>
      <c r="AE220" s="111"/>
    </row>
    <row r="221" spans="1:31"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c r="AD221" s="111"/>
      <c r="AE221" s="111"/>
    </row>
    <row r="222" spans="1:31"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c r="AD222" s="111"/>
      <c r="AE222" s="111"/>
    </row>
    <row r="223" spans="1:31"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c r="AD223" s="111"/>
      <c r="AE223" s="111"/>
    </row>
    <row r="224" spans="1:31"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c r="AD224" s="111"/>
      <c r="AE224" s="111"/>
    </row>
    <row r="225" spans="1:31"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c r="AD225" s="111"/>
      <c r="AE225" s="111"/>
    </row>
    <row r="226" spans="1:31"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c r="AD226" s="111"/>
      <c r="AE226" s="111"/>
    </row>
    <row r="227" spans="1:31" ht="13.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row>
    <row r="228" spans="1:31" ht="13.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row>
    <row r="229" spans="1:31" ht="13.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row>
    <row r="230" spans="1:31" ht="13.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row>
    <row r="231" spans="1:31" ht="13.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row>
    <row r="232" spans="1:31" ht="13.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row>
    <row r="233" spans="1:31" ht="15.75" customHeight="1"/>
    <row r="234" spans="1:31" ht="15.75" customHeight="1"/>
    <row r="235" spans="1:31" ht="15.75" customHeight="1"/>
    <row r="236" spans="1:31" ht="15.75" customHeight="1"/>
    <row r="237" spans="1:31" ht="15.75" customHeight="1"/>
    <row r="238" spans="1:31" ht="15.75" customHeight="1"/>
    <row r="239" spans="1:31" ht="15.75" customHeight="1"/>
    <row r="240" spans="1:3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25">
    <mergeCell ref="B1:C2"/>
    <mergeCell ref="D1:H1"/>
    <mergeCell ref="I1:I2"/>
    <mergeCell ref="D2:H2"/>
    <mergeCell ref="B3:C3"/>
    <mergeCell ref="D3:H3"/>
    <mergeCell ref="B4:I4"/>
    <mergeCell ref="B5:C5"/>
    <mergeCell ref="D5:I5"/>
    <mergeCell ref="B6:C6"/>
    <mergeCell ref="D6:E6"/>
    <mergeCell ref="F6:G6"/>
    <mergeCell ref="H6:I6"/>
    <mergeCell ref="B32:E33"/>
    <mergeCell ref="F32:I33"/>
    <mergeCell ref="B30:I30"/>
    <mergeCell ref="F31:I31"/>
    <mergeCell ref="B7:C7"/>
    <mergeCell ref="H7:I7"/>
    <mergeCell ref="B31:E31"/>
    <mergeCell ref="D7:E7"/>
    <mergeCell ref="F7:G7"/>
    <mergeCell ref="H8:H9"/>
    <mergeCell ref="I8:I9"/>
    <mergeCell ref="B29:I29"/>
  </mergeCells>
  <pageMargins left="0.7" right="0.7" top="0.75" bottom="0.75" header="0" footer="0"/>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rgb="FF368321"/>
  </sheetPr>
  <dimension ref="A1:AE943"/>
  <sheetViews>
    <sheetView topLeftCell="A8"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31" width="11.5546875" customWidth="1"/>
  </cols>
  <sheetData>
    <row r="1" spans="1:31" ht="24.7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c r="AD1" s="36"/>
      <c r="AE1" s="36"/>
    </row>
    <row r="2" spans="1:31" ht="17.2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c r="AD2" s="36"/>
      <c r="AE2" s="36"/>
    </row>
    <row r="3" spans="1:31"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c r="AD3" s="36"/>
      <c r="AE3" s="36"/>
    </row>
    <row r="4" spans="1:31" ht="13.5" customHeigh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c r="AD4" s="36"/>
      <c r="AE4" s="36"/>
    </row>
    <row r="5" spans="1:31" ht="22.5" customHeight="1">
      <c r="A5" s="111"/>
      <c r="B5" s="480" t="s">
        <v>432</v>
      </c>
      <c r="C5" s="433"/>
      <c r="D5" s="496" t="str">
        <f>Indicadores!F25</f>
        <v xml:space="preserve">Gestión del Desarrollo Sostenible (GDS) </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c r="AD5" s="36"/>
      <c r="AE5" s="36"/>
    </row>
    <row r="6" spans="1:31" ht="34.5" customHeight="1">
      <c r="A6" s="111"/>
      <c r="B6" s="480" t="s">
        <v>433</v>
      </c>
      <c r="C6" s="433"/>
      <c r="D6" s="497" t="str">
        <f>Indicadores!A25</f>
        <v>Percepción  de las actividades de acompañamiento en el ejercicio misional del ministerio</v>
      </c>
      <c r="E6" s="498"/>
      <c r="F6" s="480" t="s">
        <v>434</v>
      </c>
      <c r="G6" s="433"/>
      <c r="H6" s="499" t="str">
        <f>Indicadores!S25</f>
        <v>Áreas Técnicas</v>
      </c>
      <c r="I6" s="498"/>
      <c r="J6" s="111"/>
      <c r="K6" s="111"/>
      <c r="L6" s="111"/>
      <c r="M6" s="111"/>
      <c r="N6" s="111"/>
      <c r="O6" s="111"/>
      <c r="P6" s="111"/>
      <c r="Q6" s="111"/>
      <c r="R6" s="111"/>
      <c r="S6" s="111"/>
      <c r="T6" s="111"/>
      <c r="U6" s="111"/>
      <c r="V6" s="111"/>
      <c r="W6" s="111"/>
      <c r="X6" s="111"/>
      <c r="Y6" s="111"/>
      <c r="Z6" s="111"/>
      <c r="AA6" s="111"/>
      <c r="AB6" s="111"/>
      <c r="AC6" s="111"/>
      <c r="AD6" s="36"/>
      <c r="AE6" s="36"/>
    </row>
    <row r="7" spans="1:31" ht="39.75" customHeight="1">
      <c r="A7" s="111"/>
      <c r="B7" s="480" t="s">
        <v>435</v>
      </c>
      <c r="C7" s="433"/>
      <c r="D7" s="481" t="str">
        <f>Indicadores!G25</f>
        <v>(Aspectos evaluados con grado de satisfacción esperado/ total de aspectos evaluados en las encuestas) X 100%</v>
      </c>
      <c r="E7" s="433"/>
      <c r="F7" s="480" t="s">
        <v>436</v>
      </c>
      <c r="G7" s="433"/>
      <c r="H7" s="481" t="str">
        <f>Indicadores!C25</f>
        <v xml:space="preserve">Medir la percepción de los participantes en las actividades de acompañamiento en el ejercicio misional del ministerio
</v>
      </c>
      <c r="I7" s="433"/>
      <c r="J7" s="111"/>
      <c r="K7" s="111"/>
      <c r="L7" s="111"/>
      <c r="M7" s="111"/>
      <c r="N7" s="111"/>
      <c r="O7" s="111"/>
      <c r="P7" s="111"/>
      <c r="Q7" s="111"/>
      <c r="R7" s="111"/>
      <c r="S7" s="111"/>
      <c r="T7" s="111"/>
      <c r="U7" s="111"/>
      <c r="V7" s="111"/>
      <c r="W7" s="111"/>
      <c r="X7" s="111"/>
      <c r="Y7" s="111"/>
      <c r="Z7" s="111"/>
      <c r="AA7" s="111"/>
      <c r="AB7" s="111"/>
      <c r="AC7" s="111"/>
      <c r="AD7" s="36"/>
      <c r="AE7" s="36"/>
    </row>
    <row r="8" spans="1:31" ht="42" customHeight="1">
      <c r="A8" s="111"/>
      <c r="B8" s="32" t="s">
        <v>437</v>
      </c>
      <c r="C8" s="43" t="str">
        <f>Indicadores!P25</f>
        <v>Semestral</v>
      </c>
      <c r="D8" s="32" t="s">
        <v>438</v>
      </c>
      <c r="E8" s="44" t="str">
        <f>Indicadores!R25</f>
        <v>Áreas Técnicas del ministerio</v>
      </c>
      <c r="F8" s="32" t="s">
        <v>70</v>
      </c>
      <c r="G8" s="45" t="str">
        <f>Indicadores!H25</f>
        <v>Porcentaje</v>
      </c>
      <c r="H8" s="482" t="s">
        <v>439</v>
      </c>
      <c r="I8" s="484" t="str">
        <f>Indicadores!O25</f>
        <v xml:space="preserve">Hacia arriba </v>
      </c>
      <c r="J8" s="111"/>
      <c r="K8" s="111"/>
      <c r="L8" s="111"/>
      <c r="M8" s="111"/>
      <c r="N8" s="111"/>
      <c r="O8" s="111"/>
      <c r="P8" s="111"/>
      <c r="Q8" s="111"/>
      <c r="R8" s="111"/>
      <c r="S8" s="111"/>
      <c r="T8" s="111"/>
      <c r="U8" s="111"/>
      <c r="V8" s="111"/>
      <c r="W8" s="111"/>
      <c r="X8" s="111"/>
      <c r="Y8" s="111"/>
      <c r="Z8" s="111"/>
      <c r="AA8" s="111"/>
      <c r="AB8" s="111"/>
      <c r="AC8" s="111"/>
      <c r="AD8" s="36"/>
      <c r="AE8" s="36"/>
    </row>
    <row r="9" spans="1:31" ht="33.75" customHeight="1">
      <c r="A9" s="111"/>
      <c r="B9" s="32" t="s">
        <v>404</v>
      </c>
      <c r="C9" s="33">
        <f>Indicadores!N25</f>
        <v>0.75</v>
      </c>
      <c r="D9" s="34" t="s">
        <v>406</v>
      </c>
      <c r="E9" s="33">
        <f>'TABLERO DE MANDO'!F26</f>
        <v>0.63749999999999996</v>
      </c>
      <c r="F9" s="35" t="s">
        <v>407</v>
      </c>
      <c r="G9" s="33">
        <f>'TABLERO DE MANDO'!G26</f>
        <v>0.67500000000000004</v>
      </c>
      <c r="H9" s="483"/>
      <c r="I9" s="485"/>
      <c r="J9" s="111"/>
      <c r="K9" s="111"/>
      <c r="L9" s="111"/>
      <c r="M9" s="111"/>
      <c r="N9" s="111"/>
      <c r="O9" s="111"/>
      <c r="P9" s="111"/>
      <c r="Q9" s="111"/>
      <c r="R9" s="111"/>
      <c r="S9" s="111"/>
      <c r="T9" s="111"/>
      <c r="U9" s="111"/>
      <c r="V9" s="111"/>
      <c r="W9" s="111"/>
      <c r="X9" s="111"/>
      <c r="Y9" s="111"/>
      <c r="Z9" s="111"/>
      <c r="AA9" s="111"/>
      <c r="AB9" s="111"/>
      <c r="AC9" s="111"/>
      <c r="AD9" s="36"/>
      <c r="AE9" s="36"/>
    </row>
    <row r="10" spans="1:31" ht="13.5" customHeight="1">
      <c r="A10" s="111"/>
      <c r="B10" s="117"/>
      <c r="C10" s="36"/>
      <c r="D10" s="54"/>
      <c r="E10" s="54"/>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c r="AD10" s="36"/>
      <c r="AE10" s="36"/>
    </row>
    <row r="11" spans="1:31" ht="23.25" customHeight="1">
      <c r="A11" s="111"/>
      <c r="B11" s="46" t="s">
        <v>440</v>
      </c>
      <c r="C11" s="38" t="s">
        <v>441</v>
      </c>
      <c r="D11" s="54" t="str">
        <f>D9</f>
        <v>LIMITE INSATISFACTORIO</v>
      </c>
      <c r="E11" s="54" t="str">
        <f>F9</f>
        <v>LIMITE SATISFACTORIO</v>
      </c>
      <c r="F11" s="36"/>
      <c r="G11" s="36"/>
      <c r="H11" s="36"/>
      <c r="I11" s="112"/>
      <c r="J11" s="111"/>
      <c r="K11" s="111"/>
      <c r="L11" s="111"/>
      <c r="M11" s="111"/>
      <c r="N11" s="111"/>
      <c r="O11" s="111"/>
      <c r="P11" s="111"/>
      <c r="Q11" s="111"/>
      <c r="R11" s="111"/>
      <c r="S11" s="111"/>
      <c r="T11" s="111"/>
      <c r="U11" s="111"/>
      <c r="V11" s="111"/>
      <c r="W11" s="111"/>
      <c r="X11" s="111"/>
      <c r="Y11" s="111"/>
      <c r="Z11" s="111"/>
      <c r="AA11" s="111"/>
      <c r="AB11" s="111"/>
      <c r="AC11" s="111"/>
      <c r="AD11" s="36"/>
      <c r="AE11" s="36"/>
    </row>
    <row r="12" spans="1:31" ht="13.5" customHeight="1">
      <c r="A12" s="111"/>
      <c r="B12" s="47" t="s">
        <v>411</v>
      </c>
      <c r="C12" s="41"/>
      <c r="D12" s="40">
        <f t="shared" ref="D12:D23" si="0">+$E$9</f>
        <v>0.63749999999999996</v>
      </c>
      <c r="E12" s="40">
        <f t="shared" ref="E12:E23" si="1">+$G$9</f>
        <v>0.67500000000000004</v>
      </c>
      <c r="F12" s="36"/>
      <c r="G12" s="36"/>
      <c r="H12" s="36"/>
      <c r="I12" s="113"/>
      <c r="J12" s="111"/>
      <c r="K12" s="111"/>
      <c r="L12" s="111"/>
      <c r="M12" s="111"/>
      <c r="N12" s="111"/>
      <c r="O12" s="111"/>
      <c r="P12" s="111"/>
      <c r="Q12" s="111"/>
      <c r="R12" s="111"/>
      <c r="S12" s="111"/>
      <c r="T12" s="111"/>
      <c r="U12" s="111"/>
      <c r="V12" s="111"/>
      <c r="W12" s="111"/>
      <c r="X12" s="111"/>
      <c r="Y12" s="111"/>
      <c r="Z12" s="111"/>
      <c r="AA12" s="111"/>
      <c r="AB12" s="111"/>
      <c r="AC12" s="111"/>
      <c r="AD12" s="36"/>
      <c r="AE12" s="36"/>
    </row>
    <row r="13" spans="1:31" ht="13.5" customHeight="1">
      <c r="A13" s="111"/>
      <c r="B13" s="47" t="s">
        <v>412</v>
      </c>
      <c r="C13" s="41"/>
      <c r="D13" s="40">
        <f t="shared" si="0"/>
        <v>0.63749999999999996</v>
      </c>
      <c r="E13" s="40">
        <f t="shared" si="1"/>
        <v>0.67500000000000004</v>
      </c>
      <c r="F13" s="36"/>
      <c r="G13" s="36"/>
      <c r="H13" s="36"/>
      <c r="I13" s="113"/>
      <c r="J13" s="111"/>
      <c r="K13" s="111"/>
      <c r="L13" s="111"/>
      <c r="M13" s="111"/>
      <c r="N13" s="111"/>
      <c r="O13" s="111"/>
      <c r="P13" s="111"/>
      <c r="Q13" s="111"/>
      <c r="R13" s="111"/>
      <c r="S13" s="111"/>
      <c r="T13" s="111"/>
      <c r="U13" s="111"/>
      <c r="V13" s="111"/>
      <c r="W13" s="111"/>
      <c r="X13" s="111"/>
      <c r="Y13" s="111"/>
      <c r="Z13" s="111"/>
      <c r="AA13" s="111"/>
      <c r="AB13" s="111"/>
      <c r="AC13" s="111"/>
      <c r="AD13" s="36"/>
      <c r="AE13" s="36"/>
    </row>
    <row r="14" spans="1:31" ht="13.5" customHeight="1">
      <c r="A14" s="111"/>
      <c r="B14" s="47" t="s">
        <v>413</v>
      </c>
      <c r="C14" s="41"/>
      <c r="D14" s="40">
        <f t="shared" si="0"/>
        <v>0.63749999999999996</v>
      </c>
      <c r="E14" s="40">
        <f t="shared" si="1"/>
        <v>0.67500000000000004</v>
      </c>
      <c r="F14" s="36"/>
      <c r="G14" s="36"/>
      <c r="H14" s="36"/>
      <c r="I14" s="113"/>
      <c r="J14" s="111"/>
      <c r="K14" s="111"/>
      <c r="L14" s="111"/>
      <c r="M14" s="111"/>
      <c r="N14" s="111"/>
      <c r="O14" s="111"/>
      <c r="P14" s="111"/>
      <c r="Q14" s="111"/>
      <c r="R14" s="111"/>
      <c r="S14" s="111"/>
      <c r="T14" s="111"/>
      <c r="U14" s="111"/>
      <c r="V14" s="111"/>
      <c r="W14" s="111"/>
      <c r="X14" s="111"/>
      <c r="Y14" s="111"/>
      <c r="Z14" s="111"/>
      <c r="AA14" s="111"/>
      <c r="AB14" s="111"/>
      <c r="AC14" s="111"/>
      <c r="AD14" s="36"/>
      <c r="AE14" s="36"/>
    </row>
    <row r="15" spans="1:31" ht="13.5" customHeight="1">
      <c r="A15" s="111"/>
      <c r="B15" s="47" t="s">
        <v>414</v>
      </c>
      <c r="C15" s="41"/>
      <c r="D15" s="40">
        <f t="shared" si="0"/>
        <v>0.63749999999999996</v>
      </c>
      <c r="E15" s="40">
        <f t="shared" si="1"/>
        <v>0.67500000000000004</v>
      </c>
      <c r="F15" s="36"/>
      <c r="G15" s="36"/>
      <c r="H15" s="36"/>
      <c r="I15" s="113"/>
      <c r="J15" s="111"/>
      <c r="K15" s="111"/>
      <c r="L15" s="111"/>
      <c r="M15" s="111"/>
      <c r="N15" s="111"/>
      <c r="O15" s="111"/>
      <c r="P15" s="111"/>
      <c r="Q15" s="111"/>
      <c r="R15" s="111"/>
      <c r="S15" s="111"/>
      <c r="T15" s="111"/>
      <c r="U15" s="111"/>
      <c r="V15" s="111"/>
      <c r="W15" s="111"/>
      <c r="X15" s="111"/>
      <c r="Y15" s="111"/>
      <c r="Z15" s="111"/>
      <c r="AA15" s="111"/>
      <c r="AB15" s="111"/>
      <c r="AC15" s="111"/>
      <c r="AD15" s="36"/>
      <c r="AE15" s="36"/>
    </row>
    <row r="16" spans="1:31" ht="13.5" customHeight="1">
      <c r="A16" s="111"/>
      <c r="B16" s="47" t="s">
        <v>415</v>
      </c>
      <c r="C16" s="41"/>
      <c r="D16" s="40">
        <f t="shared" si="0"/>
        <v>0.63749999999999996</v>
      </c>
      <c r="E16" s="40">
        <f t="shared" si="1"/>
        <v>0.67500000000000004</v>
      </c>
      <c r="F16" s="36"/>
      <c r="G16" s="36"/>
      <c r="H16" s="36"/>
      <c r="I16" s="113"/>
      <c r="J16" s="111"/>
      <c r="K16" s="111"/>
      <c r="L16" s="111"/>
      <c r="M16" s="111"/>
      <c r="N16" s="111"/>
      <c r="O16" s="111"/>
      <c r="P16" s="111"/>
      <c r="Q16" s="111"/>
      <c r="R16" s="111"/>
      <c r="S16" s="111"/>
      <c r="T16" s="111"/>
      <c r="U16" s="111"/>
      <c r="V16" s="111"/>
      <c r="W16" s="111"/>
      <c r="X16" s="111"/>
      <c r="Y16" s="111"/>
      <c r="Z16" s="111"/>
      <c r="AA16" s="111"/>
      <c r="AB16" s="111"/>
      <c r="AC16" s="111"/>
      <c r="AD16" s="36"/>
      <c r="AE16" s="36"/>
    </row>
    <row r="17" spans="1:31" ht="13.5" customHeight="1">
      <c r="A17" s="111"/>
      <c r="B17" s="47" t="s">
        <v>416</v>
      </c>
      <c r="C17" s="41">
        <v>0.85599999999999998</v>
      </c>
      <c r="D17" s="40">
        <f t="shared" si="0"/>
        <v>0.63749999999999996</v>
      </c>
      <c r="E17" s="40">
        <f t="shared" si="1"/>
        <v>0.67500000000000004</v>
      </c>
      <c r="F17" s="36"/>
      <c r="G17" s="36"/>
      <c r="H17" s="36"/>
      <c r="I17" s="113"/>
      <c r="J17" s="111"/>
      <c r="K17" s="111"/>
      <c r="L17" s="111"/>
      <c r="M17" s="111"/>
      <c r="N17" s="111"/>
      <c r="O17" s="111"/>
      <c r="P17" s="111"/>
      <c r="Q17" s="111"/>
      <c r="R17" s="111"/>
      <c r="S17" s="111"/>
      <c r="T17" s="111"/>
      <c r="U17" s="111"/>
      <c r="V17" s="111"/>
      <c r="W17" s="111"/>
      <c r="X17" s="111"/>
      <c r="Y17" s="111"/>
      <c r="Z17" s="111"/>
      <c r="AA17" s="111"/>
      <c r="AB17" s="111"/>
      <c r="AC17" s="111"/>
      <c r="AD17" s="36"/>
      <c r="AE17" s="36"/>
    </row>
    <row r="18" spans="1:31" ht="13.5" customHeight="1">
      <c r="A18" s="111"/>
      <c r="B18" s="47" t="s">
        <v>417</v>
      </c>
      <c r="C18" s="41"/>
      <c r="D18" s="40">
        <f t="shared" si="0"/>
        <v>0.63749999999999996</v>
      </c>
      <c r="E18" s="40">
        <f t="shared" si="1"/>
        <v>0.67500000000000004</v>
      </c>
      <c r="F18" s="36"/>
      <c r="G18" s="36"/>
      <c r="H18" s="36"/>
      <c r="I18" s="113"/>
      <c r="J18" s="111"/>
      <c r="K18" s="111"/>
      <c r="L18" s="111"/>
      <c r="M18" s="111"/>
      <c r="N18" s="111"/>
      <c r="O18" s="111"/>
      <c r="P18" s="111"/>
      <c r="Q18" s="111"/>
      <c r="R18" s="111"/>
      <c r="S18" s="111"/>
      <c r="T18" s="111"/>
      <c r="U18" s="111"/>
      <c r="V18" s="111"/>
      <c r="W18" s="111"/>
      <c r="X18" s="111"/>
      <c r="Y18" s="111"/>
      <c r="Z18" s="111"/>
      <c r="AA18" s="111"/>
      <c r="AB18" s="111"/>
      <c r="AC18" s="111"/>
      <c r="AD18" s="36"/>
      <c r="AE18" s="36"/>
    </row>
    <row r="19" spans="1:31" ht="13.5" customHeight="1">
      <c r="A19" s="111"/>
      <c r="B19" s="47" t="s">
        <v>418</v>
      </c>
      <c r="C19" s="41"/>
      <c r="D19" s="40">
        <f t="shared" si="0"/>
        <v>0.63749999999999996</v>
      </c>
      <c r="E19" s="40">
        <f t="shared" si="1"/>
        <v>0.67500000000000004</v>
      </c>
      <c r="F19" s="36"/>
      <c r="G19" s="36"/>
      <c r="H19" s="36"/>
      <c r="I19" s="113"/>
      <c r="J19" s="111"/>
      <c r="K19" s="111"/>
      <c r="L19" s="111"/>
      <c r="M19" s="111"/>
      <c r="N19" s="111"/>
      <c r="O19" s="111"/>
      <c r="P19" s="111"/>
      <c r="Q19" s="111"/>
      <c r="R19" s="111"/>
      <c r="S19" s="111"/>
      <c r="T19" s="111"/>
      <c r="U19" s="111"/>
      <c r="V19" s="111"/>
      <c r="W19" s="111"/>
      <c r="X19" s="111"/>
      <c r="Y19" s="111"/>
      <c r="Z19" s="111"/>
      <c r="AA19" s="111"/>
      <c r="AB19" s="111"/>
      <c r="AC19" s="111"/>
      <c r="AD19" s="36"/>
      <c r="AE19" s="36"/>
    </row>
    <row r="20" spans="1:31" ht="13.5" customHeight="1">
      <c r="A20" s="111"/>
      <c r="B20" s="47" t="s">
        <v>419</v>
      </c>
      <c r="C20" s="41"/>
      <c r="D20" s="40">
        <f t="shared" si="0"/>
        <v>0.63749999999999996</v>
      </c>
      <c r="E20" s="40">
        <f t="shared" si="1"/>
        <v>0.67500000000000004</v>
      </c>
      <c r="F20" s="36"/>
      <c r="G20" s="36"/>
      <c r="H20" s="36"/>
      <c r="I20" s="113"/>
      <c r="J20" s="111"/>
      <c r="K20" s="111"/>
      <c r="L20" s="111"/>
      <c r="M20" s="111"/>
      <c r="N20" s="111"/>
      <c r="O20" s="111"/>
      <c r="P20" s="111"/>
      <c r="Q20" s="111"/>
      <c r="R20" s="111"/>
      <c r="S20" s="111"/>
      <c r="T20" s="111"/>
      <c r="U20" s="111"/>
      <c r="V20" s="111"/>
      <c r="W20" s="111"/>
      <c r="X20" s="111"/>
      <c r="Y20" s="111"/>
      <c r="Z20" s="111"/>
      <c r="AA20" s="111"/>
      <c r="AB20" s="111"/>
      <c r="AC20" s="111"/>
      <c r="AD20" s="36"/>
      <c r="AE20" s="36"/>
    </row>
    <row r="21" spans="1:31" ht="13.5" customHeight="1">
      <c r="A21" s="111"/>
      <c r="B21" s="47" t="s">
        <v>420</v>
      </c>
      <c r="C21" s="41"/>
      <c r="D21" s="40">
        <f t="shared" si="0"/>
        <v>0.63749999999999996</v>
      </c>
      <c r="E21" s="40">
        <f t="shared" si="1"/>
        <v>0.67500000000000004</v>
      </c>
      <c r="F21" s="36"/>
      <c r="G21" s="36"/>
      <c r="H21" s="36"/>
      <c r="I21" s="113"/>
      <c r="J21" s="111"/>
      <c r="K21" s="111"/>
      <c r="L21" s="111"/>
      <c r="M21" s="111"/>
      <c r="N21" s="111"/>
      <c r="O21" s="111"/>
      <c r="P21" s="111"/>
      <c r="Q21" s="111"/>
      <c r="R21" s="111"/>
      <c r="S21" s="111"/>
      <c r="T21" s="111"/>
      <c r="U21" s="111"/>
      <c r="V21" s="111"/>
      <c r="W21" s="111"/>
      <c r="X21" s="111"/>
      <c r="Y21" s="111"/>
      <c r="Z21" s="111"/>
      <c r="AA21" s="111"/>
      <c r="AB21" s="111"/>
      <c r="AC21" s="111"/>
      <c r="AD21" s="36"/>
      <c r="AE21" s="36"/>
    </row>
    <row r="22" spans="1:31" ht="13.5" customHeight="1">
      <c r="A22" s="111"/>
      <c r="B22" s="47" t="s">
        <v>421</v>
      </c>
      <c r="C22" s="41"/>
      <c r="D22" s="40">
        <f t="shared" si="0"/>
        <v>0.63749999999999996</v>
      </c>
      <c r="E22" s="40">
        <f t="shared" si="1"/>
        <v>0.67500000000000004</v>
      </c>
      <c r="F22" s="36"/>
      <c r="G22" s="36"/>
      <c r="H22" s="36"/>
      <c r="I22" s="113"/>
      <c r="J22" s="111"/>
      <c r="K22" s="111"/>
      <c r="L22" s="111"/>
      <c r="M22" s="111"/>
      <c r="N22" s="111"/>
      <c r="O22" s="111"/>
      <c r="P22" s="111"/>
      <c r="Q22" s="111"/>
      <c r="R22" s="111"/>
      <c r="S22" s="111"/>
      <c r="T22" s="111"/>
      <c r="U22" s="111"/>
      <c r="V22" s="111"/>
      <c r="W22" s="111"/>
      <c r="X22" s="111"/>
      <c r="Y22" s="111"/>
      <c r="Z22" s="111"/>
      <c r="AA22" s="111"/>
      <c r="AB22" s="111"/>
      <c r="AC22" s="111"/>
      <c r="AD22" s="36"/>
      <c r="AE22" s="36"/>
    </row>
    <row r="23" spans="1:31" ht="13.5" customHeight="1">
      <c r="A23" s="111"/>
      <c r="B23" s="47" t="s">
        <v>422</v>
      </c>
      <c r="C23" s="41"/>
      <c r="D23" s="40">
        <f t="shared" si="0"/>
        <v>0.63749999999999996</v>
      </c>
      <c r="E23" s="40">
        <f t="shared" si="1"/>
        <v>0.67500000000000004</v>
      </c>
      <c r="F23" s="36"/>
      <c r="G23" s="36"/>
      <c r="H23" s="36"/>
      <c r="I23" s="113"/>
      <c r="J23" s="111"/>
      <c r="K23" s="111"/>
      <c r="L23" s="111"/>
      <c r="M23" s="111"/>
      <c r="N23" s="111"/>
      <c r="O23" s="111"/>
      <c r="P23" s="111"/>
      <c r="Q23" s="111"/>
      <c r="R23" s="111"/>
      <c r="S23" s="111"/>
      <c r="T23" s="111"/>
      <c r="U23" s="111"/>
      <c r="V23" s="111"/>
      <c r="W23" s="111"/>
      <c r="X23" s="111"/>
      <c r="Y23" s="111"/>
      <c r="Z23" s="111"/>
      <c r="AA23" s="111"/>
      <c r="AB23" s="111"/>
      <c r="AC23" s="111"/>
      <c r="AD23" s="36"/>
      <c r="AE23" s="36"/>
    </row>
    <row r="24" spans="1:31" ht="13.5" customHeight="1">
      <c r="A24" s="111"/>
      <c r="B24" s="47"/>
      <c r="C24" s="41"/>
      <c r="D24" s="40"/>
      <c r="E24" s="40"/>
      <c r="F24" s="36"/>
      <c r="G24" s="36"/>
      <c r="H24" s="36"/>
      <c r="I24" s="113"/>
      <c r="J24" s="111"/>
      <c r="K24" s="111"/>
      <c r="L24" s="111"/>
      <c r="M24" s="111"/>
      <c r="N24" s="111"/>
      <c r="O24" s="111"/>
      <c r="P24" s="111"/>
      <c r="Q24" s="111"/>
      <c r="R24" s="111"/>
      <c r="S24" s="111"/>
      <c r="T24" s="111"/>
      <c r="U24" s="111"/>
      <c r="V24" s="111"/>
      <c r="W24" s="111"/>
      <c r="X24" s="111"/>
      <c r="Y24" s="111"/>
      <c r="Z24" s="111"/>
      <c r="AA24" s="111"/>
      <c r="AB24" s="111"/>
      <c r="AC24" s="111"/>
      <c r="AD24" s="36"/>
      <c r="AE24" s="36"/>
    </row>
    <row r="25" spans="1:31" ht="13.5" customHeight="1">
      <c r="A25" s="111"/>
      <c r="B25" s="117"/>
      <c r="C25" s="36"/>
      <c r="D25" s="36"/>
      <c r="E25" s="36"/>
      <c r="F25" s="36"/>
      <c r="G25" s="36"/>
      <c r="H25" s="36"/>
      <c r="I25" s="113"/>
      <c r="J25" s="111"/>
      <c r="K25" s="111"/>
      <c r="L25" s="111"/>
      <c r="M25" s="111"/>
      <c r="N25" s="111"/>
      <c r="O25" s="111"/>
      <c r="P25" s="111"/>
      <c r="Q25" s="111"/>
      <c r="R25" s="111"/>
      <c r="S25" s="111"/>
      <c r="T25" s="111"/>
      <c r="U25" s="111"/>
      <c r="V25" s="111"/>
      <c r="W25" s="111"/>
      <c r="X25" s="111"/>
      <c r="Y25" s="111"/>
      <c r="Z25" s="111"/>
      <c r="AA25" s="111"/>
      <c r="AB25" s="111"/>
      <c r="AC25" s="111"/>
      <c r="AD25" s="111"/>
      <c r="AE25" s="111"/>
    </row>
    <row r="26" spans="1:31"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c r="AD26" s="111"/>
      <c r="AE26" s="111"/>
    </row>
    <row r="27" spans="1:31"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c r="AD27" s="111"/>
      <c r="AE27" s="111"/>
    </row>
    <row r="28" spans="1:31" ht="13.5" customHeight="1">
      <c r="A28" s="111"/>
      <c r="B28" s="117"/>
      <c r="C28" s="36"/>
      <c r="D28" s="36"/>
      <c r="E28" s="36"/>
      <c r="F28" s="36"/>
      <c r="G28" s="36"/>
      <c r="H28" s="36"/>
      <c r="I28" s="113"/>
      <c r="J28" s="111"/>
      <c r="K28" s="111"/>
      <c r="L28" s="111"/>
      <c r="M28" s="111"/>
      <c r="N28" s="111"/>
      <c r="O28" s="111"/>
      <c r="P28" s="111"/>
      <c r="Q28" s="111"/>
      <c r="R28" s="111"/>
      <c r="S28" s="111"/>
      <c r="T28" s="111"/>
      <c r="U28" s="111"/>
      <c r="V28" s="111"/>
      <c r="W28" s="111"/>
      <c r="X28" s="111"/>
      <c r="Y28" s="111"/>
      <c r="Z28" s="111"/>
      <c r="AA28" s="111"/>
      <c r="AB28" s="111"/>
      <c r="AC28" s="111"/>
      <c r="AD28" s="111"/>
      <c r="AE28" s="111"/>
    </row>
    <row r="29" spans="1:31" ht="15.75" customHeight="1">
      <c r="A29" s="111"/>
      <c r="B29" s="486" t="s">
        <v>442</v>
      </c>
      <c r="C29" s="432"/>
      <c r="D29" s="432"/>
      <c r="E29" s="432"/>
      <c r="F29" s="432"/>
      <c r="G29" s="432"/>
      <c r="H29" s="432"/>
      <c r="I29" s="433"/>
      <c r="J29" s="111"/>
      <c r="K29" s="111"/>
      <c r="L29" s="111"/>
      <c r="M29" s="111"/>
      <c r="N29" s="111"/>
      <c r="O29" s="111"/>
      <c r="P29" s="111"/>
      <c r="Q29" s="111"/>
      <c r="R29" s="111"/>
      <c r="S29" s="111"/>
      <c r="T29" s="111"/>
      <c r="U29" s="111"/>
      <c r="V29" s="111"/>
      <c r="W29" s="111"/>
      <c r="X29" s="111"/>
      <c r="Y29" s="111"/>
      <c r="Z29" s="111"/>
      <c r="AA29" s="111"/>
      <c r="AB29" s="111"/>
      <c r="AC29" s="111"/>
      <c r="AD29" s="111"/>
      <c r="AE29" s="111"/>
    </row>
    <row r="30" spans="1:31" ht="13.5" customHeight="1">
      <c r="A30" s="111"/>
      <c r="B30" s="585"/>
      <c r="C30" s="432"/>
      <c r="D30" s="432"/>
      <c r="E30" s="432"/>
      <c r="F30" s="432"/>
      <c r="G30" s="432"/>
      <c r="H30" s="432"/>
      <c r="I30" s="433"/>
      <c r="J30" s="111"/>
      <c r="K30" s="111"/>
      <c r="L30" s="111"/>
      <c r="M30" s="111"/>
      <c r="N30" s="111"/>
      <c r="O30" s="111"/>
      <c r="P30" s="111"/>
      <c r="Q30" s="111"/>
      <c r="R30" s="111"/>
      <c r="S30" s="111"/>
      <c r="T30" s="111"/>
      <c r="U30" s="111"/>
      <c r="V30" s="111"/>
      <c r="W30" s="111"/>
      <c r="X30" s="111"/>
      <c r="Y30" s="111"/>
      <c r="Z30" s="111"/>
      <c r="AA30" s="111"/>
      <c r="AB30" s="111"/>
      <c r="AC30" s="111"/>
      <c r="AD30" s="111"/>
      <c r="AE30" s="111"/>
    </row>
    <row r="31" spans="1:31" ht="13.5" customHeight="1">
      <c r="A31" s="111"/>
      <c r="B31" s="567" t="s">
        <v>443</v>
      </c>
      <c r="C31" s="432"/>
      <c r="D31" s="432"/>
      <c r="E31" s="433"/>
      <c r="F31" s="567" t="s">
        <v>444</v>
      </c>
      <c r="G31" s="432"/>
      <c r="H31" s="432"/>
      <c r="I31" s="433"/>
      <c r="J31" s="111"/>
      <c r="K31" s="111"/>
      <c r="L31" s="111"/>
      <c r="M31" s="111"/>
      <c r="N31" s="111"/>
      <c r="O31" s="111"/>
      <c r="P31" s="111"/>
      <c r="Q31" s="111"/>
      <c r="R31" s="111"/>
      <c r="S31" s="111"/>
      <c r="T31" s="111"/>
      <c r="U31" s="111"/>
      <c r="V31" s="111"/>
      <c r="W31" s="111"/>
      <c r="X31" s="111"/>
      <c r="Y31" s="111"/>
      <c r="Z31" s="111"/>
      <c r="AA31" s="111"/>
      <c r="AB31" s="111"/>
      <c r="AC31" s="111"/>
      <c r="AD31" s="111"/>
      <c r="AE31" s="111"/>
    </row>
    <row r="32" spans="1:31" ht="13.5" customHeight="1">
      <c r="A32" s="111"/>
      <c r="B32" s="594" t="s">
        <v>666</v>
      </c>
      <c r="C32" s="478"/>
      <c r="D32" s="478"/>
      <c r="E32" s="479"/>
      <c r="F32" s="595"/>
      <c r="G32" s="596"/>
      <c r="H32" s="596"/>
      <c r="I32" s="596"/>
      <c r="J32" s="111"/>
      <c r="K32" s="111"/>
      <c r="L32" s="111"/>
      <c r="M32" s="111"/>
      <c r="N32" s="111"/>
      <c r="O32" s="111"/>
      <c r="P32" s="111"/>
      <c r="Q32" s="111"/>
      <c r="R32" s="111"/>
      <c r="S32" s="111"/>
      <c r="T32" s="111"/>
      <c r="U32" s="111"/>
      <c r="V32" s="111"/>
      <c r="W32" s="111"/>
      <c r="X32" s="111"/>
      <c r="Y32" s="111"/>
      <c r="Z32" s="111"/>
      <c r="AA32" s="111"/>
      <c r="AB32" s="111"/>
      <c r="AC32" s="111"/>
      <c r="AD32" s="111"/>
      <c r="AE32" s="111"/>
    </row>
    <row r="33" spans="1:31" ht="48.75" customHeight="1">
      <c r="A33" s="111"/>
      <c r="B33" s="477"/>
      <c r="C33" s="478"/>
      <c r="D33" s="478"/>
      <c r="E33" s="479"/>
      <c r="F33" s="596"/>
      <c r="G33" s="596"/>
      <c r="H33" s="596"/>
      <c r="I33" s="596"/>
      <c r="J33" s="111"/>
      <c r="K33" s="111"/>
      <c r="L33" s="111"/>
      <c r="M33" s="111"/>
      <c r="N33" s="111"/>
      <c r="O33" s="111"/>
      <c r="P33" s="111"/>
      <c r="Q33" s="111"/>
      <c r="R33" s="111"/>
      <c r="S33" s="111"/>
      <c r="T33" s="111"/>
      <c r="U33" s="111"/>
      <c r="V33" s="111"/>
      <c r="W33" s="111"/>
      <c r="X33" s="111"/>
      <c r="Y33" s="111"/>
      <c r="Z33" s="111"/>
      <c r="AA33" s="111"/>
      <c r="AB33" s="111"/>
      <c r="AC33" s="111"/>
      <c r="AD33" s="111"/>
      <c r="AE33" s="111"/>
    </row>
    <row r="34" spans="1:31" ht="30.75" customHeight="1">
      <c r="A34" s="111"/>
      <c r="B34" s="477"/>
      <c r="C34" s="478"/>
      <c r="D34" s="478"/>
      <c r="E34" s="479"/>
      <c r="F34" s="596"/>
      <c r="G34" s="596"/>
      <c r="H34" s="596"/>
      <c r="I34" s="596"/>
      <c r="J34" s="111"/>
      <c r="K34" s="111"/>
      <c r="L34" s="111"/>
      <c r="M34" s="111"/>
      <c r="N34" s="111"/>
      <c r="O34" s="111"/>
      <c r="P34" s="111"/>
      <c r="Q34" s="111"/>
      <c r="R34" s="111"/>
      <c r="S34" s="111"/>
      <c r="T34" s="111"/>
      <c r="U34" s="111"/>
      <c r="V34" s="111"/>
      <c r="W34" s="111"/>
      <c r="X34" s="111"/>
      <c r="Y34" s="111"/>
      <c r="Z34" s="111"/>
      <c r="AA34" s="111"/>
      <c r="AB34" s="111"/>
      <c r="AC34" s="111"/>
      <c r="AD34" s="111"/>
      <c r="AE34" s="111"/>
    </row>
    <row r="35" spans="1:31" ht="13.5" customHeight="1">
      <c r="A35" s="111"/>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row>
    <row r="36" spans="1:31" ht="13.5" customHeight="1">
      <c r="A36" s="111"/>
      <c r="B36" s="111"/>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row>
    <row r="37" spans="1:31" ht="13.5" customHeight="1">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row>
    <row r="38" spans="1:31"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row>
    <row r="39" spans="1:31"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c r="AD39" s="111"/>
      <c r="AE39" s="111"/>
    </row>
    <row r="40" spans="1:31"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c r="AD40" s="111"/>
      <c r="AE40" s="111"/>
    </row>
    <row r="41" spans="1:31"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c r="AD41" s="111"/>
      <c r="AE41" s="111"/>
    </row>
    <row r="42" spans="1:31"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c r="AD42" s="111"/>
      <c r="AE42" s="111"/>
    </row>
    <row r="43" spans="1:31"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c r="AD43" s="111"/>
      <c r="AE43" s="111"/>
    </row>
    <row r="44" spans="1:31"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row>
    <row r="45" spans="1:31"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c r="AD45" s="111"/>
      <c r="AE45" s="111"/>
    </row>
    <row r="46" spans="1:31"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row>
    <row r="47" spans="1:31"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c r="AD47" s="111"/>
      <c r="AE47" s="111"/>
    </row>
    <row r="48" spans="1:31"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c r="AD48" s="111"/>
      <c r="AE48" s="111"/>
    </row>
    <row r="49" spans="1:31"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row>
    <row r="50" spans="1:31"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row>
    <row r="51" spans="1:31"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row>
    <row r="52" spans="1:31"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c r="AD52" s="111"/>
      <c r="AE52" s="111"/>
    </row>
    <row r="53" spans="1:31"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row>
    <row r="54" spans="1:31"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row>
    <row r="55" spans="1:31"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row>
    <row r="56" spans="1:31"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row>
    <row r="57" spans="1:31"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row>
    <row r="58" spans="1:31"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row>
    <row r="59" spans="1:31"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row>
    <row r="60" spans="1:31"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row>
    <row r="61" spans="1:31"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row>
    <row r="62" spans="1:31"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row>
    <row r="63" spans="1:31"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row>
    <row r="64" spans="1:31"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row>
    <row r="65" spans="1:31"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row>
    <row r="66" spans="1:31"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row>
    <row r="67" spans="1:31"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row>
    <row r="68" spans="1:31"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row>
    <row r="69" spans="1:31"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row>
    <row r="70" spans="1:31"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row>
    <row r="71" spans="1:31"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row>
    <row r="72" spans="1:31"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row>
    <row r="73" spans="1:31"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row>
    <row r="74" spans="1:31"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row>
    <row r="75" spans="1:31"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row>
    <row r="76" spans="1:31"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row>
    <row r="77" spans="1:31"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row>
    <row r="78" spans="1:31"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row>
    <row r="79" spans="1:31"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row>
    <row r="80" spans="1:31"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row>
    <row r="81" spans="1:31"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row>
    <row r="82" spans="1:31"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c r="AD82" s="111"/>
      <c r="AE82" s="111"/>
    </row>
    <row r="83" spans="1:31"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row>
    <row r="84" spans="1:31"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row>
    <row r="85" spans="1:31"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row>
    <row r="86" spans="1:31"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row>
    <row r="87" spans="1:31"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row>
    <row r="88" spans="1:31"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row>
    <row r="89" spans="1:31"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row>
    <row r="90" spans="1:31"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row>
    <row r="91" spans="1:31"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row>
    <row r="92" spans="1:31"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row>
    <row r="93" spans="1:31"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row>
    <row r="94" spans="1:31"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row>
    <row r="95" spans="1:31"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row>
    <row r="96" spans="1:31"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row>
    <row r="97" spans="1:31"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c r="AD97" s="111"/>
      <c r="AE97" s="111"/>
    </row>
    <row r="98" spans="1:31"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c r="AD98" s="111"/>
      <c r="AE98" s="111"/>
    </row>
    <row r="99" spans="1:31"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row>
    <row r="100" spans="1:31"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row>
    <row r="101" spans="1:31"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c r="AD101" s="111"/>
      <c r="AE101" s="111"/>
    </row>
    <row r="102" spans="1:31"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c r="AD102" s="111"/>
      <c r="AE102" s="111"/>
    </row>
    <row r="103" spans="1:31"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c r="AD103" s="111"/>
      <c r="AE103" s="111"/>
    </row>
    <row r="104" spans="1:31"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row>
    <row r="105" spans="1:31"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row>
    <row r="106" spans="1:31"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row>
    <row r="107" spans="1:31"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row>
    <row r="108" spans="1:31"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c r="AD108" s="111"/>
      <c r="AE108" s="111"/>
    </row>
    <row r="109" spans="1:31"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row>
    <row r="110" spans="1:31"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row>
    <row r="111" spans="1:31"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row>
    <row r="112" spans="1:31"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row>
    <row r="113" spans="1:31"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row>
    <row r="114" spans="1:31"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row>
    <row r="115" spans="1:31"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row>
    <row r="116" spans="1:31"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row>
    <row r="117" spans="1:31"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row>
    <row r="118" spans="1:31"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c r="AD118" s="111"/>
      <c r="AE118" s="111"/>
    </row>
    <row r="119" spans="1:31"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row>
    <row r="120" spans="1:31"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row>
    <row r="121" spans="1:31"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row>
    <row r="122" spans="1:31"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row>
    <row r="123" spans="1:31"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row>
    <row r="124" spans="1:31"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row>
    <row r="125" spans="1:31"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row>
    <row r="126" spans="1:31"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c r="AD126" s="111"/>
      <c r="AE126" s="111"/>
    </row>
    <row r="127" spans="1:31"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row>
    <row r="128" spans="1:31"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row>
    <row r="129" spans="1:31"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row>
    <row r="130" spans="1:31"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c r="AD130" s="111"/>
      <c r="AE130" s="111"/>
    </row>
    <row r="131" spans="1:31"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row>
    <row r="132" spans="1:31"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row>
    <row r="133" spans="1:31"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row>
    <row r="134" spans="1:31"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row>
    <row r="135" spans="1:31"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c r="AD135" s="111"/>
      <c r="AE135" s="111"/>
    </row>
    <row r="136" spans="1:31"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c r="AD136" s="111"/>
      <c r="AE136" s="111"/>
    </row>
    <row r="137" spans="1:31"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c r="AD137" s="111"/>
      <c r="AE137" s="111"/>
    </row>
    <row r="138" spans="1:31"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c r="AD138" s="111"/>
      <c r="AE138" s="111"/>
    </row>
    <row r="139" spans="1:31"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c r="AD139" s="111"/>
      <c r="AE139" s="111"/>
    </row>
    <row r="140" spans="1:31"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row>
    <row r="141" spans="1:31"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row>
    <row r="142" spans="1:31"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row>
    <row r="143" spans="1:31"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row>
    <row r="144" spans="1:31"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row>
    <row r="145" spans="1:31"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row>
    <row r="146" spans="1:31"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c r="AD146" s="111"/>
      <c r="AE146" s="111"/>
    </row>
    <row r="147" spans="1:31"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row>
    <row r="148" spans="1:31"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row>
    <row r="149" spans="1:31"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111"/>
    </row>
    <row r="150" spans="1:31"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c r="AD150" s="111"/>
      <c r="AE150" s="111"/>
    </row>
    <row r="151" spans="1:31"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1"/>
    </row>
    <row r="152" spans="1:31"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c r="AD152" s="111"/>
      <c r="AE152" s="111"/>
    </row>
    <row r="153" spans="1:31"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1"/>
    </row>
    <row r="154" spans="1:31"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c r="AD154" s="111"/>
      <c r="AE154" s="111"/>
    </row>
    <row r="155" spans="1:31"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c r="AD155" s="111"/>
      <c r="AE155" s="111"/>
    </row>
    <row r="156" spans="1:31"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row>
    <row r="157" spans="1:31"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row>
    <row r="158" spans="1:31"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row>
    <row r="159" spans="1:31"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row>
    <row r="160" spans="1:31"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11"/>
    </row>
    <row r="161" spans="1:31"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row>
    <row r="162" spans="1:31"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row>
    <row r="163" spans="1:31"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row>
    <row r="164" spans="1:31"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c r="AD164" s="111"/>
      <c r="AE164" s="111"/>
    </row>
    <row r="165" spans="1:31"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c r="AD165" s="111"/>
      <c r="AE165" s="111"/>
    </row>
    <row r="166" spans="1:31"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c r="AD166" s="111"/>
      <c r="AE166" s="111"/>
    </row>
    <row r="167" spans="1:31"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c r="AD167" s="111"/>
      <c r="AE167" s="111"/>
    </row>
    <row r="168" spans="1:31"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row>
    <row r="169" spans="1:31"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c r="AD169" s="111"/>
      <c r="AE169" s="111"/>
    </row>
    <row r="170" spans="1:31"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c r="AD170" s="111"/>
      <c r="AE170" s="111"/>
    </row>
    <row r="171" spans="1:31"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c r="AD171" s="111"/>
      <c r="AE171" s="111"/>
    </row>
    <row r="172" spans="1:31"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row>
    <row r="173" spans="1:31"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row>
    <row r="174" spans="1:31"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c r="AD174" s="111"/>
      <c r="AE174" s="111"/>
    </row>
    <row r="175" spans="1:31"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c r="AD175" s="111"/>
      <c r="AE175" s="111"/>
    </row>
    <row r="176" spans="1:31"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c r="AD176" s="111"/>
      <c r="AE176" s="111"/>
    </row>
    <row r="177" spans="1:31"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c r="AD177" s="111"/>
      <c r="AE177" s="111"/>
    </row>
    <row r="178" spans="1:31"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c r="AD178" s="111"/>
      <c r="AE178" s="111"/>
    </row>
    <row r="179" spans="1:31"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row>
    <row r="180" spans="1:31"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c r="AD180" s="111"/>
      <c r="AE180" s="111"/>
    </row>
    <row r="181" spans="1:31"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c r="AD181" s="111"/>
      <c r="AE181" s="111"/>
    </row>
    <row r="182" spans="1:31" ht="13.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row>
    <row r="183" spans="1:31" ht="13.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row>
    <row r="184" spans="1:31" ht="13.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row>
    <row r="185" spans="1:31" ht="13.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row>
    <row r="186" spans="1:31" ht="13.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row>
    <row r="187" spans="1:31" ht="13.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row>
    <row r="188" spans="1:31" ht="15.75" customHeight="1"/>
    <row r="189" spans="1:31" ht="15.75" customHeight="1"/>
    <row r="190" spans="1:31" ht="15.75" customHeight="1"/>
    <row r="191" spans="1:31" ht="15.75" customHeight="1"/>
    <row r="192" spans="1:31"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sheetData>
  <mergeCells count="25">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31"/>
    <mergeCell ref="B32:E34"/>
    <mergeCell ref="F32:I34"/>
    <mergeCell ref="D7:E7"/>
    <mergeCell ref="F7:G7"/>
    <mergeCell ref="H8:H9"/>
    <mergeCell ref="I8:I9"/>
    <mergeCell ref="B29:I29"/>
    <mergeCell ref="B30:I30"/>
    <mergeCell ref="F31:I31"/>
  </mergeCells>
  <pageMargins left="0.7" right="0.7" top="0.75" bottom="0.75" header="0" footer="0"/>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tabColor rgb="FFFF9900"/>
  </sheetPr>
  <dimension ref="A1:AC994"/>
  <sheetViews>
    <sheetView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3.25" customHeight="1">
      <c r="A1" s="111"/>
      <c r="B1" s="552" t="s">
        <v>426</v>
      </c>
      <c r="C1" s="553"/>
      <c r="D1" s="555" t="s">
        <v>427</v>
      </c>
      <c r="E1" s="556"/>
      <c r="F1" s="556"/>
      <c r="G1" s="556"/>
      <c r="H1" s="557"/>
      <c r="I1" s="558"/>
      <c r="J1" s="111"/>
      <c r="K1" s="111"/>
      <c r="L1" s="111"/>
      <c r="M1" s="111"/>
      <c r="N1" s="111"/>
      <c r="O1" s="111"/>
      <c r="P1" s="111"/>
      <c r="Q1" s="111"/>
      <c r="R1" s="111"/>
      <c r="S1" s="111"/>
      <c r="T1" s="111"/>
      <c r="U1" s="111"/>
      <c r="V1" s="111"/>
      <c r="W1" s="111"/>
      <c r="X1" s="111"/>
      <c r="Y1" s="111"/>
      <c r="Z1" s="111"/>
      <c r="AA1" s="111"/>
      <c r="AB1" s="111"/>
      <c r="AC1" s="111"/>
    </row>
    <row r="2" spans="1:29" ht="19.5" customHeight="1">
      <c r="A2" s="111"/>
      <c r="B2" s="554"/>
      <c r="C2" s="430"/>
      <c r="D2" s="491" t="s">
        <v>428</v>
      </c>
      <c r="E2" s="432"/>
      <c r="F2" s="432"/>
      <c r="G2" s="432"/>
      <c r="H2" s="433"/>
      <c r="I2" s="559"/>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560" t="s">
        <v>429</v>
      </c>
      <c r="C3" s="433"/>
      <c r="D3" s="492" t="s">
        <v>430</v>
      </c>
      <c r="E3" s="432"/>
      <c r="F3" s="432"/>
      <c r="G3" s="432"/>
      <c r="H3" s="433"/>
      <c r="I3" s="160" t="s">
        <v>431</v>
      </c>
      <c r="J3" s="111"/>
      <c r="K3" s="111"/>
      <c r="L3" s="111"/>
      <c r="M3" s="111"/>
      <c r="N3" s="111"/>
      <c r="O3" s="111"/>
      <c r="P3" s="111"/>
      <c r="Q3" s="111"/>
      <c r="R3" s="111"/>
      <c r="S3" s="111"/>
      <c r="T3" s="111"/>
      <c r="U3" s="111"/>
      <c r="V3" s="111"/>
      <c r="W3" s="111"/>
      <c r="X3" s="111"/>
      <c r="Y3" s="111"/>
      <c r="Z3" s="111"/>
      <c r="AA3" s="111"/>
      <c r="AB3" s="111"/>
      <c r="AC3" s="111"/>
    </row>
    <row r="4" spans="1:29" ht="13.5" customHeight="1" thickBot="1">
      <c r="A4" s="111"/>
      <c r="B4" s="547"/>
      <c r="C4" s="494"/>
      <c r="D4" s="494"/>
      <c r="E4" s="494"/>
      <c r="F4" s="494"/>
      <c r="G4" s="494"/>
      <c r="H4" s="494"/>
      <c r="I4" s="548"/>
      <c r="J4" s="111"/>
      <c r="K4" s="111"/>
      <c r="L4" s="111"/>
      <c r="M4" s="111"/>
      <c r="N4" s="111"/>
      <c r="O4" s="111"/>
      <c r="P4" s="111"/>
      <c r="Q4" s="111"/>
      <c r="R4" s="111"/>
      <c r="S4" s="111"/>
      <c r="T4" s="111"/>
      <c r="U4" s="111"/>
      <c r="V4" s="111"/>
      <c r="W4" s="111"/>
      <c r="X4" s="111"/>
      <c r="Y4" s="111"/>
      <c r="Z4" s="111"/>
      <c r="AA4" s="111"/>
      <c r="AB4" s="111"/>
      <c r="AC4" s="111"/>
    </row>
    <row r="5" spans="1:29" ht="15.75" customHeight="1" thickBot="1">
      <c r="A5" s="111"/>
      <c r="B5" s="531" t="s">
        <v>432</v>
      </c>
      <c r="C5" s="433"/>
      <c r="D5" s="496" t="str">
        <f>Indicadores!F26</f>
        <v>Servicio al ciudadano (SCD)</v>
      </c>
      <c r="E5" s="432"/>
      <c r="F5" s="432"/>
      <c r="G5" s="432"/>
      <c r="H5" s="432"/>
      <c r="I5" s="532"/>
      <c r="J5" s="111"/>
      <c r="K5" s="111"/>
      <c r="L5" s="111"/>
      <c r="M5" s="111"/>
      <c r="N5" s="111"/>
      <c r="O5" s="111"/>
      <c r="P5" s="111"/>
      <c r="Q5" s="111"/>
      <c r="R5" s="111"/>
      <c r="S5" s="111"/>
      <c r="T5" s="111"/>
      <c r="U5" s="111"/>
      <c r="V5" s="111"/>
      <c r="W5" s="111"/>
      <c r="X5" s="111"/>
      <c r="Y5" s="111"/>
      <c r="Z5" s="111"/>
      <c r="AA5" s="111"/>
      <c r="AB5" s="111"/>
      <c r="AC5" s="111"/>
    </row>
    <row r="6" spans="1:29" ht="21.75" customHeight="1">
      <c r="A6" s="111"/>
      <c r="B6" s="531" t="s">
        <v>433</v>
      </c>
      <c r="C6" s="433"/>
      <c r="D6" s="497" t="str">
        <f>Indicadores!A26</f>
        <v>Cumplimiento legal en los términos de respuesta a PQRSD</v>
      </c>
      <c r="E6" s="498"/>
      <c r="F6" s="480" t="s">
        <v>434</v>
      </c>
      <c r="G6" s="433"/>
      <c r="H6" s="499" t="str">
        <f>Indicadores!S26</f>
        <v>Coordinación Unidad Coordinadora para el Gobierno Abierto del Sector Ambiental</v>
      </c>
      <c r="I6" s="498"/>
      <c r="J6" s="111"/>
      <c r="K6" s="111"/>
      <c r="L6" s="111"/>
      <c r="M6" s="111"/>
      <c r="N6" s="111"/>
      <c r="O6" s="111"/>
      <c r="P6" s="111"/>
      <c r="Q6" s="111"/>
      <c r="R6" s="111"/>
      <c r="S6" s="111"/>
      <c r="T6" s="111"/>
      <c r="U6" s="111"/>
      <c r="V6" s="111"/>
      <c r="W6" s="111"/>
      <c r="X6" s="111"/>
      <c r="Y6" s="111"/>
      <c r="Z6" s="111"/>
      <c r="AA6" s="111"/>
      <c r="AB6" s="111"/>
      <c r="AC6" s="111"/>
    </row>
    <row r="7" spans="1:29" ht="39" customHeight="1">
      <c r="A7" s="111"/>
      <c r="B7" s="480" t="s">
        <v>435</v>
      </c>
      <c r="C7" s="433"/>
      <c r="D7" s="481" t="str">
        <f>Indicadores!G26</f>
        <v>(Número de peticiones atendidas en término de Ley /  Número total de peticiones - Número de peticiones en gestión)) *100</v>
      </c>
      <c r="E7" s="433"/>
      <c r="F7" s="480" t="s">
        <v>436</v>
      </c>
      <c r="G7" s="433"/>
      <c r="H7" s="481" t="str">
        <f>Indicadores!C26</f>
        <v>Medición de la oportunidad en la respuesta a las peticiones recibidas</v>
      </c>
      <c r="I7" s="433"/>
      <c r="J7" s="111"/>
      <c r="K7" s="111"/>
      <c r="L7" s="111"/>
      <c r="M7" s="111"/>
      <c r="N7" s="111"/>
      <c r="O7" s="111"/>
      <c r="P7" s="111"/>
      <c r="Q7" s="111"/>
      <c r="R7" s="111"/>
      <c r="S7" s="111"/>
      <c r="T7" s="111"/>
      <c r="U7" s="111"/>
      <c r="V7" s="111"/>
      <c r="W7" s="111"/>
      <c r="X7" s="111"/>
      <c r="Y7" s="111"/>
      <c r="Z7" s="111"/>
      <c r="AA7" s="111"/>
      <c r="AB7" s="111"/>
      <c r="AC7" s="111"/>
    </row>
    <row r="8" spans="1:29" ht="33.75" customHeight="1">
      <c r="A8" s="111"/>
      <c r="B8" s="32" t="s">
        <v>437</v>
      </c>
      <c r="C8" s="43" t="str">
        <f>Indicadores!P26</f>
        <v>Trimestral</v>
      </c>
      <c r="D8" s="32" t="s">
        <v>438</v>
      </c>
      <c r="E8" s="44" t="str">
        <f>Indicadores!R26</f>
        <v>1. Sistema de registro del centro de contacto al ciudadano
2. Instrumento de reporte de gestión de peticiones
3. Sistema de Información de Gestión Documental del Ministerio</v>
      </c>
      <c r="F8" s="32" t="s">
        <v>70</v>
      </c>
      <c r="G8" s="45" t="str">
        <f>Indicadores!H26</f>
        <v>Porcentaje</v>
      </c>
      <c r="H8" s="482" t="s">
        <v>439</v>
      </c>
      <c r="I8" s="484" t="str">
        <f>Indicadores!O26</f>
        <v>Hacia arriba</v>
      </c>
      <c r="J8" s="111"/>
      <c r="K8" s="111"/>
      <c r="L8" s="111"/>
      <c r="M8" s="111"/>
      <c r="N8" s="111"/>
      <c r="O8" s="111"/>
      <c r="P8" s="111"/>
      <c r="Q8" s="111"/>
      <c r="R8" s="111"/>
      <c r="S8" s="111"/>
      <c r="T8" s="111"/>
      <c r="U8" s="111"/>
      <c r="V8" s="111"/>
      <c r="W8" s="111"/>
      <c r="X8" s="111"/>
      <c r="Y8" s="111"/>
      <c r="Z8" s="111"/>
      <c r="AA8" s="111"/>
      <c r="AB8" s="111"/>
      <c r="AC8" s="111"/>
    </row>
    <row r="9" spans="1:29" ht="28.5" customHeight="1" thickBot="1">
      <c r="A9" s="111"/>
      <c r="B9" s="284" t="s">
        <v>404</v>
      </c>
      <c r="C9" s="145">
        <f>Indicadores!N26</f>
        <v>0.95</v>
      </c>
      <c r="D9" s="325" t="s">
        <v>406</v>
      </c>
      <c r="E9" s="145">
        <f>'TABLERO DE MANDO'!F26</f>
        <v>0.63749999999999996</v>
      </c>
      <c r="F9" s="326" t="s">
        <v>407</v>
      </c>
      <c r="G9" s="145">
        <f>'TABLERO DE MANDO'!G26</f>
        <v>0.67500000000000004</v>
      </c>
      <c r="H9" s="604"/>
      <c r="I9" s="604"/>
      <c r="J9" s="111"/>
      <c r="K9" s="111"/>
      <c r="L9" s="111"/>
      <c r="M9" s="111"/>
      <c r="N9" s="111"/>
      <c r="O9" s="111"/>
      <c r="P9" s="111"/>
      <c r="Q9" s="111"/>
      <c r="R9" s="111"/>
      <c r="S9" s="111"/>
      <c r="T9" s="111"/>
      <c r="U9" s="111"/>
      <c r="V9" s="111"/>
      <c r="W9" s="111"/>
      <c r="X9" s="111"/>
      <c r="Y9" s="111"/>
      <c r="Z9" s="111"/>
      <c r="AA9" s="111"/>
      <c r="AB9" s="111"/>
      <c r="AC9" s="111"/>
    </row>
    <row r="10" spans="1:29" ht="35.25" customHeight="1">
      <c r="A10" s="111"/>
      <c r="B10" s="327" t="s">
        <v>440</v>
      </c>
      <c r="C10" s="386" t="s">
        <v>441</v>
      </c>
      <c r="D10" s="190" t="s">
        <v>406</v>
      </c>
      <c r="E10" s="190" t="s">
        <v>407</v>
      </c>
      <c r="F10" s="181"/>
      <c r="G10" s="181"/>
      <c r="H10" s="181"/>
      <c r="I10" s="182"/>
      <c r="J10" s="111"/>
      <c r="K10" s="111"/>
      <c r="L10" s="111"/>
      <c r="M10" s="111"/>
      <c r="N10" s="111"/>
      <c r="O10" s="111"/>
      <c r="P10" s="111"/>
      <c r="Q10" s="111"/>
      <c r="R10" s="111"/>
      <c r="S10" s="111"/>
      <c r="T10" s="111"/>
      <c r="U10" s="111"/>
      <c r="V10" s="111"/>
      <c r="W10" s="111"/>
      <c r="X10" s="111"/>
      <c r="Y10" s="111"/>
      <c r="Z10" s="111"/>
      <c r="AA10" s="111"/>
    </row>
    <row r="11" spans="1:29" ht="13.5" customHeight="1">
      <c r="A11" s="111"/>
      <c r="B11" s="385" t="s">
        <v>411</v>
      </c>
      <c r="C11" s="150"/>
      <c r="D11" s="169">
        <f>+E9</f>
        <v>0.63749999999999996</v>
      </c>
      <c r="E11" s="169">
        <f>+G9</f>
        <v>0.67500000000000004</v>
      </c>
      <c r="F11" s="163"/>
      <c r="G11" s="163"/>
      <c r="H11" s="163"/>
      <c r="I11" s="167"/>
      <c r="J11" s="111"/>
      <c r="K11" s="111"/>
      <c r="L11" s="111"/>
      <c r="M11" s="111"/>
      <c r="N11" s="111"/>
      <c r="O11" s="111"/>
      <c r="P11" s="111"/>
      <c r="Q11" s="111"/>
      <c r="R11" s="111"/>
      <c r="S11" s="111"/>
      <c r="T11" s="111"/>
      <c r="U11" s="111"/>
      <c r="V11" s="111"/>
      <c r="W11" s="111"/>
      <c r="X11" s="111"/>
      <c r="Y11" s="111"/>
      <c r="Z11" s="111"/>
      <c r="AA11" s="111"/>
    </row>
    <row r="12" spans="1:29" ht="13.5" customHeight="1">
      <c r="A12" s="111"/>
      <c r="B12" s="385" t="s">
        <v>412</v>
      </c>
      <c r="C12" s="150"/>
      <c r="D12" s="169">
        <v>0.64</v>
      </c>
      <c r="E12" s="169">
        <v>0.68</v>
      </c>
      <c r="F12" s="163"/>
      <c r="G12" s="163"/>
      <c r="H12" s="163"/>
      <c r="I12" s="167"/>
      <c r="J12" s="111"/>
      <c r="K12" s="111"/>
      <c r="L12" s="111"/>
      <c r="M12" s="111"/>
      <c r="N12" s="111"/>
      <c r="O12" s="111"/>
      <c r="P12" s="111"/>
      <c r="Q12" s="111"/>
      <c r="R12" s="111"/>
      <c r="S12" s="111"/>
      <c r="T12" s="111"/>
      <c r="U12" s="111"/>
      <c r="V12" s="111"/>
      <c r="W12" s="111"/>
      <c r="X12" s="111"/>
      <c r="Y12" s="111"/>
      <c r="Z12" s="111"/>
      <c r="AA12" s="111"/>
    </row>
    <row r="13" spans="1:29" ht="13.5" customHeight="1">
      <c r="A13" s="111"/>
      <c r="B13" s="385" t="s">
        <v>413</v>
      </c>
      <c r="C13" s="408">
        <v>0.7</v>
      </c>
      <c r="D13" s="169">
        <v>0.64</v>
      </c>
      <c r="E13" s="169">
        <v>0.68</v>
      </c>
      <c r="F13" s="163"/>
      <c r="G13" s="163"/>
      <c r="H13" s="163"/>
      <c r="I13" s="167"/>
      <c r="J13" s="111"/>
      <c r="K13" s="111"/>
      <c r="L13" s="111"/>
      <c r="M13" s="111"/>
      <c r="N13" s="111"/>
      <c r="O13" s="111"/>
      <c r="P13" s="111"/>
      <c r="Q13" s="111"/>
      <c r="R13" s="111"/>
      <c r="S13" s="111"/>
      <c r="T13" s="111"/>
      <c r="U13" s="111"/>
      <c r="V13" s="111"/>
      <c r="W13" s="111"/>
      <c r="X13" s="111"/>
      <c r="Y13" s="111"/>
      <c r="Z13" s="111"/>
      <c r="AA13" s="111"/>
    </row>
    <row r="14" spans="1:29" ht="13.5" customHeight="1">
      <c r="A14" s="111"/>
      <c r="B14" s="385" t="s">
        <v>414</v>
      </c>
      <c r="C14" s="150"/>
      <c r="D14" s="169">
        <v>0.64</v>
      </c>
      <c r="E14" s="169">
        <v>0.68</v>
      </c>
      <c r="F14" s="163"/>
      <c r="G14" s="163"/>
      <c r="H14" s="163"/>
      <c r="I14" s="167"/>
      <c r="J14" s="111"/>
      <c r="K14" s="111"/>
      <c r="L14" s="111"/>
      <c r="M14" s="111"/>
      <c r="N14" s="111"/>
      <c r="O14" s="111"/>
      <c r="P14" s="111"/>
      <c r="Q14" s="111"/>
      <c r="R14" s="111"/>
      <c r="S14" s="111"/>
      <c r="T14" s="111"/>
      <c r="U14" s="111"/>
      <c r="V14" s="111"/>
      <c r="W14" s="111"/>
      <c r="X14" s="111"/>
      <c r="Y14" s="111"/>
      <c r="Z14" s="111"/>
      <c r="AA14" s="111"/>
    </row>
    <row r="15" spans="1:29" ht="13.5" customHeight="1">
      <c r="A15" s="111"/>
      <c r="B15" s="385" t="s">
        <v>415</v>
      </c>
      <c r="C15" s="150"/>
      <c r="D15" s="169">
        <v>0.64</v>
      </c>
      <c r="E15" s="169">
        <v>0.68</v>
      </c>
      <c r="F15" s="163"/>
      <c r="G15" s="163"/>
      <c r="H15" s="163"/>
      <c r="I15" s="167"/>
      <c r="J15" s="111"/>
      <c r="K15" s="111"/>
      <c r="L15" s="111"/>
      <c r="M15" s="111"/>
      <c r="N15" s="111"/>
      <c r="O15" s="111"/>
      <c r="P15" s="111"/>
      <c r="Q15" s="111"/>
      <c r="R15" s="111"/>
      <c r="S15" s="111"/>
      <c r="T15" s="111"/>
      <c r="U15" s="111"/>
      <c r="V15" s="111"/>
      <c r="W15" s="111"/>
      <c r="X15" s="111"/>
      <c r="Y15" s="111"/>
      <c r="Z15" s="111"/>
      <c r="AA15" s="111"/>
    </row>
    <row r="16" spans="1:29" ht="13.5" customHeight="1">
      <c r="A16" s="111"/>
      <c r="B16" s="385" t="s">
        <v>416</v>
      </c>
      <c r="C16" s="157"/>
      <c r="D16" s="169">
        <v>0.64</v>
      </c>
      <c r="E16" s="169">
        <v>0.68</v>
      </c>
      <c r="F16" s="163"/>
      <c r="G16" s="163"/>
      <c r="H16" s="163"/>
      <c r="I16" s="167"/>
      <c r="J16" s="111"/>
      <c r="K16" s="111"/>
      <c r="L16" s="111"/>
      <c r="M16" s="111"/>
      <c r="N16" s="111"/>
      <c r="O16" s="111"/>
      <c r="P16" s="111"/>
      <c r="Q16" s="111"/>
      <c r="R16" s="111"/>
      <c r="S16" s="111"/>
      <c r="T16" s="111"/>
      <c r="U16" s="111"/>
      <c r="V16" s="111"/>
      <c r="W16" s="111"/>
      <c r="X16" s="111"/>
      <c r="Y16" s="111"/>
      <c r="Z16" s="111"/>
      <c r="AA16" s="111"/>
    </row>
    <row r="17" spans="1:29" ht="13.5" customHeight="1">
      <c r="A17" s="111"/>
      <c r="B17" s="385" t="s">
        <v>417</v>
      </c>
      <c r="C17" s="41">
        <v>0.7</v>
      </c>
      <c r="D17" s="169">
        <v>0.64</v>
      </c>
      <c r="E17" s="169">
        <v>0.68</v>
      </c>
      <c r="F17" s="163"/>
      <c r="G17" s="163"/>
      <c r="H17" s="163"/>
      <c r="I17" s="167"/>
      <c r="J17" s="111"/>
      <c r="K17" s="111"/>
      <c r="L17" s="111"/>
      <c r="M17" s="111"/>
      <c r="N17" s="111"/>
      <c r="O17" s="111"/>
      <c r="P17" s="111"/>
      <c r="Q17" s="111"/>
      <c r="R17" s="111"/>
      <c r="S17" s="111"/>
      <c r="T17" s="111"/>
      <c r="U17" s="111"/>
      <c r="V17" s="111"/>
      <c r="W17" s="111"/>
      <c r="X17" s="111"/>
      <c r="Y17" s="111"/>
      <c r="Z17" s="111"/>
      <c r="AA17" s="111"/>
    </row>
    <row r="18" spans="1:29" ht="13.5" customHeight="1">
      <c r="A18" s="111"/>
      <c r="B18" s="385" t="s">
        <v>418</v>
      </c>
      <c r="C18" s="150"/>
      <c r="D18" s="169">
        <v>0.64</v>
      </c>
      <c r="E18" s="169">
        <v>0.68</v>
      </c>
      <c r="F18" s="163"/>
      <c r="G18" s="163"/>
      <c r="H18" s="163"/>
      <c r="I18" s="167"/>
      <c r="J18" s="111"/>
      <c r="K18" s="111"/>
      <c r="L18" s="111"/>
      <c r="M18" s="111"/>
      <c r="N18" s="111"/>
      <c r="O18" s="111"/>
      <c r="P18" s="111"/>
      <c r="Q18" s="111"/>
      <c r="R18" s="111"/>
      <c r="S18" s="111"/>
      <c r="T18" s="111"/>
      <c r="U18" s="111"/>
      <c r="V18" s="111"/>
      <c r="W18" s="111"/>
      <c r="X18" s="111"/>
      <c r="Y18" s="111"/>
      <c r="Z18" s="111"/>
      <c r="AA18" s="111"/>
    </row>
    <row r="19" spans="1:29" ht="13.5" customHeight="1">
      <c r="A19" s="111"/>
      <c r="B19" s="385" t="s">
        <v>419</v>
      </c>
      <c r="C19" s="157"/>
      <c r="D19" s="169">
        <v>0.64</v>
      </c>
      <c r="E19" s="169">
        <v>0.68</v>
      </c>
      <c r="F19" s="163"/>
      <c r="G19" s="163"/>
      <c r="H19" s="163"/>
      <c r="I19" s="167"/>
      <c r="J19" s="111"/>
      <c r="K19" s="111"/>
      <c r="L19" s="111"/>
      <c r="M19" s="111"/>
      <c r="N19" s="111"/>
      <c r="O19" s="111"/>
      <c r="P19" s="111"/>
      <c r="Q19" s="111"/>
      <c r="R19" s="111"/>
      <c r="S19" s="111"/>
      <c r="T19" s="111"/>
      <c r="U19" s="111"/>
      <c r="V19" s="111"/>
      <c r="W19" s="111"/>
      <c r="X19" s="111"/>
      <c r="Y19" s="111"/>
      <c r="Z19" s="111"/>
      <c r="AA19" s="111"/>
    </row>
    <row r="20" spans="1:29" ht="13.5" customHeight="1">
      <c r="A20" s="111"/>
      <c r="B20" s="385" t="s">
        <v>420</v>
      </c>
      <c r="C20" s="150"/>
      <c r="D20" s="169">
        <v>0.64</v>
      </c>
      <c r="E20" s="169">
        <v>0.68</v>
      </c>
      <c r="F20" s="163"/>
      <c r="G20" s="163"/>
      <c r="H20" s="163"/>
      <c r="I20" s="167"/>
      <c r="J20" s="111"/>
      <c r="K20" s="111"/>
      <c r="L20" s="111"/>
      <c r="M20" s="111"/>
      <c r="N20" s="111"/>
      <c r="O20" s="111"/>
      <c r="P20" s="111"/>
      <c r="Q20" s="111"/>
      <c r="R20" s="111"/>
      <c r="S20" s="111"/>
      <c r="T20" s="111"/>
      <c r="U20" s="111"/>
      <c r="V20" s="111"/>
      <c r="W20" s="111"/>
      <c r="X20" s="111"/>
      <c r="Y20" s="111"/>
      <c r="Z20" s="111"/>
      <c r="AA20" s="111"/>
    </row>
    <row r="21" spans="1:29" ht="13.5" customHeight="1">
      <c r="A21" s="111"/>
      <c r="B21" s="385" t="s">
        <v>421</v>
      </c>
      <c r="C21" s="150"/>
      <c r="D21" s="169">
        <v>0.64</v>
      </c>
      <c r="E21" s="169">
        <v>0.68</v>
      </c>
      <c r="F21" s="163"/>
      <c r="G21" s="163"/>
      <c r="H21" s="163"/>
      <c r="I21" s="167"/>
      <c r="J21" s="111"/>
      <c r="K21" s="111"/>
      <c r="L21" s="111"/>
      <c r="M21" s="111"/>
      <c r="N21" s="111"/>
      <c r="O21" s="111"/>
      <c r="P21" s="111"/>
      <c r="Q21" s="111"/>
      <c r="R21" s="111"/>
      <c r="S21" s="111"/>
      <c r="T21" s="111"/>
      <c r="U21" s="111"/>
      <c r="V21" s="111"/>
      <c r="W21" s="111"/>
      <c r="X21" s="111"/>
      <c r="Y21" s="111"/>
      <c r="Z21" s="111"/>
      <c r="AA21" s="111"/>
    </row>
    <row r="22" spans="1:29" ht="13.5" customHeight="1">
      <c r="A22" s="111"/>
      <c r="B22" s="385" t="s">
        <v>422</v>
      </c>
      <c r="C22" s="157"/>
      <c r="D22" s="169">
        <v>0.64</v>
      </c>
      <c r="E22" s="169">
        <v>0.68</v>
      </c>
      <c r="F22" s="163"/>
      <c r="G22" s="163"/>
      <c r="H22" s="163"/>
      <c r="I22" s="167"/>
      <c r="J22" s="111"/>
      <c r="K22" s="111"/>
      <c r="L22" s="111"/>
      <c r="M22" s="111"/>
      <c r="N22" s="111"/>
      <c r="O22" s="111"/>
      <c r="P22" s="111"/>
      <c r="Q22" s="111"/>
      <c r="R22" s="111"/>
      <c r="S22" s="111"/>
      <c r="T22" s="111"/>
      <c r="U22" s="111"/>
      <c r="V22" s="111"/>
      <c r="W22" s="111"/>
      <c r="X22" s="111"/>
      <c r="Y22" s="111"/>
      <c r="Z22" s="111"/>
      <c r="AA22" s="111"/>
    </row>
    <row r="23" spans="1:29" ht="13.5" customHeight="1">
      <c r="A23" s="111"/>
      <c r="B23" s="385"/>
      <c r="C23" s="150"/>
      <c r="D23" s="285"/>
      <c r="E23" s="285"/>
      <c r="F23" s="163"/>
      <c r="G23" s="163"/>
      <c r="H23" s="163"/>
      <c r="I23" s="167"/>
      <c r="J23" s="111"/>
      <c r="K23" s="111"/>
      <c r="L23" s="111"/>
      <c r="M23" s="111"/>
      <c r="N23" s="111"/>
      <c r="O23" s="111"/>
      <c r="P23" s="111"/>
      <c r="Q23" s="111"/>
      <c r="R23" s="111"/>
      <c r="S23" s="111"/>
      <c r="T23" s="111"/>
      <c r="U23" s="111"/>
      <c r="V23" s="111"/>
      <c r="W23" s="111"/>
      <c r="X23" s="111"/>
      <c r="Y23" s="111"/>
      <c r="Z23" s="111"/>
      <c r="AA23" s="111"/>
    </row>
    <row r="24" spans="1:29" ht="13.5" customHeight="1">
      <c r="A24" s="111"/>
      <c r="B24" s="385"/>
      <c r="C24" s="150"/>
      <c r="D24" s="163"/>
      <c r="E24" s="163"/>
      <c r="F24" s="163"/>
      <c r="G24" s="163"/>
      <c r="H24" s="163"/>
      <c r="I24" s="167"/>
      <c r="J24" s="111"/>
      <c r="K24" s="111"/>
      <c r="L24" s="111"/>
      <c r="M24" s="111"/>
      <c r="N24" s="111"/>
      <c r="O24" s="111"/>
      <c r="P24" s="111"/>
      <c r="Q24" s="111"/>
      <c r="R24" s="111"/>
      <c r="S24" s="111"/>
      <c r="T24" s="111"/>
      <c r="U24" s="111"/>
      <c r="V24" s="111"/>
      <c r="W24" s="111"/>
      <c r="X24" s="111"/>
      <c r="Y24" s="111"/>
      <c r="Z24" s="111"/>
      <c r="AA24" s="111"/>
    </row>
    <row r="25" spans="1:29" ht="13.5" customHeight="1">
      <c r="A25" s="111"/>
      <c r="B25" s="162"/>
      <c r="C25" s="163"/>
      <c r="D25" s="163"/>
      <c r="E25" s="163"/>
      <c r="F25" s="163"/>
      <c r="G25" s="163"/>
      <c r="H25" s="163"/>
      <c r="I25" s="167"/>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62"/>
      <c r="C26" s="163"/>
      <c r="D26" s="163"/>
      <c r="E26" s="163"/>
      <c r="F26" s="163"/>
      <c r="G26" s="163"/>
      <c r="H26" s="163"/>
      <c r="I26" s="167"/>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62"/>
      <c r="C27" s="163"/>
      <c r="D27" s="163"/>
      <c r="E27" s="163"/>
      <c r="F27" s="163"/>
      <c r="G27" s="163"/>
      <c r="H27" s="163"/>
      <c r="I27" s="167"/>
      <c r="J27" s="111"/>
      <c r="K27" s="111"/>
      <c r="L27" s="111"/>
      <c r="M27" s="111"/>
      <c r="N27" s="111"/>
      <c r="O27" s="111"/>
      <c r="P27" s="111"/>
      <c r="Q27" s="111"/>
      <c r="R27" s="111"/>
      <c r="S27" s="111"/>
      <c r="T27" s="111"/>
      <c r="U27" s="111"/>
      <c r="V27" s="111"/>
      <c r="W27" s="111"/>
      <c r="X27" s="111"/>
      <c r="Y27" s="111"/>
      <c r="Z27" s="111"/>
      <c r="AA27" s="111"/>
      <c r="AB27" s="111"/>
      <c r="AC27" s="111"/>
    </row>
    <row r="28" spans="1:29" ht="15.75" customHeight="1" thickBot="1">
      <c r="A28" s="111"/>
      <c r="B28" s="185"/>
      <c r="C28" s="186"/>
      <c r="D28" s="186"/>
      <c r="E28" s="186"/>
      <c r="F28" s="186"/>
      <c r="G28" s="186"/>
      <c r="H28" s="186"/>
      <c r="I28" s="187"/>
      <c r="J28" s="111"/>
      <c r="K28" s="111"/>
      <c r="L28" s="111"/>
      <c r="M28" s="111"/>
      <c r="N28" s="111"/>
      <c r="O28" s="111"/>
      <c r="P28" s="111"/>
      <c r="Q28" s="111"/>
      <c r="R28" s="111"/>
      <c r="S28" s="111"/>
      <c r="T28" s="111"/>
      <c r="U28" s="111"/>
      <c r="V28" s="111"/>
      <c r="W28" s="111"/>
      <c r="X28" s="111"/>
      <c r="Y28" s="111"/>
      <c r="Z28" s="111"/>
      <c r="AA28" s="111"/>
      <c r="AB28" s="111"/>
      <c r="AC28" s="111"/>
    </row>
    <row r="29" spans="1:29" ht="13.5" customHeight="1">
      <c r="A29" s="111"/>
      <c r="B29" s="605" t="s">
        <v>442</v>
      </c>
      <c r="C29" s="429"/>
      <c r="D29" s="429"/>
      <c r="E29" s="429"/>
      <c r="F29" s="429"/>
      <c r="G29" s="429"/>
      <c r="H29" s="429"/>
      <c r="I29" s="550"/>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603"/>
      <c r="C30" s="432"/>
      <c r="D30" s="432"/>
      <c r="E30" s="432"/>
      <c r="F30" s="432"/>
      <c r="G30" s="432"/>
      <c r="H30" s="432"/>
      <c r="I30" s="532"/>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546" t="s">
        <v>443</v>
      </c>
      <c r="C31" s="426"/>
      <c r="D31" s="426"/>
      <c r="E31" s="427"/>
      <c r="F31" s="487" t="s">
        <v>444</v>
      </c>
      <c r="G31" s="426"/>
      <c r="H31" s="426"/>
      <c r="I31" s="539"/>
      <c r="J31" s="111"/>
      <c r="K31" s="111"/>
      <c r="L31" s="111"/>
      <c r="M31" s="111"/>
      <c r="N31" s="111"/>
      <c r="O31" s="111"/>
      <c r="P31" s="111"/>
      <c r="Q31" s="111"/>
      <c r="R31" s="111"/>
      <c r="S31" s="111"/>
      <c r="T31" s="111"/>
      <c r="U31" s="111"/>
      <c r="V31" s="111"/>
      <c r="W31" s="111"/>
      <c r="X31" s="111"/>
      <c r="Y31" s="111"/>
      <c r="Z31" s="111"/>
      <c r="AA31" s="111"/>
      <c r="AB31" s="111"/>
      <c r="AC31" s="111"/>
    </row>
    <row r="32" spans="1:29" ht="15" customHeight="1">
      <c r="A32" s="111"/>
      <c r="B32" s="597" t="s">
        <v>626</v>
      </c>
      <c r="C32" s="598"/>
      <c r="D32" s="598"/>
      <c r="E32" s="598"/>
      <c r="F32" s="600" t="s">
        <v>627</v>
      </c>
      <c r="G32" s="601"/>
      <c r="H32" s="601"/>
      <c r="I32" s="601"/>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598"/>
      <c r="C33" s="599"/>
      <c r="D33" s="599"/>
      <c r="E33" s="598"/>
      <c r="F33" s="601"/>
      <c r="G33" s="602"/>
      <c r="H33" s="602"/>
      <c r="I33" s="601"/>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598"/>
      <c r="C34" s="599"/>
      <c r="D34" s="599"/>
      <c r="E34" s="598"/>
      <c r="F34" s="601"/>
      <c r="G34" s="602"/>
      <c r="H34" s="602"/>
      <c r="I34" s="601"/>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598"/>
      <c r="C35" s="599"/>
      <c r="D35" s="599"/>
      <c r="E35" s="598"/>
      <c r="F35" s="601"/>
      <c r="G35" s="602"/>
      <c r="H35" s="602"/>
      <c r="I35" s="601"/>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598"/>
      <c r="C36" s="599"/>
      <c r="D36" s="599"/>
      <c r="E36" s="598"/>
      <c r="F36" s="601"/>
      <c r="G36" s="602"/>
      <c r="H36" s="602"/>
      <c r="I36" s="601"/>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598"/>
      <c r="C37" s="599"/>
      <c r="D37" s="599"/>
      <c r="E37" s="598"/>
      <c r="F37" s="601"/>
      <c r="G37" s="602"/>
      <c r="H37" s="602"/>
      <c r="I37" s="601"/>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598"/>
      <c r="C38" s="599"/>
      <c r="D38" s="599"/>
      <c r="E38" s="598"/>
      <c r="F38" s="601"/>
      <c r="G38" s="602"/>
      <c r="H38" s="602"/>
      <c r="I38" s="601"/>
      <c r="J38" s="111"/>
      <c r="K38" s="111"/>
      <c r="L38" s="111"/>
      <c r="M38" s="111"/>
      <c r="N38" s="111"/>
      <c r="O38" s="111"/>
      <c r="P38" s="111"/>
      <c r="Q38" s="111"/>
      <c r="R38" s="111"/>
      <c r="S38" s="111"/>
      <c r="T38" s="111"/>
      <c r="U38" s="111"/>
      <c r="V38" s="111"/>
      <c r="W38" s="111"/>
      <c r="X38" s="111"/>
      <c r="Y38" s="111"/>
      <c r="Z38" s="111"/>
      <c r="AA38" s="111"/>
      <c r="AB38" s="111"/>
      <c r="AC38" s="111"/>
    </row>
    <row r="39" spans="1:29" ht="42.75" customHeight="1">
      <c r="A39" s="111"/>
      <c r="B39" s="598"/>
      <c r="C39" s="599"/>
      <c r="D39" s="599"/>
      <c r="E39" s="598"/>
      <c r="F39" s="601"/>
      <c r="G39" s="602"/>
      <c r="H39" s="602"/>
      <c r="I39" s="601"/>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row>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5">
    <mergeCell ref="B4:I4"/>
    <mergeCell ref="D7:E7"/>
    <mergeCell ref="F7:G7"/>
    <mergeCell ref="B5:C5"/>
    <mergeCell ref="D5:I5"/>
    <mergeCell ref="B6:C6"/>
    <mergeCell ref="D6:E6"/>
    <mergeCell ref="B1:C2"/>
    <mergeCell ref="D1:H1"/>
    <mergeCell ref="I1:I2"/>
    <mergeCell ref="D2:H2"/>
    <mergeCell ref="B3:C3"/>
    <mergeCell ref="D3:H3"/>
    <mergeCell ref="B32:E39"/>
    <mergeCell ref="F32:I39"/>
    <mergeCell ref="B31:E31"/>
    <mergeCell ref="F31:I31"/>
    <mergeCell ref="F6:G6"/>
    <mergeCell ref="H6:I6"/>
    <mergeCell ref="H7:I7"/>
    <mergeCell ref="B7:C7"/>
    <mergeCell ref="B30:I30"/>
    <mergeCell ref="H8:H9"/>
    <mergeCell ref="I8:I9"/>
    <mergeCell ref="B29:I29"/>
  </mergeCells>
  <pageMargins left="0.7" right="0.7" top="0.75" bottom="0.75" header="0" footer="0"/>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rgb="FFFF9900"/>
  </sheetPr>
  <dimension ref="A1:AC994"/>
  <sheetViews>
    <sheetView topLeftCell="A5"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30"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480" t="s">
        <v>432</v>
      </c>
      <c r="C5" s="433"/>
      <c r="D5" s="496" t="str">
        <f>Indicadores!F27</f>
        <v>Servicio al ciudadano (SCD)</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Indicadores!A27</f>
        <v>Satisfacción en la atención de canales de primer contacto</v>
      </c>
      <c r="E6" s="498"/>
      <c r="F6" s="480" t="s">
        <v>434</v>
      </c>
      <c r="G6" s="433"/>
      <c r="H6" s="499" t="str">
        <f>Indicadores!S27</f>
        <v>Coordinación Unidad Coordinadora para el Gobierno Abierto del Sector Ambiental</v>
      </c>
      <c r="I6" s="498"/>
      <c r="J6" s="111"/>
      <c r="K6" s="111"/>
      <c r="L6" s="111"/>
      <c r="M6" s="111"/>
      <c r="N6" s="111"/>
      <c r="O6" s="111"/>
      <c r="P6" s="111"/>
      <c r="Q6" s="111"/>
      <c r="R6" s="111"/>
      <c r="S6" s="111"/>
      <c r="T6" s="111"/>
      <c r="U6" s="111"/>
      <c r="V6" s="111"/>
      <c r="W6" s="111"/>
      <c r="X6" s="111"/>
      <c r="Y6" s="111"/>
      <c r="Z6" s="111"/>
      <c r="AA6" s="111"/>
      <c r="AB6" s="111"/>
      <c r="AC6" s="111"/>
    </row>
    <row r="7" spans="1:29" ht="39.75" customHeight="1">
      <c r="A7" s="111"/>
      <c r="B7" s="480" t="s">
        <v>435</v>
      </c>
      <c r="C7" s="433"/>
      <c r="D7" s="481" t="str">
        <f>Indicadores!G27</f>
        <v>(Número de encuestas con percepción favorable / Número de encuestas realizadas) x 100</v>
      </c>
      <c r="E7" s="433"/>
      <c r="F7" s="480" t="s">
        <v>436</v>
      </c>
      <c r="G7" s="433"/>
      <c r="H7" s="481" t="str">
        <f>Indicadores!C27</f>
        <v>Medir la percepción de los usuarios que usan los canales de atención de primer contacto</v>
      </c>
      <c r="I7" s="433"/>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Indicadores!P27</f>
        <v>Trimestral</v>
      </c>
      <c r="D8" s="32" t="s">
        <v>438</v>
      </c>
      <c r="E8" s="44" t="str">
        <f>Indicadores!R27</f>
        <v>Encuestas de Percepción</v>
      </c>
      <c r="F8" s="32" t="s">
        <v>70</v>
      </c>
      <c r="G8" s="45" t="str">
        <f>Indicadores!H27</f>
        <v>Porcentaje</v>
      </c>
      <c r="H8" s="482" t="s">
        <v>439</v>
      </c>
      <c r="I8" s="484" t="str">
        <f>Indicadores!O27</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Indicadores!N27</f>
        <v>0.75</v>
      </c>
      <c r="D9" s="34" t="s">
        <v>406</v>
      </c>
      <c r="E9" s="33">
        <f>'TABLERO DE MANDO'!F28</f>
        <v>0.63749999999999996</v>
      </c>
      <c r="F9" s="35" t="s">
        <v>407</v>
      </c>
      <c r="G9" s="33">
        <f>'TABLERO DE MANDO'!G28</f>
        <v>0.67500000000000004</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54"/>
      <c r="E10" s="54"/>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46" t="s">
        <v>440</v>
      </c>
      <c r="C11" s="38" t="s">
        <v>441</v>
      </c>
      <c r="D11" s="54" t="str">
        <f>D9</f>
        <v>LIMITE INSATISFACTORIO</v>
      </c>
      <c r="E11" s="54" t="str">
        <f>F9</f>
        <v>LIMITE SATISFACTORIO</v>
      </c>
      <c r="F11" s="36"/>
      <c r="G11" s="36"/>
      <c r="H11" s="36"/>
      <c r="I11" s="112"/>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41"/>
      <c r="D12" s="40">
        <f t="shared" ref="D12:D23" si="0">+$E$9</f>
        <v>0.63749999999999996</v>
      </c>
      <c r="E12" s="40">
        <f t="shared" ref="E12:E23" si="1">+$G$9</f>
        <v>0.67500000000000004</v>
      </c>
      <c r="F12" s="36"/>
      <c r="G12" s="36"/>
      <c r="H12" s="36"/>
      <c r="I12" s="113"/>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41"/>
      <c r="D13" s="40">
        <f t="shared" si="0"/>
        <v>0.63749999999999996</v>
      </c>
      <c r="E13" s="40">
        <f t="shared" si="1"/>
        <v>0.67500000000000004</v>
      </c>
      <c r="F13" s="36"/>
      <c r="G13" s="36"/>
      <c r="H13" s="36"/>
      <c r="I13" s="113"/>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41">
        <v>1</v>
      </c>
      <c r="D14" s="40">
        <f t="shared" si="0"/>
        <v>0.63749999999999996</v>
      </c>
      <c r="E14" s="40">
        <f t="shared" si="1"/>
        <v>0.67500000000000004</v>
      </c>
      <c r="F14" s="36"/>
      <c r="G14" s="36"/>
      <c r="H14" s="36"/>
      <c r="I14" s="113"/>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41"/>
      <c r="D15" s="40">
        <f t="shared" si="0"/>
        <v>0.63749999999999996</v>
      </c>
      <c r="E15" s="40">
        <f t="shared" si="1"/>
        <v>0.67500000000000004</v>
      </c>
      <c r="F15" s="36"/>
      <c r="G15" s="36"/>
      <c r="H15" s="36"/>
      <c r="I15" s="113"/>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41"/>
      <c r="D16" s="40">
        <f t="shared" si="0"/>
        <v>0.63749999999999996</v>
      </c>
      <c r="E16" s="40">
        <f t="shared" si="1"/>
        <v>0.67500000000000004</v>
      </c>
      <c r="F16" s="36"/>
      <c r="G16" s="36"/>
      <c r="H16" s="36"/>
      <c r="I16" s="113"/>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1">
        <v>0.91</v>
      </c>
      <c r="D17" s="40">
        <f t="shared" si="0"/>
        <v>0.63749999999999996</v>
      </c>
      <c r="E17" s="40">
        <f t="shared" si="1"/>
        <v>0.67500000000000004</v>
      </c>
      <c r="F17" s="36"/>
      <c r="G17" s="36"/>
      <c r="H17" s="36"/>
      <c r="I17" s="113"/>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c r="D18" s="40">
        <f t="shared" si="0"/>
        <v>0.63749999999999996</v>
      </c>
      <c r="E18" s="40">
        <f t="shared" si="1"/>
        <v>0.67500000000000004</v>
      </c>
      <c r="F18" s="36"/>
      <c r="G18" s="36"/>
      <c r="H18" s="36"/>
      <c r="I18" s="113"/>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0.63749999999999996</v>
      </c>
      <c r="E19" s="40">
        <f t="shared" si="1"/>
        <v>0.67500000000000004</v>
      </c>
      <c r="F19" s="36"/>
      <c r="G19" s="36"/>
      <c r="H19" s="36"/>
      <c r="I19" s="113"/>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0.63749999999999996</v>
      </c>
      <c r="E20" s="40">
        <f t="shared" si="1"/>
        <v>0.67500000000000004</v>
      </c>
      <c r="F20" s="36"/>
      <c r="G20" s="36"/>
      <c r="H20" s="36"/>
      <c r="I20" s="113"/>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0.63749999999999996</v>
      </c>
      <c r="E21" s="40">
        <f t="shared" si="1"/>
        <v>0.67500000000000004</v>
      </c>
      <c r="F21" s="36"/>
      <c r="G21" s="36"/>
      <c r="H21" s="36"/>
      <c r="I21" s="113"/>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0.63749999999999996</v>
      </c>
      <c r="E22" s="40">
        <f t="shared" si="1"/>
        <v>0.67500000000000004</v>
      </c>
      <c r="F22" s="36"/>
      <c r="G22" s="36"/>
      <c r="H22" s="36"/>
      <c r="I22" s="113"/>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41"/>
      <c r="D23" s="40">
        <f t="shared" si="0"/>
        <v>0.63749999999999996</v>
      </c>
      <c r="E23" s="40">
        <f t="shared" si="1"/>
        <v>0.67500000000000004</v>
      </c>
      <c r="F23" s="36"/>
      <c r="G23" s="36"/>
      <c r="H23" s="36"/>
      <c r="I23" s="113"/>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47"/>
      <c r="C24" s="41"/>
      <c r="D24" s="40"/>
      <c r="E24" s="40"/>
      <c r="F24" s="36"/>
      <c r="G24" s="36"/>
      <c r="H24" s="36"/>
      <c r="I24" s="113"/>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13"/>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117"/>
      <c r="C28" s="36"/>
      <c r="D28" s="36"/>
      <c r="E28" s="36"/>
      <c r="F28" s="36"/>
      <c r="G28" s="36"/>
      <c r="H28" s="36"/>
      <c r="I28" s="113"/>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486" t="s">
        <v>442</v>
      </c>
      <c r="C29" s="432"/>
      <c r="D29" s="432"/>
      <c r="E29" s="432"/>
      <c r="F29" s="432"/>
      <c r="G29" s="432"/>
      <c r="H29" s="432"/>
      <c r="I29" s="433"/>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85"/>
      <c r="C30" s="432"/>
      <c r="D30" s="432"/>
      <c r="E30" s="432"/>
      <c r="F30" s="432"/>
      <c r="G30" s="432"/>
      <c r="H30" s="432"/>
      <c r="I30" s="43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487" t="s">
        <v>457</v>
      </c>
      <c r="C31" s="426"/>
      <c r="D31" s="426"/>
      <c r="E31" s="427"/>
      <c r="F31" s="487" t="s">
        <v>444</v>
      </c>
      <c r="G31" s="426"/>
      <c r="H31" s="426"/>
      <c r="I31" s="427"/>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606" t="s">
        <v>628</v>
      </c>
      <c r="C32" s="444"/>
      <c r="D32" s="444"/>
      <c r="E32" s="444"/>
      <c r="F32" s="581"/>
      <c r="G32" s="444"/>
      <c r="H32" s="444"/>
      <c r="I32" s="443"/>
      <c r="J32" s="111"/>
      <c r="K32" s="111"/>
      <c r="L32" s="111"/>
      <c r="M32" s="111"/>
      <c r="N32" s="111"/>
      <c r="O32" s="111"/>
      <c r="P32" s="111"/>
      <c r="Q32" s="111"/>
      <c r="R32" s="111"/>
      <c r="S32" s="111"/>
      <c r="T32" s="111"/>
      <c r="U32" s="111"/>
      <c r="V32" s="111"/>
      <c r="W32" s="111"/>
      <c r="X32" s="111"/>
      <c r="Y32" s="111"/>
      <c r="Z32" s="111"/>
      <c r="AA32" s="111"/>
      <c r="AB32" s="111"/>
      <c r="AC32" s="111"/>
    </row>
    <row r="33" spans="1:29" ht="13.5" customHeight="1">
      <c r="A33" s="111"/>
      <c r="B33" s="443"/>
      <c r="C33" s="444"/>
      <c r="D33" s="444"/>
      <c r="E33" s="444"/>
      <c r="F33" s="444"/>
      <c r="G33" s="444"/>
      <c r="H33" s="444"/>
      <c r="I33" s="443"/>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443"/>
      <c r="C34" s="444"/>
      <c r="D34" s="444"/>
      <c r="E34" s="444"/>
      <c r="F34" s="444"/>
      <c r="G34" s="444"/>
      <c r="H34" s="444"/>
      <c r="I34" s="443"/>
      <c r="J34" s="111"/>
      <c r="K34" s="111"/>
      <c r="L34" s="111"/>
      <c r="M34" s="111"/>
      <c r="N34" s="111"/>
      <c r="O34" s="111"/>
      <c r="P34" s="111"/>
      <c r="Q34" s="111"/>
      <c r="R34" s="111"/>
      <c r="S34" s="111"/>
      <c r="T34" s="111"/>
      <c r="U34" s="111"/>
      <c r="V34" s="111"/>
      <c r="W34" s="111"/>
      <c r="X34" s="111"/>
      <c r="Y34" s="111"/>
      <c r="Z34" s="111"/>
      <c r="AA34" s="111"/>
      <c r="AB34" s="111"/>
      <c r="AC34" s="111"/>
    </row>
    <row r="35" spans="1:29" ht="39" customHeight="1">
      <c r="A35" s="111"/>
      <c r="B35" s="443"/>
      <c r="C35" s="444"/>
      <c r="D35" s="444"/>
      <c r="E35" s="444"/>
      <c r="F35" s="444"/>
      <c r="G35" s="444"/>
      <c r="H35" s="444"/>
      <c r="I35" s="443"/>
      <c r="J35" s="111"/>
      <c r="K35" s="111"/>
      <c r="L35" s="111"/>
      <c r="M35" s="111"/>
      <c r="N35" s="111"/>
      <c r="O35" s="111"/>
      <c r="P35" s="111"/>
      <c r="Q35" s="111"/>
      <c r="R35" s="111"/>
      <c r="S35" s="111"/>
      <c r="T35" s="111"/>
      <c r="U35" s="111"/>
      <c r="V35" s="111"/>
      <c r="W35" s="111"/>
      <c r="X35" s="111"/>
      <c r="Y35" s="111"/>
      <c r="Z35" s="111"/>
      <c r="AA35" s="111"/>
      <c r="AB35" s="111"/>
      <c r="AC35" s="111"/>
    </row>
    <row r="36" spans="1:29" ht="178.5" customHeight="1">
      <c r="A36" s="111"/>
      <c r="B36" s="443"/>
      <c r="C36" s="443"/>
      <c r="D36" s="443"/>
      <c r="E36" s="443"/>
      <c r="F36" s="443"/>
      <c r="G36" s="443"/>
      <c r="H36" s="443"/>
      <c r="I36" s="443"/>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row>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5">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31"/>
    <mergeCell ref="B32:E36"/>
    <mergeCell ref="F32:I36"/>
    <mergeCell ref="D7:E7"/>
    <mergeCell ref="F7:G7"/>
    <mergeCell ref="H8:H9"/>
    <mergeCell ref="I8:I9"/>
    <mergeCell ref="B29:I29"/>
    <mergeCell ref="B30:I30"/>
    <mergeCell ref="F31:I31"/>
  </mergeCells>
  <pageMargins left="0.7" right="0.7" top="0.75" bottom="0.75" header="0" footer="0"/>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tabColor rgb="FFFF9900"/>
  </sheetPr>
  <dimension ref="A1:AC993"/>
  <sheetViews>
    <sheetView topLeftCell="A7"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4"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18"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row>
    <row r="5" spans="1:29" ht="17.25" customHeight="1" thickBot="1">
      <c r="A5" s="111"/>
      <c r="B5" s="480" t="s">
        <v>432</v>
      </c>
      <c r="C5" s="433"/>
      <c r="D5" s="496" t="str">
        <f>Indicadores!F28</f>
        <v>Servicio al ciudadano (SCD)</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26.25" customHeight="1">
      <c r="A6" s="111"/>
      <c r="B6" s="480" t="s">
        <v>433</v>
      </c>
      <c r="C6" s="433"/>
      <c r="D6" s="615" t="s">
        <v>177</v>
      </c>
      <c r="E6" s="616"/>
      <c r="F6" s="617" t="s">
        <v>434</v>
      </c>
      <c r="G6" s="618"/>
      <c r="H6" s="619" t="s">
        <v>170</v>
      </c>
      <c r="I6" s="620"/>
      <c r="J6" s="111"/>
      <c r="K6" s="111"/>
      <c r="L6" s="111"/>
      <c r="M6" s="111"/>
      <c r="N6" s="111"/>
      <c r="O6" s="111"/>
      <c r="P6" s="111"/>
      <c r="Q6" s="111"/>
      <c r="R6" s="111"/>
      <c r="S6" s="111"/>
      <c r="T6" s="111"/>
      <c r="U6" s="111"/>
      <c r="V6" s="111"/>
      <c r="W6" s="111"/>
      <c r="X6" s="111"/>
      <c r="Y6" s="111"/>
      <c r="Z6" s="111"/>
      <c r="AA6" s="111"/>
      <c r="AB6" s="111"/>
      <c r="AC6" s="111"/>
    </row>
    <row r="7" spans="1:29" ht="37.5" customHeight="1">
      <c r="A7" s="111"/>
      <c r="B7" s="480" t="s">
        <v>435</v>
      </c>
      <c r="C7" s="433"/>
      <c r="D7" s="607" t="str">
        <f>Indicadores!G28</f>
        <v>(Número de evaluaciones de apropiación del protocolo satisfactorias / Número de evaluaciones de apropiación realizadas) X 100</v>
      </c>
      <c r="E7" s="430"/>
      <c r="F7" s="480" t="s">
        <v>436</v>
      </c>
      <c r="G7" s="433"/>
      <c r="H7" s="608" t="str">
        <f>Indicadores!C28</f>
        <v>Medir el porcentaje de apropiación del Protocolo de Atención al Ciudadano por parte de los servidores de MinAmbiente</v>
      </c>
      <c r="I7" s="430"/>
      <c r="J7" s="111"/>
      <c r="K7" s="111"/>
      <c r="L7" s="111"/>
      <c r="M7" s="111"/>
      <c r="N7" s="111"/>
      <c r="O7" s="111"/>
      <c r="P7" s="111"/>
      <c r="Q7" s="111"/>
      <c r="R7" s="111"/>
      <c r="S7" s="111"/>
      <c r="T7" s="111"/>
      <c r="U7" s="111"/>
      <c r="V7" s="111"/>
      <c r="W7" s="111"/>
      <c r="X7" s="111"/>
      <c r="Y7" s="111"/>
      <c r="Z7" s="111"/>
      <c r="AA7" s="111"/>
      <c r="AB7" s="111"/>
      <c r="AC7" s="111"/>
    </row>
    <row r="8" spans="1:29" ht="27.75" customHeight="1">
      <c r="A8" s="111"/>
      <c r="B8" s="32" t="s">
        <v>437</v>
      </c>
      <c r="C8" s="43" t="str">
        <f>Indicadores!P28</f>
        <v>Trimestral</v>
      </c>
      <c r="D8" s="32" t="s">
        <v>438</v>
      </c>
      <c r="E8" s="44" t="str">
        <f>Indicadores!R28</f>
        <v>Encuestas de Apropiación</v>
      </c>
      <c r="F8" s="32" t="s">
        <v>70</v>
      </c>
      <c r="G8" s="45" t="str">
        <f>Indicadores!H28</f>
        <v>Porcentaje</v>
      </c>
      <c r="H8" s="482" t="s">
        <v>439</v>
      </c>
      <c r="I8" s="484" t="str">
        <f>Indicadores!O27</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thickBot="1">
      <c r="A9" s="111"/>
      <c r="B9" s="32" t="s">
        <v>404</v>
      </c>
      <c r="C9" s="43">
        <f>Indicadores!N28</f>
        <v>0.7</v>
      </c>
      <c r="D9" s="34" t="s">
        <v>406</v>
      </c>
      <c r="E9" s="55">
        <f>'TABLERO DE MANDO'!F29</f>
        <v>0.59499999999999997</v>
      </c>
      <c r="F9" s="35" t="s">
        <v>407</v>
      </c>
      <c r="G9" s="45">
        <f>'TABLERO DE MANDO'!G29</f>
        <v>0.63</v>
      </c>
      <c r="H9" s="483"/>
      <c r="I9" s="485"/>
      <c r="J9" s="111"/>
      <c r="K9" s="111"/>
      <c r="L9" s="111"/>
      <c r="M9" s="111"/>
      <c r="N9" s="111"/>
      <c r="O9" s="111"/>
      <c r="P9" s="111"/>
      <c r="Q9" s="111"/>
      <c r="R9" s="111"/>
      <c r="S9" s="111"/>
      <c r="T9" s="111"/>
      <c r="U9" s="111"/>
      <c r="V9" s="111"/>
      <c r="W9" s="111"/>
      <c r="X9" s="111"/>
      <c r="Y9" s="111"/>
      <c r="Z9" s="111"/>
      <c r="AA9" s="111"/>
      <c r="AB9" s="111"/>
      <c r="AC9" s="111"/>
    </row>
    <row r="10" spans="1:29" ht="31.5" customHeight="1">
      <c r="A10" s="111"/>
      <c r="B10" s="32" t="s">
        <v>440</v>
      </c>
      <c r="C10" s="32" t="s">
        <v>441</v>
      </c>
      <c r="D10" s="54" t="str">
        <f>D9</f>
        <v>LIMITE INSATISFACTORIO</v>
      </c>
      <c r="E10" s="54" t="str">
        <f>F9</f>
        <v>LIMITE SATISFACTORIO</v>
      </c>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47" t="s">
        <v>411</v>
      </c>
      <c r="C11" s="41"/>
      <c r="D11" s="56">
        <f t="shared" ref="D11:D22" si="0">+$E$9</f>
        <v>0.59499999999999997</v>
      </c>
      <c r="E11" s="56">
        <f t="shared" ref="E11:E22" si="1">+$G$9</f>
        <v>0.63</v>
      </c>
      <c r="F11" s="36"/>
      <c r="G11" s="36"/>
      <c r="H11" s="36"/>
      <c r="I11" s="112"/>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412</v>
      </c>
      <c r="C12" s="41"/>
      <c r="D12" s="40">
        <f t="shared" si="0"/>
        <v>0.59499999999999997</v>
      </c>
      <c r="E12" s="40">
        <f t="shared" si="1"/>
        <v>0.63</v>
      </c>
      <c r="F12" s="36"/>
      <c r="G12" s="36"/>
      <c r="H12" s="36"/>
      <c r="I12" s="113"/>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413</v>
      </c>
      <c r="C13" s="41">
        <v>1</v>
      </c>
      <c r="D13" s="40">
        <f t="shared" si="0"/>
        <v>0.59499999999999997</v>
      </c>
      <c r="E13" s="40">
        <f t="shared" si="1"/>
        <v>0.63</v>
      </c>
      <c r="F13" s="36"/>
      <c r="G13" s="36"/>
      <c r="H13" s="36"/>
      <c r="I13" s="113"/>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414</v>
      </c>
      <c r="C14" s="41"/>
      <c r="D14" s="40">
        <f t="shared" si="0"/>
        <v>0.59499999999999997</v>
      </c>
      <c r="E14" s="40">
        <f t="shared" si="1"/>
        <v>0.63</v>
      </c>
      <c r="F14" s="36"/>
      <c r="G14" s="36"/>
      <c r="H14" s="36"/>
      <c r="I14" s="113"/>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415</v>
      </c>
      <c r="C15" s="41"/>
      <c r="D15" s="40">
        <f t="shared" si="0"/>
        <v>0.59499999999999997</v>
      </c>
      <c r="E15" s="40">
        <f t="shared" si="1"/>
        <v>0.63</v>
      </c>
      <c r="F15" s="36"/>
      <c r="G15" s="36"/>
      <c r="H15" s="36"/>
      <c r="I15" s="113"/>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416</v>
      </c>
      <c r="C16" s="41">
        <v>0.97</v>
      </c>
      <c r="D16" s="40">
        <f t="shared" si="0"/>
        <v>0.59499999999999997</v>
      </c>
      <c r="E16" s="40">
        <f t="shared" si="1"/>
        <v>0.63</v>
      </c>
      <c r="F16" s="36"/>
      <c r="G16" s="36"/>
      <c r="H16" s="36"/>
      <c r="I16" s="113"/>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417</v>
      </c>
      <c r="C17" s="41"/>
      <c r="D17" s="40">
        <f t="shared" si="0"/>
        <v>0.59499999999999997</v>
      </c>
      <c r="E17" s="40">
        <f t="shared" si="1"/>
        <v>0.63</v>
      </c>
      <c r="F17" s="36"/>
      <c r="G17" s="36"/>
      <c r="H17" s="36"/>
      <c r="I17" s="113"/>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418</v>
      </c>
      <c r="C18" s="41"/>
      <c r="D18" s="40">
        <f t="shared" si="0"/>
        <v>0.59499999999999997</v>
      </c>
      <c r="E18" s="40">
        <f t="shared" si="1"/>
        <v>0.63</v>
      </c>
      <c r="F18" s="36"/>
      <c r="G18" s="36"/>
      <c r="H18" s="36"/>
      <c r="I18" s="113"/>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419</v>
      </c>
      <c r="C19" s="41"/>
      <c r="D19" s="40">
        <f t="shared" si="0"/>
        <v>0.59499999999999997</v>
      </c>
      <c r="E19" s="40">
        <f t="shared" si="1"/>
        <v>0.63</v>
      </c>
      <c r="F19" s="36"/>
      <c r="G19" s="36"/>
      <c r="H19" s="36"/>
      <c r="I19" s="113"/>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420</v>
      </c>
      <c r="C20" s="41"/>
      <c r="D20" s="40">
        <f t="shared" si="0"/>
        <v>0.59499999999999997</v>
      </c>
      <c r="E20" s="40">
        <f t="shared" si="1"/>
        <v>0.63</v>
      </c>
      <c r="F20" s="36"/>
      <c r="G20" s="36"/>
      <c r="H20" s="36"/>
      <c r="I20" s="113"/>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421</v>
      </c>
      <c r="C21" s="41"/>
      <c r="D21" s="40">
        <f t="shared" si="0"/>
        <v>0.59499999999999997</v>
      </c>
      <c r="E21" s="40">
        <f t="shared" si="1"/>
        <v>0.63</v>
      </c>
      <c r="F21" s="36"/>
      <c r="G21" s="36"/>
      <c r="H21" s="36"/>
      <c r="I21" s="113"/>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422</v>
      </c>
      <c r="C22" s="41"/>
      <c r="D22" s="40">
        <f t="shared" si="0"/>
        <v>0.59499999999999997</v>
      </c>
      <c r="E22" s="40">
        <f t="shared" si="1"/>
        <v>0.63</v>
      </c>
      <c r="F22" s="36"/>
      <c r="G22" s="36"/>
      <c r="H22" s="36"/>
      <c r="I22" s="113"/>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c r="C23" s="41"/>
      <c r="D23" s="40"/>
      <c r="E23" s="40"/>
      <c r="F23" s="36"/>
      <c r="G23" s="36"/>
      <c r="H23" s="36"/>
      <c r="I23" s="113"/>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47"/>
      <c r="C24" s="41"/>
      <c r="D24" s="40"/>
      <c r="E24" s="40"/>
      <c r="F24" s="36"/>
      <c r="G24" s="36"/>
      <c r="H24" s="36"/>
      <c r="I24" s="113"/>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13"/>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486" t="s">
        <v>442</v>
      </c>
      <c r="C27" s="432"/>
      <c r="D27" s="432"/>
      <c r="E27" s="432"/>
      <c r="F27" s="432"/>
      <c r="G27" s="432"/>
      <c r="H27" s="432"/>
      <c r="I27" s="43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585"/>
      <c r="C28" s="432"/>
      <c r="D28" s="432"/>
      <c r="E28" s="432"/>
      <c r="F28" s="432"/>
      <c r="G28" s="432"/>
      <c r="H28" s="432"/>
      <c r="I28" s="433"/>
      <c r="J28" s="111"/>
      <c r="K28" s="111"/>
      <c r="L28" s="111"/>
      <c r="M28" s="111"/>
      <c r="N28" s="111"/>
      <c r="O28" s="111"/>
      <c r="P28" s="111"/>
      <c r="Q28" s="111"/>
      <c r="R28" s="111"/>
      <c r="S28" s="111"/>
      <c r="T28" s="111"/>
      <c r="U28" s="111"/>
      <c r="V28" s="111"/>
      <c r="W28" s="111"/>
      <c r="X28" s="111"/>
      <c r="Y28" s="111"/>
      <c r="Z28" s="111"/>
      <c r="AA28" s="111"/>
      <c r="AB28" s="111"/>
      <c r="AC28" s="111"/>
    </row>
    <row r="29" spans="1:29" ht="15" customHeight="1">
      <c r="A29" s="111"/>
      <c r="B29" s="487" t="s">
        <v>443</v>
      </c>
      <c r="C29" s="426"/>
      <c r="D29" s="426"/>
      <c r="E29" s="427"/>
      <c r="F29" s="487" t="s">
        <v>444</v>
      </c>
      <c r="G29" s="426"/>
      <c r="H29" s="426"/>
      <c r="I29" s="427"/>
      <c r="J29" s="111"/>
      <c r="K29" s="111"/>
      <c r="L29" s="111"/>
      <c r="M29" s="111"/>
      <c r="N29" s="111"/>
      <c r="O29" s="111"/>
      <c r="P29" s="111"/>
      <c r="Q29" s="111"/>
      <c r="R29" s="111"/>
      <c r="S29" s="111"/>
      <c r="T29" s="111"/>
      <c r="U29" s="111"/>
      <c r="V29" s="111"/>
      <c r="W29" s="111"/>
      <c r="X29" s="111"/>
      <c r="Y29" s="111"/>
      <c r="Z29" s="111"/>
      <c r="AA29" s="111"/>
      <c r="AB29" s="111"/>
      <c r="AC29" s="111"/>
    </row>
    <row r="30" spans="1:29" ht="15" customHeight="1">
      <c r="A30" s="111"/>
      <c r="B30" s="564" t="s">
        <v>629</v>
      </c>
      <c r="C30" s="426"/>
      <c r="D30" s="426"/>
      <c r="E30" s="427"/>
      <c r="F30" s="609"/>
      <c r="G30" s="610"/>
      <c r="H30" s="610"/>
      <c r="I30" s="611"/>
      <c r="J30" s="111"/>
      <c r="K30" s="111"/>
      <c r="L30" s="111"/>
      <c r="M30" s="111"/>
      <c r="N30" s="111"/>
      <c r="O30" s="111"/>
      <c r="P30" s="111"/>
      <c r="Q30" s="111"/>
      <c r="R30" s="111"/>
      <c r="S30" s="111"/>
      <c r="T30" s="111"/>
      <c r="U30" s="111"/>
      <c r="V30" s="111"/>
      <c r="W30" s="111"/>
      <c r="X30" s="111"/>
      <c r="Y30" s="111"/>
      <c r="Z30" s="111"/>
      <c r="AA30" s="111"/>
      <c r="AB30" s="111"/>
      <c r="AC30" s="111"/>
    </row>
    <row r="31" spans="1:29" ht="15" customHeight="1">
      <c r="A31" s="111"/>
      <c r="B31" s="561"/>
      <c r="C31" s="478"/>
      <c r="D31" s="478"/>
      <c r="E31" s="479"/>
      <c r="F31" s="612"/>
      <c r="G31" s="613"/>
      <c r="H31" s="613"/>
      <c r="I31" s="614"/>
      <c r="J31" s="111"/>
      <c r="K31" s="111"/>
      <c r="L31" s="111"/>
      <c r="M31" s="111"/>
      <c r="N31" s="111"/>
      <c r="O31" s="111"/>
      <c r="P31" s="111"/>
      <c r="Q31" s="111"/>
      <c r="R31" s="111"/>
      <c r="S31" s="111"/>
      <c r="T31" s="111"/>
      <c r="U31" s="111"/>
      <c r="V31" s="111"/>
      <c r="W31" s="111"/>
      <c r="X31" s="111"/>
      <c r="Y31" s="111"/>
      <c r="Z31" s="111"/>
      <c r="AA31" s="111"/>
      <c r="AB31" s="111"/>
      <c r="AC31" s="111"/>
    </row>
    <row r="32" spans="1:29" ht="15" customHeight="1">
      <c r="A32" s="111"/>
      <c r="B32" s="561"/>
      <c r="C32" s="478"/>
      <c r="D32" s="478"/>
      <c r="E32" s="479"/>
      <c r="F32" s="612"/>
      <c r="G32" s="613"/>
      <c r="H32" s="613"/>
      <c r="I32" s="614"/>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561"/>
      <c r="C33" s="478"/>
      <c r="D33" s="478"/>
      <c r="E33" s="479"/>
      <c r="F33" s="612"/>
      <c r="G33" s="613"/>
      <c r="H33" s="613"/>
      <c r="I33" s="614"/>
      <c r="J33" s="111"/>
      <c r="K33" s="111"/>
      <c r="L33" s="111"/>
      <c r="M33" s="111"/>
      <c r="N33" s="111"/>
      <c r="O33" s="111"/>
      <c r="P33" s="111"/>
      <c r="Q33" s="111"/>
      <c r="R33" s="111"/>
      <c r="S33" s="111"/>
      <c r="T33" s="111"/>
      <c r="U33" s="111"/>
      <c r="V33" s="111"/>
      <c r="W33" s="111"/>
      <c r="X33" s="111"/>
      <c r="Y33" s="111"/>
      <c r="Z33" s="111"/>
      <c r="AA33" s="111"/>
      <c r="AB33" s="111"/>
      <c r="AC33" s="111"/>
    </row>
    <row r="34" spans="1:29" ht="256.5" customHeight="1">
      <c r="A34" s="111"/>
      <c r="B34" s="561"/>
      <c r="C34" s="478"/>
      <c r="D34" s="478"/>
      <c r="E34" s="479"/>
      <c r="F34" s="612"/>
      <c r="G34" s="613"/>
      <c r="H34" s="613"/>
      <c r="I34" s="614"/>
      <c r="J34" s="111"/>
      <c r="K34" s="111"/>
      <c r="L34" s="111"/>
      <c r="M34" s="111"/>
      <c r="N34" s="111"/>
      <c r="O34" s="111"/>
      <c r="P34" s="111"/>
      <c r="Q34" s="111"/>
      <c r="R34" s="111"/>
      <c r="S34" s="111"/>
      <c r="T34" s="111"/>
      <c r="U34" s="111"/>
      <c r="V34" s="111"/>
      <c r="W34" s="111"/>
      <c r="X34" s="111"/>
      <c r="Y34" s="111"/>
      <c r="Z34" s="111"/>
      <c r="AA34" s="111"/>
      <c r="AB34" s="111"/>
      <c r="AC34" s="111"/>
    </row>
    <row r="35" spans="1:29" ht="13.5" customHeight="1">
      <c r="A35" s="111"/>
      <c r="B35" s="561"/>
      <c r="C35" s="478"/>
      <c r="D35" s="478"/>
      <c r="E35" s="479"/>
      <c r="F35" s="612"/>
      <c r="G35" s="613"/>
      <c r="H35" s="613"/>
      <c r="I35" s="614"/>
      <c r="J35" s="111"/>
      <c r="K35" s="111"/>
      <c r="L35" s="111"/>
      <c r="M35" s="111"/>
      <c r="N35" s="111"/>
      <c r="O35" s="111"/>
      <c r="P35" s="111"/>
      <c r="Q35" s="111"/>
      <c r="R35" s="111"/>
      <c r="S35" s="111"/>
      <c r="T35" s="111"/>
      <c r="U35" s="111"/>
      <c r="V35" s="111"/>
      <c r="W35" s="111"/>
      <c r="X35" s="111"/>
      <c r="Y35" s="111"/>
      <c r="Z35" s="111"/>
      <c r="AA35" s="111"/>
      <c r="AB35" s="111"/>
      <c r="AC35" s="111"/>
    </row>
    <row r="36" spans="1:29" ht="13.5" customHeight="1">
      <c r="A36" s="111"/>
      <c r="B36" s="561"/>
      <c r="C36" s="478"/>
      <c r="D36" s="478"/>
      <c r="E36" s="479"/>
      <c r="F36" s="612"/>
      <c r="G36" s="613"/>
      <c r="H36" s="613"/>
      <c r="I36" s="614"/>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561"/>
      <c r="C37" s="478"/>
      <c r="D37" s="478"/>
      <c r="E37" s="479"/>
      <c r="F37" s="612"/>
      <c r="G37" s="613"/>
      <c r="H37" s="613"/>
      <c r="I37" s="614"/>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561"/>
      <c r="C38" s="478"/>
      <c r="D38" s="478"/>
      <c r="E38" s="479"/>
      <c r="F38" s="612"/>
      <c r="G38" s="613"/>
      <c r="H38" s="613"/>
      <c r="I38" s="614"/>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561"/>
      <c r="C39" s="478"/>
      <c r="D39" s="478"/>
      <c r="E39" s="479"/>
      <c r="F39" s="612"/>
      <c r="G39" s="613"/>
      <c r="H39" s="613"/>
      <c r="I39" s="614"/>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561"/>
      <c r="C40" s="478"/>
      <c r="D40" s="478"/>
      <c r="E40" s="479"/>
      <c r="F40" s="612"/>
      <c r="G40" s="613"/>
      <c r="H40" s="613"/>
      <c r="I40" s="614"/>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561"/>
      <c r="C41" s="478"/>
      <c r="D41" s="478"/>
      <c r="E41" s="479"/>
      <c r="F41" s="612"/>
      <c r="G41" s="613"/>
      <c r="H41" s="613"/>
      <c r="I41" s="614"/>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25">
    <mergeCell ref="B30:E41"/>
    <mergeCell ref="F30:I41"/>
    <mergeCell ref="B1:C2"/>
    <mergeCell ref="D1:H1"/>
    <mergeCell ref="I1:I2"/>
    <mergeCell ref="D2:H2"/>
    <mergeCell ref="B3:C3"/>
    <mergeCell ref="D3:H3"/>
    <mergeCell ref="B4:I4"/>
    <mergeCell ref="B5:C5"/>
    <mergeCell ref="D5:I5"/>
    <mergeCell ref="B6:C6"/>
    <mergeCell ref="D6:E6"/>
    <mergeCell ref="F6:G6"/>
    <mergeCell ref="H6:I6"/>
    <mergeCell ref="B29:E29"/>
    <mergeCell ref="F29:I29"/>
    <mergeCell ref="B7:C7"/>
    <mergeCell ref="D7:E7"/>
    <mergeCell ref="F7:G7"/>
    <mergeCell ref="H7:I7"/>
    <mergeCell ref="B27:I27"/>
    <mergeCell ref="B28:I28"/>
    <mergeCell ref="H8:H9"/>
    <mergeCell ref="I8:I9"/>
  </mergeCells>
  <pageMargins left="0.7" right="0.7" top="0.75" bottom="0.75" header="0" footer="0"/>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rgb="FFFF9900"/>
  </sheetPr>
  <dimension ref="A1:AC994"/>
  <sheetViews>
    <sheetView topLeftCell="A8"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29.2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9" customHeigh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row>
    <row r="5" spans="1:29" ht="18.75" customHeight="1" thickBot="1">
      <c r="A5" s="111"/>
      <c r="B5" s="626" t="s">
        <v>432</v>
      </c>
      <c r="C5" s="433"/>
      <c r="D5" s="496" t="str">
        <f>Indicadores!F29</f>
        <v>Servicio al ciudadano (SCD)</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28.5" customHeight="1">
      <c r="A6" s="111"/>
      <c r="B6" s="480" t="s">
        <v>433</v>
      </c>
      <c r="C6" s="433"/>
      <c r="D6" s="615" t="s">
        <v>182</v>
      </c>
      <c r="E6" s="616"/>
      <c r="F6" s="617" t="s">
        <v>434</v>
      </c>
      <c r="G6" s="618"/>
      <c r="H6" s="619" t="s">
        <v>170</v>
      </c>
      <c r="I6" s="620"/>
      <c r="J6" s="111"/>
      <c r="K6" s="111"/>
      <c r="L6" s="111"/>
      <c r="M6" s="111"/>
      <c r="N6" s="111"/>
      <c r="O6" s="111"/>
      <c r="P6" s="111"/>
      <c r="Q6" s="111"/>
      <c r="R6" s="111"/>
      <c r="S6" s="111"/>
      <c r="T6" s="111"/>
      <c r="U6" s="111"/>
      <c r="V6" s="111"/>
      <c r="W6" s="111"/>
      <c r="X6" s="111"/>
      <c r="Y6" s="111"/>
      <c r="Z6" s="111"/>
      <c r="AA6" s="111"/>
      <c r="AB6" s="111"/>
      <c r="AC6" s="111"/>
    </row>
    <row r="7" spans="1:29" ht="36.75" customHeight="1">
      <c r="A7" s="111"/>
      <c r="B7" s="480" t="s">
        <v>435</v>
      </c>
      <c r="C7" s="433"/>
      <c r="D7" s="607" t="str">
        <f>Indicadores!G29</f>
        <v>(Número de procesos de participación, Innovación, comunicación y trasparencia desarrollados por la UCGA  / Número de procesos proyectados) X 100</v>
      </c>
      <c r="E7" s="430"/>
      <c r="F7" s="480" t="s">
        <v>436</v>
      </c>
      <c r="G7" s="433"/>
      <c r="H7" s="608" t="str">
        <f>Indicadores!C29</f>
        <v>Medir la eficiencia de la Unidad en cuanto al desarrollo y gestión de procesos de participación, Innovación, comunicación y transparencia</v>
      </c>
      <c r="I7" s="430"/>
      <c r="J7" s="111"/>
      <c r="K7" s="111"/>
      <c r="L7" s="111"/>
      <c r="M7" s="111"/>
      <c r="N7" s="111"/>
      <c r="O7" s="111"/>
      <c r="P7" s="111"/>
      <c r="Q7" s="111"/>
      <c r="R7" s="111"/>
      <c r="S7" s="111"/>
      <c r="T7" s="111"/>
      <c r="U7" s="111"/>
      <c r="V7" s="111"/>
      <c r="W7" s="111"/>
      <c r="X7" s="111"/>
      <c r="Y7" s="111"/>
      <c r="Z7" s="111"/>
      <c r="AA7" s="111"/>
      <c r="AB7" s="111"/>
      <c r="AC7" s="111"/>
    </row>
    <row r="8" spans="1:29" ht="48" customHeight="1">
      <c r="A8" s="111"/>
      <c r="B8" s="32" t="s">
        <v>437</v>
      </c>
      <c r="C8" s="43" t="str">
        <f>Indicadores!P29</f>
        <v>Trimestral</v>
      </c>
      <c r="D8" s="32" t="s">
        <v>438</v>
      </c>
      <c r="E8" s="44" t="str">
        <f>Indicadores!R29</f>
        <v>Matriz de registro de proceso UCGA</v>
      </c>
      <c r="F8" s="32" t="s">
        <v>70</v>
      </c>
      <c r="G8" s="45" t="str">
        <f>Indicadores!H29</f>
        <v>Porcentaje</v>
      </c>
      <c r="H8" s="624" t="s">
        <v>439</v>
      </c>
      <c r="I8" s="625"/>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43">
        <f>Indicadores!N29</f>
        <v>0.8</v>
      </c>
      <c r="D9" s="34" t="s">
        <v>406</v>
      </c>
      <c r="E9" s="55">
        <f>'TABLERO DE MANDO'!F30</f>
        <v>0.68</v>
      </c>
      <c r="F9" s="35" t="s">
        <v>407</v>
      </c>
      <c r="G9" s="45">
        <f>'TABLERO DE MANDO'!G30</f>
        <v>0.72000000000000008</v>
      </c>
      <c r="H9" s="483"/>
      <c r="I9" s="495"/>
      <c r="J9" s="111"/>
      <c r="K9" s="111"/>
      <c r="L9" s="111"/>
      <c r="M9" s="111"/>
      <c r="N9" s="111"/>
      <c r="O9" s="111"/>
      <c r="P9" s="111"/>
      <c r="Q9" s="111"/>
      <c r="R9" s="111"/>
      <c r="S9" s="111"/>
      <c r="T9" s="111"/>
      <c r="U9" s="111"/>
      <c r="V9" s="111"/>
      <c r="W9" s="111"/>
      <c r="X9" s="111"/>
      <c r="Y9" s="111"/>
      <c r="Z9" s="111"/>
      <c r="AA9" s="111"/>
      <c r="AB9" s="111"/>
      <c r="AC9" s="111"/>
    </row>
    <row r="10" spans="1:29" ht="24.75" customHeight="1">
      <c r="A10" s="111"/>
      <c r="B10" s="117"/>
      <c r="C10" s="57"/>
      <c r="D10" s="54"/>
      <c r="E10" s="54"/>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24.75" customHeight="1">
      <c r="A11" s="111"/>
      <c r="B11" s="323" t="s">
        <v>440</v>
      </c>
      <c r="C11" s="324" t="s">
        <v>441</v>
      </c>
      <c r="D11" s="54" t="str">
        <f>D9</f>
        <v>LIMITE INSATISFACTORIO</v>
      </c>
      <c r="E11" s="54" t="str">
        <f>F9</f>
        <v>LIMITE SATISFACTORIO</v>
      </c>
      <c r="F11" s="36"/>
      <c r="G11" s="36"/>
      <c r="H11" s="36"/>
      <c r="I11" s="112"/>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156" t="s">
        <v>411</v>
      </c>
      <c r="C12" s="150"/>
      <c r="D12" s="56">
        <f t="shared" ref="D12:D23" si="0">+$E$9</f>
        <v>0.68</v>
      </c>
      <c r="E12" s="56">
        <f t="shared" ref="E12:E23" si="1">+$G$9</f>
        <v>0.72000000000000008</v>
      </c>
      <c r="F12" s="36"/>
      <c r="G12" s="36"/>
      <c r="H12" s="36"/>
      <c r="I12" s="112"/>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156" t="s">
        <v>412</v>
      </c>
      <c r="C13" s="150"/>
      <c r="D13" s="40">
        <f t="shared" si="0"/>
        <v>0.68</v>
      </c>
      <c r="E13" s="40">
        <f t="shared" si="1"/>
        <v>0.72000000000000008</v>
      </c>
      <c r="F13" s="36"/>
      <c r="G13" s="36"/>
      <c r="H13" s="36"/>
      <c r="I13" s="113"/>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156" t="s">
        <v>413</v>
      </c>
      <c r="C14" s="41">
        <v>1</v>
      </c>
      <c r="D14" s="40">
        <f t="shared" si="0"/>
        <v>0.68</v>
      </c>
      <c r="E14" s="40">
        <f t="shared" si="1"/>
        <v>0.72000000000000008</v>
      </c>
      <c r="F14" s="36"/>
      <c r="G14" s="36"/>
      <c r="H14" s="36"/>
      <c r="I14" s="113"/>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156" t="s">
        <v>414</v>
      </c>
      <c r="C15" s="41"/>
      <c r="D15" s="40">
        <f t="shared" si="0"/>
        <v>0.68</v>
      </c>
      <c r="E15" s="40">
        <f t="shared" si="1"/>
        <v>0.72000000000000008</v>
      </c>
      <c r="F15" s="36"/>
      <c r="G15" s="36"/>
      <c r="H15" s="36"/>
      <c r="I15" s="113"/>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156" t="s">
        <v>415</v>
      </c>
      <c r="C16" s="41"/>
      <c r="D16" s="40">
        <f t="shared" si="0"/>
        <v>0.68</v>
      </c>
      <c r="E16" s="40">
        <f t="shared" si="1"/>
        <v>0.72000000000000008</v>
      </c>
      <c r="F16" s="36"/>
      <c r="G16" s="36"/>
      <c r="H16" s="36"/>
      <c r="I16" s="113"/>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156" t="s">
        <v>416</v>
      </c>
      <c r="C17" s="41">
        <v>1</v>
      </c>
      <c r="D17" s="40">
        <f t="shared" si="0"/>
        <v>0.68</v>
      </c>
      <c r="E17" s="40">
        <f t="shared" si="1"/>
        <v>0.72000000000000008</v>
      </c>
      <c r="F17" s="36"/>
      <c r="G17" s="36"/>
      <c r="H17" s="36"/>
      <c r="I17" s="113"/>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156" t="s">
        <v>417</v>
      </c>
      <c r="C18" s="150"/>
      <c r="D18" s="40">
        <f t="shared" si="0"/>
        <v>0.68</v>
      </c>
      <c r="E18" s="40">
        <f t="shared" si="1"/>
        <v>0.72000000000000008</v>
      </c>
      <c r="F18" s="36"/>
      <c r="G18" s="36"/>
      <c r="H18" s="36"/>
      <c r="I18" s="113"/>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156" t="s">
        <v>418</v>
      </c>
      <c r="C19" s="150"/>
      <c r="D19" s="40">
        <f t="shared" si="0"/>
        <v>0.68</v>
      </c>
      <c r="E19" s="40">
        <f t="shared" si="1"/>
        <v>0.72000000000000008</v>
      </c>
      <c r="F19" s="36"/>
      <c r="G19" s="36"/>
      <c r="H19" s="36"/>
      <c r="I19" s="113"/>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156" t="s">
        <v>419</v>
      </c>
      <c r="C20" s="150"/>
      <c r="D20" s="40">
        <f t="shared" si="0"/>
        <v>0.68</v>
      </c>
      <c r="E20" s="40">
        <f t="shared" si="1"/>
        <v>0.72000000000000008</v>
      </c>
      <c r="F20" s="36"/>
      <c r="G20" s="36"/>
      <c r="H20" s="36"/>
      <c r="I20" s="113"/>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156" t="s">
        <v>420</v>
      </c>
      <c r="C21" s="150"/>
      <c r="D21" s="40">
        <f t="shared" si="0"/>
        <v>0.68</v>
      </c>
      <c r="E21" s="40">
        <f t="shared" si="1"/>
        <v>0.72000000000000008</v>
      </c>
      <c r="F21" s="36"/>
      <c r="G21" s="36"/>
      <c r="H21" s="36"/>
      <c r="I21" s="113"/>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156" t="s">
        <v>421</v>
      </c>
      <c r="C22" s="150"/>
      <c r="D22" s="40">
        <f t="shared" si="0"/>
        <v>0.68</v>
      </c>
      <c r="E22" s="40">
        <f t="shared" si="1"/>
        <v>0.72000000000000008</v>
      </c>
      <c r="F22" s="36"/>
      <c r="G22" s="36"/>
      <c r="H22" s="36"/>
      <c r="I22" s="113"/>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156" t="s">
        <v>422</v>
      </c>
      <c r="C23" s="150"/>
      <c r="D23" s="40">
        <f t="shared" si="0"/>
        <v>0.68</v>
      </c>
      <c r="E23" s="40">
        <f t="shared" si="1"/>
        <v>0.72000000000000008</v>
      </c>
      <c r="F23" s="36"/>
      <c r="G23" s="36"/>
      <c r="H23" s="36"/>
      <c r="I23" s="113"/>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56"/>
      <c r="C24" s="150"/>
      <c r="D24" s="40"/>
      <c r="E24" s="40"/>
      <c r="F24" s="36"/>
      <c r="G24" s="36"/>
      <c r="H24" s="36"/>
      <c r="I24" s="113"/>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56"/>
      <c r="C25" s="150"/>
      <c r="D25" s="40"/>
      <c r="E25" s="40"/>
      <c r="F25" s="36"/>
      <c r="G25" s="36"/>
      <c r="H25" s="36"/>
      <c r="I25" s="113"/>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117"/>
      <c r="C28" s="36"/>
      <c r="D28" s="36"/>
      <c r="E28" s="36"/>
      <c r="F28" s="36"/>
      <c r="G28" s="36"/>
      <c r="H28" s="36"/>
      <c r="I28" s="113"/>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117"/>
      <c r="C29" s="36"/>
      <c r="D29" s="36"/>
      <c r="E29" s="36"/>
      <c r="F29" s="36"/>
      <c r="G29" s="36"/>
      <c r="H29" s="36"/>
      <c r="I29" s="113"/>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486" t="s">
        <v>442</v>
      </c>
      <c r="C30" s="432"/>
      <c r="D30" s="432"/>
      <c r="E30" s="432"/>
      <c r="F30" s="432"/>
      <c r="G30" s="432"/>
      <c r="H30" s="432"/>
      <c r="I30" s="43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585"/>
      <c r="C31" s="432"/>
      <c r="D31" s="432"/>
      <c r="E31" s="432"/>
      <c r="F31" s="432"/>
      <c r="G31" s="432"/>
      <c r="H31" s="432"/>
      <c r="I31" s="433"/>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487" t="s">
        <v>443</v>
      </c>
      <c r="C32" s="426"/>
      <c r="D32" s="426"/>
      <c r="E32" s="427"/>
      <c r="F32" s="487" t="s">
        <v>444</v>
      </c>
      <c r="G32" s="426"/>
      <c r="H32" s="426"/>
      <c r="I32" s="427"/>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621" t="s">
        <v>641</v>
      </c>
      <c r="C33" s="622"/>
      <c r="D33" s="622"/>
      <c r="E33" s="623"/>
      <c r="F33" s="444"/>
      <c r="G33" s="444"/>
      <c r="H33" s="444"/>
      <c r="I33" s="444"/>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623"/>
      <c r="C34" s="622"/>
      <c r="D34" s="622"/>
      <c r="E34" s="623"/>
      <c r="F34" s="444"/>
      <c r="G34" s="444"/>
      <c r="H34" s="444"/>
      <c r="I34" s="444"/>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623"/>
      <c r="C35" s="622"/>
      <c r="D35" s="622"/>
      <c r="E35" s="623"/>
      <c r="F35" s="444"/>
      <c r="G35" s="444"/>
      <c r="H35" s="444"/>
      <c r="I35" s="444"/>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623"/>
      <c r="C36" s="622"/>
      <c r="D36" s="622"/>
      <c r="E36" s="623"/>
      <c r="F36" s="444"/>
      <c r="G36" s="444"/>
      <c r="H36" s="444"/>
      <c r="I36" s="444"/>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row>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5">
    <mergeCell ref="B1:C2"/>
    <mergeCell ref="D1:H1"/>
    <mergeCell ref="I1:I2"/>
    <mergeCell ref="D2:H2"/>
    <mergeCell ref="B3:C3"/>
    <mergeCell ref="D3:H3"/>
    <mergeCell ref="B4:I4"/>
    <mergeCell ref="H7:I7"/>
    <mergeCell ref="H8:H9"/>
    <mergeCell ref="I8:I9"/>
    <mergeCell ref="B30:I30"/>
    <mergeCell ref="B5:C5"/>
    <mergeCell ref="D5:I5"/>
    <mergeCell ref="B6:C6"/>
    <mergeCell ref="B7:C7"/>
    <mergeCell ref="D7:E7"/>
    <mergeCell ref="F7:G7"/>
    <mergeCell ref="D6:E6"/>
    <mergeCell ref="F6:G6"/>
    <mergeCell ref="H6:I6"/>
    <mergeCell ref="B31:I31"/>
    <mergeCell ref="B32:E32"/>
    <mergeCell ref="F32:I32"/>
    <mergeCell ref="B33:E36"/>
    <mergeCell ref="F33:I36"/>
  </mergeCells>
  <pageMargins left="0.7" right="0.7" top="0.75" bottom="0.75" header="0" footer="0"/>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tabColor rgb="FFFFC000"/>
  </sheetPr>
  <dimension ref="A1:AC913"/>
  <sheetViews>
    <sheetView topLeftCell="A13"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0.25" customHeight="1">
      <c r="A1" s="111"/>
      <c r="B1" s="646" t="s">
        <v>458</v>
      </c>
      <c r="C1" s="478"/>
      <c r="D1" s="647" t="s">
        <v>427</v>
      </c>
      <c r="E1" s="432"/>
      <c r="F1" s="432"/>
      <c r="G1" s="432"/>
      <c r="H1" s="433"/>
      <c r="I1" s="648"/>
      <c r="J1" s="111"/>
      <c r="K1" s="111"/>
      <c r="L1" s="111"/>
      <c r="M1" s="111"/>
      <c r="N1" s="111"/>
      <c r="O1" s="111"/>
      <c r="P1" s="111"/>
      <c r="Q1" s="111"/>
      <c r="R1" s="111"/>
      <c r="S1" s="111"/>
      <c r="T1" s="111"/>
      <c r="U1" s="111"/>
      <c r="V1" s="111"/>
      <c r="W1" s="111"/>
      <c r="X1" s="111"/>
      <c r="Y1" s="111"/>
      <c r="Z1" s="111"/>
      <c r="AA1" s="111"/>
      <c r="AB1" s="111"/>
      <c r="AC1" s="111"/>
    </row>
    <row r="2" spans="1:29" ht="30.75" customHeight="1">
      <c r="A2" s="111"/>
      <c r="B2" s="561"/>
      <c r="C2" s="561"/>
      <c r="D2" s="650" t="s">
        <v>459</v>
      </c>
      <c r="E2" s="651"/>
      <c r="F2" s="651"/>
      <c r="G2" s="651"/>
      <c r="H2" s="652"/>
      <c r="I2" s="649"/>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653" t="s">
        <v>460</v>
      </c>
      <c r="C3" s="433"/>
      <c r="D3" s="653" t="s">
        <v>461</v>
      </c>
      <c r="E3" s="432"/>
      <c r="F3" s="432"/>
      <c r="G3" s="432"/>
      <c r="H3" s="433"/>
      <c r="I3" s="58" t="s">
        <v>462</v>
      </c>
      <c r="J3" s="111"/>
      <c r="K3" s="111"/>
      <c r="L3" s="111"/>
      <c r="M3" s="111"/>
      <c r="N3" s="111"/>
      <c r="O3" s="111"/>
      <c r="P3" s="111"/>
      <c r="Q3" s="111"/>
      <c r="R3" s="111"/>
      <c r="S3" s="111"/>
      <c r="T3" s="111"/>
      <c r="U3" s="111"/>
      <c r="V3" s="111"/>
      <c r="W3" s="111"/>
      <c r="X3" s="111"/>
      <c r="Y3" s="111"/>
      <c r="Z3" s="111"/>
      <c r="AA3" s="111"/>
      <c r="AB3" s="111"/>
      <c r="AC3" s="111"/>
    </row>
    <row r="4" spans="1:29" ht="7.5" customHeight="1">
      <c r="A4" s="111"/>
      <c r="B4" s="654"/>
      <c r="C4" s="561"/>
      <c r="D4" s="561"/>
      <c r="E4" s="561"/>
      <c r="F4" s="561"/>
      <c r="G4" s="561"/>
      <c r="H4" s="561"/>
      <c r="I4" s="479"/>
      <c r="J4" s="111"/>
      <c r="K4" s="111"/>
      <c r="L4" s="111"/>
      <c r="M4" s="111"/>
      <c r="N4" s="111"/>
      <c r="O4" s="111"/>
      <c r="P4" s="111"/>
      <c r="Q4" s="111"/>
      <c r="R4" s="111"/>
      <c r="S4" s="111"/>
      <c r="T4" s="111"/>
      <c r="U4" s="111"/>
      <c r="V4" s="111"/>
      <c r="W4" s="111"/>
      <c r="X4" s="111"/>
      <c r="Y4" s="111"/>
      <c r="Z4" s="111"/>
      <c r="AA4" s="111"/>
      <c r="AB4" s="111"/>
      <c r="AC4" s="111"/>
    </row>
    <row r="5" spans="1:29" ht="14.25" customHeight="1">
      <c r="A5" s="111"/>
      <c r="B5" s="626" t="s">
        <v>432</v>
      </c>
      <c r="C5" s="433"/>
      <c r="D5" s="496" t="str">
        <f>Indicadores!F32</f>
        <v>Gestión Financiera (GFI)</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25.5" customHeight="1">
      <c r="A6" s="111"/>
      <c r="B6" s="480" t="s">
        <v>433</v>
      </c>
      <c r="C6" s="433"/>
      <c r="D6" s="607" t="str">
        <f>Indicadores!A30</f>
        <v xml:space="preserve">Pagos realizados de las obligaciones tramite </v>
      </c>
      <c r="E6" s="430"/>
      <c r="F6" s="655" t="s">
        <v>434</v>
      </c>
      <c r="G6" s="433"/>
      <c r="H6" s="499" t="str">
        <f>Indicadores!S30</f>
        <v>Subdirector Administrativo y financiero</v>
      </c>
      <c r="I6" s="498"/>
      <c r="J6" s="111"/>
      <c r="K6" s="111"/>
      <c r="L6" s="111"/>
      <c r="M6" s="111"/>
      <c r="N6" s="111"/>
      <c r="O6" s="111"/>
      <c r="P6" s="111"/>
      <c r="Q6" s="111"/>
      <c r="R6" s="111"/>
      <c r="S6" s="111"/>
      <c r="T6" s="111"/>
      <c r="U6" s="111"/>
      <c r="V6" s="111"/>
      <c r="W6" s="111"/>
      <c r="X6" s="111"/>
      <c r="Y6" s="111"/>
      <c r="Z6" s="111"/>
      <c r="AA6" s="111"/>
      <c r="AB6" s="111"/>
      <c r="AC6" s="111"/>
    </row>
    <row r="7" spans="1:29" ht="35.25" customHeight="1">
      <c r="A7" s="111"/>
      <c r="B7" s="480" t="s">
        <v>435</v>
      </c>
      <c r="C7" s="433"/>
      <c r="D7" s="607" t="str">
        <f>Indicadores!G30</f>
        <v>(Número total de ordenes de pago / Número de obligaciones ) * 100</v>
      </c>
      <c r="E7" s="430"/>
      <c r="F7" s="480" t="s">
        <v>436</v>
      </c>
      <c r="G7" s="433"/>
      <c r="H7" s="607" t="str">
        <f>Indicadores!C30</f>
        <v>El indicador sirve para realizar el seguimiento a la eficiencia en el proceso de la gestión de pagos a las cuentas obligadas que tiene el Ministerio, FONAM y Regalías.</v>
      </c>
      <c r="I7" s="430"/>
      <c r="J7" s="111"/>
      <c r="K7" s="111"/>
      <c r="L7" s="111"/>
      <c r="M7" s="111"/>
      <c r="N7" s="111"/>
      <c r="O7" s="111"/>
      <c r="P7" s="111"/>
      <c r="Q7" s="111"/>
      <c r="R7" s="111"/>
      <c r="S7" s="111"/>
      <c r="T7" s="111"/>
      <c r="U7" s="111"/>
      <c r="V7" s="111"/>
      <c r="W7" s="111"/>
      <c r="X7" s="111"/>
      <c r="Y7" s="111"/>
      <c r="Z7" s="111"/>
      <c r="AA7" s="111"/>
      <c r="AB7" s="111"/>
      <c r="AC7" s="111"/>
    </row>
    <row r="8" spans="1:29" ht="27.75" customHeight="1">
      <c r="A8" s="111"/>
      <c r="B8" s="32" t="s">
        <v>437</v>
      </c>
      <c r="C8" s="43" t="str">
        <f>Indicadores!P30</f>
        <v>Mensual</v>
      </c>
      <c r="D8" s="32" t="s">
        <v>438</v>
      </c>
      <c r="E8" s="44" t="str">
        <f>Indicadores!R30</f>
        <v>Proceso Gestión Financiera</v>
      </c>
      <c r="F8" s="32" t="s">
        <v>70</v>
      </c>
      <c r="G8" s="45" t="str">
        <f>Indicadores!H30</f>
        <v>Porcentaje</v>
      </c>
      <c r="H8" s="624" t="s">
        <v>439</v>
      </c>
      <c r="I8" s="484" t="str">
        <f>Indicadores!O30</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43">
        <f>Indicadores!N30</f>
        <v>0.8</v>
      </c>
      <c r="D9" s="34" t="s">
        <v>406</v>
      </c>
      <c r="E9" s="45">
        <f>'TABLERO DE MANDO'!F31</f>
        <v>0.68</v>
      </c>
      <c r="F9" s="35" t="s">
        <v>407</v>
      </c>
      <c r="G9" s="45">
        <f>'TABLERO DE MANDO'!G31</f>
        <v>0.72000000000000008</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59"/>
      <c r="C10" s="60"/>
      <c r="D10" s="60"/>
      <c r="E10" s="60"/>
      <c r="F10" s="60"/>
      <c r="G10" s="60"/>
      <c r="H10" s="60"/>
      <c r="I10" s="61"/>
      <c r="J10" s="111"/>
      <c r="K10" s="111"/>
      <c r="L10" s="111"/>
      <c r="M10" s="111"/>
      <c r="N10" s="111"/>
      <c r="O10" s="111"/>
      <c r="P10" s="111"/>
      <c r="Q10" s="111"/>
      <c r="R10" s="111"/>
      <c r="S10" s="111"/>
      <c r="T10" s="111"/>
      <c r="U10" s="111"/>
      <c r="V10" s="111"/>
      <c r="W10" s="111"/>
      <c r="X10" s="111"/>
      <c r="Y10" s="111"/>
      <c r="Z10" s="111"/>
      <c r="AA10" s="111"/>
      <c r="AB10" s="111"/>
      <c r="AC10" s="111"/>
    </row>
    <row r="11" spans="1:29" ht="24.75" customHeight="1">
      <c r="A11" s="111"/>
      <c r="B11" s="62" t="s">
        <v>440</v>
      </c>
      <c r="C11" s="62" t="s">
        <v>441</v>
      </c>
      <c r="D11" s="39" t="str">
        <f>D9</f>
        <v>LIMITE INSATISFACTORIO</v>
      </c>
      <c r="E11" s="39" t="str">
        <f>F9</f>
        <v>LIMITE SATISFACTORIO</v>
      </c>
      <c r="F11" s="36"/>
      <c r="G11" s="36"/>
      <c r="H11" s="36"/>
      <c r="I11" s="124"/>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63" t="s">
        <v>411</v>
      </c>
      <c r="C12" s="384">
        <v>0.45</v>
      </c>
      <c r="D12" s="40">
        <f t="shared" ref="D12:D23" si="0">+$E$9</f>
        <v>0.68</v>
      </c>
      <c r="E12" s="40">
        <f t="shared" ref="E12:E23" si="1">+$G$9</f>
        <v>0.72000000000000008</v>
      </c>
      <c r="F12" s="36"/>
      <c r="G12" s="36"/>
      <c r="H12" s="36"/>
      <c r="I12" s="124"/>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63" t="s">
        <v>412</v>
      </c>
      <c r="C13" s="384">
        <v>0.91</v>
      </c>
      <c r="D13" s="40">
        <f t="shared" si="0"/>
        <v>0.68</v>
      </c>
      <c r="E13" s="40">
        <f t="shared" si="1"/>
        <v>0.72000000000000008</v>
      </c>
      <c r="F13" s="36"/>
      <c r="G13" s="36"/>
      <c r="H13" s="36"/>
      <c r="I13" s="124"/>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63" t="s">
        <v>413</v>
      </c>
      <c r="C14" s="384">
        <v>0.98</v>
      </c>
      <c r="D14" s="40">
        <f t="shared" si="0"/>
        <v>0.68</v>
      </c>
      <c r="E14" s="40">
        <f t="shared" si="1"/>
        <v>0.72000000000000008</v>
      </c>
      <c r="F14" s="36"/>
      <c r="G14" s="36"/>
      <c r="H14" s="36"/>
      <c r="I14" s="124"/>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63" t="s">
        <v>414</v>
      </c>
      <c r="C15" s="384">
        <v>0.98</v>
      </c>
      <c r="D15" s="40">
        <f t="shared" si="0"/>
        <v>0.68</v>
      </c>
      <c r="E15" s="40">
        <f t="shared" si="1"/>
        <v>0.72000000000000008</v>
      </c>
      <c r="F15" s="36"/>
      <c r="G15" s="36"/>
      <c r="H15" s="36"/>
      <c r="I15" s="124"/>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63" t="s">
        <v>415</v>
      </c>
      <c r="C16" s="384">
        <v>0.98</v>
      </c>
      <c r="D16" s="40">
        <f t="shared" si="0"/>
        <v>0.68</v>
      </c>
      <c r="E16" s="40">
        <f t="shared" si="1"/>
        <v>0.72000000000000008</v>
      </c>
      <c r="F16" s="36"/>
      <c r="G16" s="36"/>
      <c r="H16" s="36"/>
      <c r="I16" s="124"/>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63" t="s">
        <v>416</v>
      </c>
      <c r="C17" s="384">
        <v>0.95</v>
      </c>
      <c r="D17" s="40">
        <f t="shared" si="0"/>
        <v>0.68</v>
      </c>
      <c r="E17" s="40">
        <f t="shared" si="1"/>
        <v>0.72000000000000008</v>
      </c>
      <c r="F17" s="36"/>
      <c r="G17" s="36"/>
      <c r="H17" s="36"/>
      <c r="I17" s="124"/>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63" t="s">
        <v>417</v>
      </c>
      <c r="C18" s="382"/>
      <c r="D18" s="40">
        <f t="shared" si="0"/>
        <v>0.68</v>
      </c>
      <c r="E18" s="40">
        <f t="shared" si="1"/>
        <v>0.72000000000000008</v>
      </c>
      <c r="F18" s="36"/>
      <c r="G18" s="36"/>
      <c r="H18" s="36"/>
      <c r="I18" s="124"/>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63" t="s">
        <v>418</v>
      </c>
      <c r="C19" s="382"/>
      <c r="D19" s="40">
        <f t="shared" si="0"/>
        <v>0.68</v>
      </c>
      <c r="E19" s="40">
        <f t="shared" si="1"/>
        <v>0.72000000000000008</v>
      </c>
      <c r="F19" s="36"/>
      <c r="G19" s="36"/>
      <c r="H19" s="36"/>
      <c r="I19" s="124"/>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63" t="s">
        <v>419</v>
      </c>
      <c r="C20" s="382"/>
      <c r="D20" s="40">
        <f t="shared" si="0"/>
        <v>0.68</v>
      </c>
      <c r="E20" s="40">
        <f t="shared" si="1"/>
        <v>0.72000000000000008</v>
      </c>
      <c r="F20" s="36"/>
      <c r="G20" s="36"/>
      <c r="H20" s="36"/>
      <c r="I20" s="124"/>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63" t="s">
        <v>420</v>
      </c>
      <c r="C21" s="382"/>
      <c r="D21" s="40">
        <f t="shared" si="0"/>
        <v>0.68</v>
      </c>
      <c r="E21" s="40">
        <f t="shared" si="1"/>
        <v>0.72000000000000008</v>
      </c>
      <c r="F21" s="36"/>
      <c r="G21" s="36"/>
      <c r="H21" s="36"/>
      <c r="I21" s="124"/>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63" t="s">
        <v>421</v>
      </c>
      <c r="C22" s="382"/>
      <c r="D22" s="40">
        <f t="shared" si="0"/>
        <v>0.68</v>
      </c>
      <c r="E22" s="40">
        <f t="shared" si="1"/>
        <v>0.72000000000000008</v>
      </c>
      <c r="F22" s="36"/>
      <c r="G22" s="36"/>
      <c r="H22" s="36"/>
      <c r="I22" s="124"/>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63" t="s">
        <v>422</v>
      </c>
      <c r="C23" s="382"/>
      <c r="D23" s="40">
        <f t="shared" si="0"/>
        <v>0.68</v>
      </c>
      <c r="E23" s="40">
        <f t="shared" si="1"/>
        <v>0.72000000000000008</v>
      </c>
      <c r="F23" s="36"/>
      <c r="G23" s="36"/>
      <c r="H23" s="36"/>
      <c r="I23" s="124"/>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25"/>
      <c r="C24" s="36"/>
      <c r="D24" s="36"/>
      <c r="E24" s="36"/>
      <c r="F24" s="36"/>
      <c r="G24" s="36"/>
      <c r="H24" s="36"/>
      <c r="I24" s="124"/>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25"/>
      <c r="C25" s="36"/>
      <c r="D25" s="36"/>
      <c r="E25" s="36"/>
      <c r="F25" s="36"/>
      <c r="G25" s="36"/>
      <c r="H25" s="36"/>
      <c r="I25" s="124"/>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25"/>
      <c r="C26" s="36"/>
      <c r="D26" s="36"/>
      <c r="E26" s="36"/>
      <c r="F26" s="36"/>
      <c r="G26" s="36"/>
      <c r="H26" s="36"/>
      <c r="I26" s="124"/>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26"/>
      <c r="C27" s="127"/>
      <c r="D27" s="127"/>
      <c r="E27" s="127"/>
      <c r="F27" s="127"/>
      <c r="G27" s="127"/>
      <c r="H27" s="127"/>
      <c r="I27" s="128"/>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59"/>
      <c r="C28" s="60"/>
      <c r="D28" s="60"/>
      <c r="E28" s="60"/>
      <c r="F28" s="60"/>
      <c r="G28" s="60"/>
      <c r="H28" s="60"/>
      <c r="I28" s="61"/>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627" t="s">
        <v>442</v>
      </c>
      <c r="C29" s="432"/>
      <c r="D29" s="432"/>
      <c r="E29" s="432"/>
      <c r="F29" s="432"/>
      <c r="G29" s="432"/>
      <c r="H29" s="432"/>
      <c r="I29" s="433"/>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70"/>
      <c r="C30" s="115"/>
      <c r="D30" s="115"/>
      <c r="E30" s="115"/>
      <c r="F30" s="115"/>
      <c r="G30" s="115"/>
      <c r="H30" s="115"/>
      <c r="I30" s="129"/>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627" t="s">
        <v>443</v>
      </c>
      <c r="C31" s="432"/>
      <c r="D31" s="432"/>
      <c r="E31" s="433"/>
      <c r="F31" s="627" t="s">
        <v>444</v>
      </c>
      <c r="G31" s="432"/>
      <c r="H31" s="432"/>
      <c r="I31" s="433"/>
      <c r="J31" s="111"/>
      <c r="K31" s="111"/>
      <c r="L31" s="111"/>
      <c r="M31" s="111"/>
      <c r="N31" s="111"/>
      <c r="O31" s="111"/>
      <c r="P31" s="111"/>
      <c r="Q31" s="111"/>
      <c r="R31" s="111"/>
      <c r="S31" s="111"/>
      <c r="T31" s="111"/>
      <c r="U31" s="111"/>
      <c r="V31" s="111"/>
      <c r="W31" s="111"/>
      <c r="X31" s="111"/>
      <c r="Y31" s="111"/>
      <c r="Z31" s="111"/>
      <c r="AA31" s="111"/>
      <c r="AB31" s="111"/>
      <c r="AC31" s="111"/>
    </row>
    <row r="32" spans="1:29" ht="102" customHeight="1">
      <c r="A32" s="111"/>
      <c r="B32" s="628" t="s">
        <v>587</v>
      </c>
      <c r="C32" s="629"/>
      <c r="D32" s="629"/>
      <c r="E32" s="630"/>
      <c r="F32" s="637" t="s">
        <v>588</v>
      </c>
      <c r="G32" s="638"/>
      <c r="H32" s="638"/>
      <c r="I32" s="639"/>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631"/>
      <c r="C33" s="632"/>
      <c r="D33" s="632"/>
      <c r="E33" s="633"/>
      <c r="F33" s="640"/>
      <c r="G33" s="641"/>
      <c r="H33" s="641"/>
      <c r="I33" s="642"/>
      <c r="J33" s="111"/>
      <c r="K33" s="111"/>
      <c r="L33" s="111"/>
      <c r="M33" s="111"/>
      <c r="N33" s="111"/>
      <c r="O33" s="111"/>
      <c r="P33" s="111"/>
      <c r="Q33" s="111"/>
      <c r="R33" s="111"/>
      <c r="S33" s="111"/>
      <c r="T33" s="111"/>
      <c r="U33" s="111"/>
      <c r="V33" s="111"/>
      <c r="W33" s="111"/>
      <c r="X33" s="111"/>
      <c r="Y33" s="111"/>
      <c r="Z33" s="111"/>
      <c r="AA33" s="111"/>
      <c r="AB33" s="111"/>
      <c r="AC33" s="111"/>
    </row>
    <row r="34" spans="1:29" ht="89.25" customHeight="1">
      <c r="A34" s="111"/>
      <c r="B34" s="631"/>
      <c r="C34" s="632"/>
      <c r="D34" s="632"/>
      <c r="E34" s="633"/>
      <c r="F34" s="640"/>
      <c r="G34" s="641"/>
      <c r="H34" s="641"/>
      <c r="I34" s="642"/>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631"/>
      <c r="C35" s="632"/>
      <c r="D35" s="632"/>
      <c r="E35" s="633"/>
      <c r="F35" s="640"/>
      <c r="G35" s="641"/>
      <c r="H35" s="641"/>
      <c r="I35" s="642"/>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631"/>
      <c r="C36" s="632"/>
      <c r="D36" s="632"/>
      <c r="E36" s="633"/>
      <c r="F36" s="640"/>
      <c r="G36" s="641"/>
      <c r="H36" s="641"/>
      <c r="I36" s="642"/>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631"/>
      <c r="C37" s="632"/>
      <c r="D37" s="632"/>
      <c r="E37" s="633"/>
      <c r="F37" s="640"/>
      <c r="G37" s="641"/>
      <c r="H37" s="641"/>
      <c r="I37" s="642"/>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631"/>
      <c r="C38" s="632"/>
      <c r="D38" s="632"/>
      <c r="E38" s="633"/>
      <c r="F38" s="640"/>
      <c r="G38" s="641"/>
      <c r="H38" s="641"/>
      <c r="I38" s="642"/>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631"/>
      <c r="C39" s="632"/>
      <c r="D39" s="632"/>
      <c r="E39" s="633"/>
      <c r="F39" s="640"/>
      <c r="G39" s="641"/>
      <c r="H39" s="641"/>
      <c r="I39" s="642"/>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631"/>
      <c r="C40" s="632"/>
      <c r="D40" s="632"/>
      <c r="E40" s="633"/>
      <c r="F40" s="640"/>
      <c r="G40" s="641"/>
      <c r="H40" s="641"/>
      <c r="I40" s="642"/>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631"/>
      <c r="C41" s="632"/>
      <c r="D41" s="632"/>
      <c r="E41" s="633"/>
      <c r="F41" s="640"/>
      <c r="G41" s="641"/>
      <c r="H41" s="641"/>
      <c r="I41" s="642"/>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thickBot="1">
      <c r="A42" s="111"/>
      <c r="B42" s="634"/>
      <c r="C42" s="635"/>
      <c r="D42" s="635"/>
      <c r="E42" s="636"/>
      <c r="F42" s="643"/>
      <c r="G42" s="644"/>
      <c r="H42" s="644"/>
      <c r="I42" s="645"/>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row>
    <row r="146" spans="1:29" ht="15.75" customHeight="1"/>
    <row r="147" spans="1:29" ht="15.75" customHeight="1"/>
    <row r="148" spans="1:29" ht="15.75" customHeight="1"/>
    <row r="149" spans="1:29" ht="15.75" customHeight="1"/>
    <row r="150" spans="1:29" ht="15.75" customHeight="1"/>
    <row r="151" spans="1:29" ht="15.75" customHeight="1"/>
    <row r="152" spans="1:29" ht="15.75" customHeight="1"/>
    <row r="153" spans="1:29" ht="15.75" customHeight="1"/>
    <row r="154" spans="1:29" ht="15.75" customHeight="1"/>
    <row r="155" spans="1:29" ht="15.75" customHeight="1"/>
    <row r="156" spans="1:29" ht="15.75" customHeight="1"/>
    <row r="157" spans="1:29" ht="15.75" customHeight="1"/>
    <row r="158" spans="1:29" ht="15.75" customHeight="1"/>
    <row r="159" spans="1:29" ht="15.75" customHeight="1"/>
    <row r="160" spans="1:29"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sheetData>
  <mergeCells count="24">
    <mergeCell ref="B4:I4"/>
    <mergeCell ref="B5:C5"/>
    <mergeCell ref="D5:I5"/>
    <mergeCell ref="B6:C6"/>
    <mergeCell ref="D6:E6"/>
    <mergeCell ref="F6:G6"/>
    <mergeCell ref="H6:I6"/>
    <mergeCell ref="B1:C2"/>
    <mergeCell ref="D1:H1"/>
    <mergeCell ref="I1:I2"/>
    <mergeCell ref="D2:H2"/>
    <mergeCell ref="B3:C3"/>
    <mergeCell ref="D3:H3"/>
    <mergeCell ref="B31:E31"/>
    <mergeCell ref="F31:I31"/>
    <mergeCell ref="B32:E42"/>
    <mergeCell ref="D7:E7"/>
    <mergeCell ref="F7:G7"/>
    <mergeCell ref="H8:H9"/>
    <mergeCell ref="I8:I9"/>
    <mergeCell ref="B29:I29"/>
    <mergeCell ref="F32:I42"/>
    <mergeCell ref="B7:C7"/>
    <mergeCell ref="H7:I7"/>
  </mergeCells>
  <pageMargins left="0.7" right="0.7" top="0.75" bottom="0.75" header="0" footer="0"/>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tabColor rgb="FFFF9900"/>
  </sheetPr>
  <dimension ref="A1:AC1000"/>
  <sheetViews>
    <sheetView topLeftCell="A7"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646" t="s">
        <v>458</v>
      </c>
      <c r="C1" s="478"/>
      <c r="D1" s="647" t="s">
        <v>427</v>
      </c>
      <c r="E1" s="432"/>
      <c r="F1" s="432"/>
      <c r="G1" s="432"/>
      <c r="H1" s="433"/>
      <c r="I1" s="648"/>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561"/>
      <c r="C2" s="561"/>
      <c r="D2" s="659" t="s">
        <v>459</v>
      </c>
      <c r="E2" s="432"/>
      <c r="F2" s="432"/>
      <c r="G2" s="432"/>
      <c r="H2" s="433"/>
      <c r="I2" s="649"/>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653" t="s">
        <v>460</v>
      </c>
      <c r="C3" s="433"/>
      <c r="D3" s="653" t="s">
        <v>461</v>
      </c>
      <c r="E3" s="432"/>
      <c r="F3" s="432"/>
      <c r="G3" s="432"/>
      <c r="H3" s="433"/>
      <c r="I3" s="58" t="s">
        <v>462</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654"/>
      <c r="C4" s="561"/>
      <c r="D4" s="561"/>
      <c r="E4" s="561"/>
      <c r="F4" s="561"/>
      <c r="G4" s="561"/>
      <c r="H4" s="561"/>
      <c r="I4" s="479"/>
      <c r="J4" s="111"/>
      <c r="K4" s="111"/>
      <c r="L4" s="111"/>
      <c r="M4" s="111"/>
      <c r="N4" s="111"/>
      <c r="O4" s="111"/>
      <c r="P4" s="111"/>
      <c r="Q4" s="111"/>
      <c r="R4" s="111"/>
      <c r="S4" s="111"/>
      <c r="T4" s="111"/>
      <c r="U4" s="111"/>
      <c r="V4" s="111"/>
      <c r="W4" s="111"/>
      <c r="X4" s="111"/>
      <c r="Y4" s="111"/>
      <c r="Z4" s="111"/>
      <c r="AA4" s="111"/>
      <c r="AB4" s="111"/>
      <c r="AC4" s="111"/>
    </row>
    <row r="5" spans="1:29" ht="14.25" customHeight="1">
      <c r="A5" s="111"/>
      <c r="B5" s="626" t="s">
        <v>432</v>
      </c>
      <c r="C5" s="433"/>
      <c r="D5" s="496" t="str">
        <f>Indicadores!F32</f>
        <v>Gestión Financiera (GFI)</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25.5" customHeight="1">
      <c r="A6" s="111"/>
      <c r="B6" s="480" t="s">
        <v>433</v>
      </c>
      <c r="C6" s="433"/>
      <c r="D6" s="607" t="str">
        <f>Indicadores!A32</f>
        <v>Seguimiento al flujo de cuentas tramitadas</v>
      </c>
      <c r="E6" s="430"/>
      <c r="F6" s="655" t="s">
        <v>434</v>
      </c>
      <c r="G6" s="433"/>
      <c r="H6" s="499" t="str">
        <f>Indicadores!S32</f>
        <v xml:space="preserve">Coordinador del grupo de cuentas del proceso de financiera </v>
      </c>
      <c r="I6" s="498"/>
      <c r="J6" s="111"/>
      <c r="K6" s="111"/>
      <c r="L6" s="111"/>
      <c r="M6" s="111"/>
      <c r="N6" s="111"/>
      <c r="O6" s="111"/>
      <c r="P6" s="111"/>
      <c r="Q6" s="111"/>
      <c r="R6" s="111"/>
      <c r="S6" s="111"/>
      <c r="T6" s="111"/>
      <c r="U6" s="111"/>
      <c r="V6" s="111"/>
      <c r="W6" s="111"/>
      <c r="X6" s="111"/>
      <c r="Y6" s="111"/>
      <c r="Z6" s="111"/>
      <c r="AA6" s="111"/>
      <c r="AB6" s="111"/>
      <c r="AC6" s="111"/>
    </row>
    <row r="7" spans="1:29" ht="35.25" customHeight="1">
      <c r="A7" s="111"/>
      <c r="B7" s="480" t="s">
        <v>435</v>
      </c>
      <c r="C7" s="433"/>
      <c r="D7" s="607" t="str">
        <f>Indicadores!G32</f>
        <v>(Cuentas tramitadas / Cuentas recibidas) *100</v>
      </c>
      <c r="E7" s="430"/>
      <c r="F7" s="480" t="s">
        <v>436</v>
      </c>
      <c r="G7" s="433"/>
      <c r="H7" s="607" t="str">
        <f>Indicadores!C32</f>
        <v>El indicador sirve para realizar el seguimiento a la eficiencia en el proceso de la gestión de las cuentas tramitadas en el ministerio</v>
      </c>
      <c r="I7" s="430"/>
      <c r="J7" s="111"/>
      <c r="K7" s="111"/>
      <c r="L7" s="111"/>
      <c r="M7" s="111"/>
      <c r="N7" s="111"/>
      <c r="O7" s="111"/>
      <c r="P7" s="111"/>
      <c r="Q7" s="111"/>
      <c r="R7" s="111"/>
      <c r="S7" s="111"/>
      <c r="T7" s="111"/>
      <c r="U7" s="111"/>
      <c r="V7" s="111"/>
      <c r="W7" s="111"/>
      <c r="X7" s="111"/>
      <c r="Y7" s="111"/>
      <c r="Z7" s="111"/>
      <c r="AA7" s="111"/>
      <c r="AB7" s="111"/>
      <c r="AC7" s="111"/>
    </row>
    <row r="8" spans="1:29" ht="27.75" customHeight="1">
      <c r="A8" s="111"/>
      <c r="B8" s="32" t="s">
        <v>437</v>
      </c>
      <c r="C8" s="43" t="str">
        <f>Indicadores!P32</f>
        <v>Mensual</v>
      </c>
      <c r="D8" s="32" t="s">
        <v>438</v>
      </c>
      <c r="E8" s="44" t="str">
        <f>Indicadores!R32</f>
        <v xml:space="preserve">Informe semanal de cuentas radicadas </v>
      </c>
      <c r="F8" s="32" t="s">
        <v>70</v>
      </c>
      <c r="G8" s="45" t="str">
        <f>Indicadores!H32</f>
        <v>Porcentaje</v>
      </c>
      <c r="H8" s="624" t="s">
        <v>439</v>
      </c>
      <c r="I8" s="484" t="str">
        <f>Indicadores!O32</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43">
        <f>Indicadores!N32</f>
        <v>0.9</v>
      </c>
      <c r="D9" s="34" t="s">
        <v>406</v>
      </c>
      <c r="E9" s="45">
        <f>'TABLERO DE MANDO'!F33</f>
        <v>0.76500000000000001</v>
      </c>
      <c r="F9" s="35" t="s">
        <v>407</v>
      </c>
      <c r="G9" s="45">
        <f>'TABLERO DE MANDO'!G33</f>
        <v>0.81</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59"/>
      <c r="C10" s="60"/>
      <c r="D10" s="60"/>
      <c r="E10" s="60"/>
      <c r="F10" s="60"/>
      <c r="G10" s="60"/>
      <c r="H10" s="60"/>
      <c r="I10" s="61"/>
      <c r="J10" s="111"/>
      <c r="K10" s="111"/>
      <c r="L10" s="111"/>
      <c r="M10" s="111"/>
      <c r="N10" s="111"/>
      <c r="O10" s="111"/>
      <c r="P10" s="111"/>
      <c r="Q10" s="111"/>
      <c r="R10" s="111"/>
      <c r="S10" s="111"/>
      <c r="T10" s="111"/>
      <c r="U10" s="111"/>
      <c r="V10" s="111"/>
      <c r="W10" s="111"/>
      <c r="X10" s="111"/>
      <c r="Y10" s="111"/>
      <c r="Z10" s="111"/>
      <c r="AA10" s="111"/>
      <c r="AB10" s="111"/>
      <c r="AC10" s="111"/>
    </row>
    <row r="11" spans="1:29" ht="24.75" customHeight="1">
      <c r="A11" s="111"/>
      <c r="B11" s="62" t="s">
        <v>440</v>
      </c>
      <c r="C11" s="62" t="s">
        <v>441</v>
      </c>
      <c r="D11" s="39" t="str">
        <f>D9</f>
        <v>LIMITE INSATISFACTORIO</v>
      </c>
      <c r="E11" s="39" t="str">
        <f>F9</f>
        <v>LIMITE SATISFACTORIO</v>
      </c>
      <c r="F11" s="36"/>
      <c r="G11" s="36"/>
      <c r="H11" s="36"/>
      <c r="I11" s="124"/>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63" t="s">
        <v>411</v>
      </c>
      <c r="C12" s="382">
        <v>0.77</v>
      </c>
      <c r="D12" s="40">
        <f t="shared" ref="D12:D23" si="0">+$E$9</f>
        <v>0.76500000000000001</v>
      </c>
      <c r="E12" s="40">
        <f t="shared" ref="E12:E23" si="1">+$G$9</f>
        <v>0.81</v>
      </c>
      <c r="F12" s="36"/>
      <c r="G12" s="36"/>
      <c r="H12" s="36"/>
      <c r="I12" s="124"/>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63" t="s">
        <v>412</v>
      </c>
      <c r="C13" s="382">
        <v>0.79</v>
      </c>
      <c r="D13" s="40">
        <f t="shared" si="0"/>
        <v>0.76500000000000001</v>
      </c>
      <c r="E13" s="40">
        <f t="shared" si="1"/>
        <v>0.81</v>
      </c>
      <c r="F13" s="36"/>
      <c r="G13" s="36"/>
      <c r="H13" s="36"/>
      <c r="I13" s="124"/>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63" t="s">
        <v>413</v>
      </c>
      <c r="C14" s="382">
        <v>0.97</v>
      </c>
      <c r="D14" s="40">
        <f t="shared" si="0"/>
        <v>0.76500000000000001</v>
      </c>
      <c r="E14" s="40">
        <f t="shared" si="1"/>
        <v>0.81</v>
      </c>
      <c r="F14" s="36"/>
      <c r="G14" s="36"/>
      <c r="H14" s="36"/>
      <c r="I14" s="124"/>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63" t="s">
        <v>414</v>
      </c>
      <c r="C15" s="382">
        <v>0.98</v>
      </c>
      <c r="D15" s="40">
        <f t="shared" si="0"/>
        <v>0.76500000000000001</v>
      </c>
      <c r="E15" s="40">
        <f t="shared" si="1"/>
        <v>0.81</v>
      </c>
      <c r="F15" s="36"/>
      <c r="G15" s="36"/>
      <c r="H15" s="36"/>
      <c r="I15" s="124"/>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63" t="s">
        <v>415</v>
      </c>
      <c r="C16" s="382">
        <v>0.97</v>
      </c>
      <c r="D16" s="40">
        <f t="shared" si="0"/>
        <v>0.76500000000000001</v>
      </c>
      <c r="E16" s="40">
        <f t="shared" si="1"/>
        <v>0.81</v>
      </c>
      <c r="F16" s="36"/>
      <c r="G16" s="36"/>
      <c r="H16" s="36"/>
      <c r="I16" s="124"/>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63" t="s">
        <v>416</v>
      </c>
      <c r="C17" s="382">
        <v>0.97</v>
      </c>
      <c r="D17" s="40">
        <f t="shared" si="0"/>
        <v>0.76500000000000001</v>
      </c>
      <c r="E17" s="40">
        <f t="shared" si="1"/>
        <v>0.81</v>
      </c>
      <c r="F17" s="36"/>
      <c r="G17" s="36"/>
      <c r="H17" s="36"/>
      <c r="I17" s="124"/>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63" t="s">
        <v>417</v>
      </c>
      <c r="C18" s="41"/>
      <c r="D18" s="40">
        <f t="shared" si="0"/>
        <v>0.76500000000000001</v>
      </c>
      <c r="E18" s="40">
        <f t="shared" si="1"/>
        <v>0.81</v>
      </c>
      <c r="F18" s="36"/>
      <c r="G18" s="36"/>
      <c r="H18" s="36"/>
      <c r="I18" s="124"/>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63" t="s">
        <v>418</v>
      </c>
      <c r="C19" s="41"/>
      <c r="D19" s="40">
        <f t="shared" si="0"/>
        <v>0.76500000000000001</v>
      </c>
      <c r="E19" s="40">
        <f t="shared" si="1"/>
        <v>0.81</v>
      </c>
      <c r="F19" s="36"/>
      <c r="G19" s="36"/>
      <c r="H19" s="36"/>
      <c r="I19" s="124"/>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63" t="s">
        <v>419</v>
      </c>
      <c r="C20" s="41"/>
      <c r="D20" s="40">
        <f t="shared" si="0"/>
        <v>0.76500000000000001</v>
      </c>
      <c r="E20" s="40">
        <f t="shared" si="1"/>
        <v>0.81</v>
      </c>
      <c r="F20" s="36"/>
      <c r="G20" s="36"/>
      <c r="H20" s="36"/>
      <c r="I20" s="124"/>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63" t="s">
        <v>420</v>
      </c>
      <c r="C21" s="69"/>
      <c r="D21" s="40">
        <f t="shared" si="0"/>
        <v>0.76500000000000001</v>
      </c>
      <c r="E21" s="40">
        <f t="shared" si="1"/>
        <v>0.81</v>
      </c>
      <c r="F21" s="36"/>
      <c r="G21" s="36"/>
      <c r="H21" s="36"/>
      <c r="I21" s="124"/>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63" t="s">
        <v>421</v>
      </c>
      <c r="C22" s="69"/>
      <c r="D22" s="40">
        <f t="shared" si="0"/>
        <v>0.76500000000000001</v>
      </c>
      <c r="E22" s="40">
        <f t="shared" si="1"/>
        <v>0.81</v>
      </c>
      <c r="F22" s="36"/>
      <c r="G22" s="36"/>
      <c r="H22" s="36"/>
      <c r="I22" s="124"/>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63" t="s">
        <v>422</v>
      </c>
      <c r="C23" s="69"/>
      <c r="D23" s="40">
        <f t="shared" si="0"/>
        <v>0.76500000000000001</v>
      </c>
      <c r="E23" s="40">
        <f t="shared" si="1"/>
        <v>0.81</v>
      </c>
      <c r="F23" s="36"/>
      <c r="G23" s="36"/>
      <c r="H23" s="36"/>
      <c r="I23" s="124"/>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25"/>
      <c r="C24" s="36"/>
      <c r="D24" s="36"/>
      <c r="E24" s="36"/>
      <c r="F24" s="36"/>
      <c r="G24" s="36"/>
      <c r="H24" s="36"/>
      <c r="I24" s="124"/>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25"/>
      <c r="C25" s="36"/>
      <c r="D25" s="36"/>
      <c r="E25" s="36"/>
      <c r="F25" s="36"/>
      <c r="G25" s="36"/>
      <c r="H25" s="36"/>
      <c r="I25" s="124"/>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25"/>
      <c r="C26" s="36"/>
      <c r="D26" s="36"/>
      <c r="E26" s="36"/>
      <c r="F26" s="36"/>
      <c r="G26" s="36"/>
      <c r="H26" s="36"/>
      <c r="I26" s="124"/>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26"/>
      <c r="C27" s="127"/>
      <c r="D27" s="127"/>
      <c r="E27" s="127"/>
      <c r="F27" s="127"/>
      <c r="G27" s="127"/>
      <c r="H27" s="127"/>
      <c r="I27" s="128"/>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59"/>
      <c r="C28" s="60"/>
      <c r="D28" s="60"/>
      <c r="E28" s="60"/>
      <c r="F28" s="60"/>
      <c r="G28" s="60"/>
      <c r="H28" s="60"/>
      <c r="I28" s="61"/>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627" t="s">
        <v>442</v>
      </c>
      <c r="C29" s="432"/>
      <c r="D29" s="432"/>
      <c r="E29" s="432"/>
      <c r="F29" s="432"/>
      <c r="G29" s="432"/>
      <c r="H29" s="432"/>
      <c r="I29" s="433"/>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70"/>
      <c r="C30" s="115"/>
      <c r="D30" s="115"/>
      <c r="E30" s="115"/>
      <c r="F30" s="115"/>
      <c r="G30" s="115"/>
      <c r="H30" s="115"/>
      <c r="I30" s="129"/>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627" t="s">
        <v>443</v>
      </c>
      <c r="C31" s="432"/>
      <c r="D31" s="432"/>
      <c r="E31" s="433"/>
      <c r="F31" s="627" t="s">
        <v>444</v>
      </c>
      <c r="G31" s="432"/>
      <c r="H31" s="432"/>
      <c r="I31" s="433"/>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656" t="s">
        <v>589</v>
      </c>
      <c r="C32" s="656"/>
      <c r="D32" s="656"/>
      <c r="E32" s="656"/>
      <c r="F32" s="657" t="s">
        <v>573</v>
      </c>
      <c r="G32" s="657"/>
      <c r="H32" s="657"/>
      <c r="I32" s="657"/>
      <c r="J32" s="111"/>
      <c r="K32" s="111"/>
      <c r="L32" s="111"/>
      <c r="M32" s="111"/>
      <c r="N32" s="111"/>
      <c r="O32" s="111"/>
      <c r="P32" s="111"/>
      <c r="Q32" s="111"/>
      <c r="R32" s="111"/>
      <c r="S32" s="111"/>
      <c r="T32" s="111"/>
      <c r="U32" s="111"/>
      <c r="V32" s="111"/>
      <c r="W32" s="111"/>
      <c r="X32" s="111"/>
      <c r="Y32" s="111"/>
      <c r="Z32" s="111"/>
      <c r="AA32" s="111"/>
      <c r="AB32" s="111"/>
      <c r="AC32" s="111"/>
    </row>
    <row r="33" spans="1:29" ht="25.5" customHeight="1">
      <c r="A33" s="111"/>
      <c r="B33" s="656"/>
      <c r="C33" s="656"/>
      <c r="D33" s="656"/>
      <c r="E33" s="656"/>
      <c r="F33" s="657"/>
      <c r="G33" s="657"/>
      <c r="H33" s="657"/>
      <c r="I33" s="657"/>
      <c r="J33" s="111"/>
      <c r="K33" s="111"/>
      <c r="L33" s="111"/>
      <c r="M33" s="111"/>
      <c r="N33" s="111"/>
      <c r="O33" s="111"/>
      <c r="P33" s="111"/>
      <c r="Q33" s="111"/>
      <c r="R33" s="111"/>
      <c r="S33" s="111"/>
      <c r="T33" s="111"/>
      <c r="U33" s="111"/>
      <c r="V33" s="111"/>
      <c r="W33" s="111"/>
      <c r="X33" s="111"/>
      <c r="Y33" s="111"/>
      <c r="Z33" s="111"/>
      <c r="AA33" s="111"/>
      <c r="AB33" s="111"/>
      <c r="AC33" s="111"/>
    </row>
    <row r="34" spans="1:29" ht="22.5" customHeight="1">
      <c r="A34" s="111"/>
      <c r="B34" s="656"/>
      <c r="C34" s="656"/>
      <c r="D34" s="656"/>
      <c r="E34" s="656"/>
      <c r="F34" s="657"/>
      <c r="G34" s="657"/>
      <c r="H34" s="657"/>
      <c r="I34" s="657"/>
      <c r="J34" s="111"/>
      <c r="K34" s="111"/>
      <c r="L34" s="111"/>
      <c r="M34" s="111"/>
      <c r="N34" s="111"/>
      <c r="O34" s="111"/>
      <c r="P34" s="111"/>
      <c r="Q34" s="111"/>
      <c r="R34" s="111"/>
      <c r="S34" s="111"/>
      <c r="T34" s="111"/>
      <c r="U34" s="111"/>
      <c r="V34" s="111"/>
      <c r="W34" s="111"/>
      <c r="X34" s="111"/>
      <c r="Y34" s="111"/>
      <c r="Z34" s="111"/>
      <c r="AA34" s="111"/>
      <c r="AB34" s="111"/>
      <c r="AC34" s="111"/>
    </row>
    <row r="35" spans="1:29" ht="30.75" customHeight="1">
      <c r="A35" s="111"/>
      <c r="B35" s="656"/>
      <c r="C35" s="656"/>
      <c r="D35" s="656"/>
      <c r="E35" s="656"/>
      <c r="F35" s="657"/>
      <c r="G35" s="657"/>
      <c r="H35" s="657"/>
      <c r="I35" s="657"/>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656"/>
      <c r="C36" s="656"/>
      <c r="D36" s="656"/>
      <c r="E36" s="656"/>
      <c r="F36" s="657"/>
      <c r="G36" s="657"/>
      <c r="H36" s="657"/>
      <c r="I36" s="657"/>
      <c r="J36" s="111"/>
      <c r="K36" s="111"/>
      <c r="L36" s="111"/>
      <c r="M36" s="111"/>
      <c r="N36" s="111"/>
      <c r="O36" s="111"/>
      <c r="P36" s="111"/>
      <c r="Q36" s="111"/>
      <c r="R36" s="111"/>
      <c r="S36" s="111"/>
      <c r="T36" s="111"/>
      <c r="U36" s="111"/>
      <c r="V36" s="111"/>
      <c r="W36" s="111"/>
      <c r="X36" s="111"/>
      <c r="Y36" s="111"/>
      <c r="Z36" s="111"/>
      <c r="AA36" s="111"/>
      <c r="AB36" s="111"/>
      <c r="AC36" s="111"/>
    </row>
    <row r="37" spans="1:29" ht="15" customHeight="1">
      <c r="A37" s="111"/>
      <c r="B37" s="656"/>
      <c r="C37" s="656"/>
      <c r="D37" s="656"/>
      <c r="E37" s="656"/>
      <c r="F37" s="657"/>
      <c r="G37" s="657"/>
      <c r="H37" s="657"/>
      <c r="I37" s="657"/>
      <c r="J37" s="111"/>
      <c r="K37" s="111"/>
      <c r="L37" s="111"/>
      <c r="M37" s="111"/>
      <c r="N37" s="111"/>
      <c r="O37" s="111"/>
      <c r="P37" s="111"/>
      <c r="Q37" s="111"/>
      <c r="R37" s="111"/>
      <c r="S37" s="111"/>
      <c r="T37" s="111"/>
      <c r="U37" s="111"/>
      <c r="V37" s="111"/>
      <c r="W37" s="111"/>
      <c r="X37" s="111"/>
      <c r="Y37" s="111"/>
      <c r="Z37" s="111"/>
      <c r="AA37" s="111"/>
      <c r="AB37" s="111"/>
      <c r="AC37" s="111"/>
    </row>
    <row r="38" spans="1:29" ht="15" customHeight="1">
      <c r="A38" s="111"/>
      <c r="B38" s="656"/>
      <c r="C38" s="656"/>
      <c r="D38" s="656"/>
      <c r="E38" s="656"/>
      <c r="F38" s="657"/>
      <c r="G38" s="657"/>
      <c r="H38" s="657"/>
      <c r="I38" s="657"/>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656"/>
      <c r="C39" s="656"/>
      <c r="D39" s="656"/>
      <c r="E39" s="656"/>
      <c r="F39" s="657"/>
      <c r="G39" s="657"/>
      <c r="H39" s="657"/>
      <c r="I39" s="657"/>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656"/>
      <c r="C40" s="656"/>
      <c r="D40" s="656"/>
      <c r="E40" s="656"/>
      <c r="F40" s="657"/>
      <c r="G40" s="657"/>
      <c r="H40" s="657"/>
      <c r="I40" s="657"/>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656"/>
      <c r="C41" s="656"/>
      <c r="D41" s="656"/>
      <c r="E41" s="656"/>
      <c r="F41" s="657"/>
      <c r="G41" s="657"/>
      <c r="H41" s="657"/>
      <c r="I41" s="657"/>
      <c r="J41" s="111"/>
      <c r="K41" s="111"/>
      <c r="L41" s="111"/>
      <c r="M41" s="111"/>
      <c r="N41" s="111"/>
      <c r="O41" s="111"/>
      <c r="P41" s="111"/>
      <c r="Q41" s="111"/>
      <c r="R41" s="111"/>
      <c r="S41" s="111"/>
      <c r="T41" s="111"/>
      <c r="U41" s="111"/>
      <c r="V41" s="111"/>
      <c r="W41" s="111"/>
      <c r="X41" s="111"/>
      <c r="Y41" s="111"/>
      <c r="Z41" s="111"/>
      <c r="AA41" s="111"/>
      <c r="AB41" s="111"/>
      <c r="AC41" s="111"/>
    </row>
    <row r="42" spans="1:29" ht="218.25" customHeight="1">
      <c r="A42" s="111"/>
      <c r="B42" s="656"/>
      <c r="C42" s="656"/>
      <c r="D42" s="656"/>
      <c r="E42" s="656"/>
      <c r="F42" s="657"/>
      <c r="G42" s="657"/>
      <c r="H42" s="657"/>
      <c r="I42" s="657"/>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658" t="s">
        <v>623</v>
      </c>
      <c r="C43" s="658"/>
      <c r="D43" s="658"/>
      <c r="E43" s="658"/>
      <c r="F43" s="657" t="s">
        <v>624</v>
      </c>
      <c r="G43" s="657"/>
      <c r="H43" s="657"/>
      <c r="I43" s="657"/>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658"/>
      <c r="C44" s="658"/>
      <c r="D44" s="658"/>
      <c r="E44" s="658"/>
      <c r="F44" s="657"/>
      <c r="G44" s="657"/>
      <c r="H44" s="657"/>
      <c r="I44" s="657"/>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658"/>
      <c r="C45" s="658"/>
      <c r="D45" s="658"/>
      <c r="E45" s="658"/>
      <c r="F45" s="657"/>
      <c r="G45" s="657"/>
      <c r="H45" s="657"/>
      <c r="I45" s="657"/>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658"/>
      <c r="C46" s="658"/>
      <c r="D46" s="658"/>
      <c r="E46" s="658"/>
      <c r="F46" s="657"/>
      <c r="G46" s="657"/>
      <c r="H46" s="657"/>
      <c r="I46" s="657"/>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658"/>
      <c r="C47" s="658"/>
      <c r="D47" s="658"/>
      <c r="E47" s="658"/>
      <c r="F47" s="657"/>
      <c r="G47" s="657"/>
      <c r="H47" s="657"/>
      <c r="I47" s="657"/>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658"/>
      <c r="C48" s="658"/>
      <c r="D48" s="658"/>
      <c r="E48" s="658"/>
      <c r="F48" s="657"/>
      <c r="G48" s="657"/>
      <c r="H48" s="657"/>
      <c r="I48" s="657"/>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658"/>
      <c r="C49" s="658"/>
      <c r="D49" s="658"/>
      <c r="E49" s="658"/>
      <c r="F49" s="657"/>
      <c r="G49" s="657"/>
      <c r="H49" s="657"/>
      <c r="I49" s="657"/>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658"/>
      <c r="C50" s="658"/>
      <c r="D50" s="658"/>
      <c r="E50" s="658"/>
      <c r="F50" s="657"/>
      <c r="G50" s="657"/>
      <c r="H50" s="657"/>
      <c r="I50" s="657"/>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658"/>
      <c r="C51" s="658"/>
      <c r="D51" s="658"/>
      <c r="E51" s="658"/>
      <c r="F51" s="657"/>
      <c r="G51" s="657"/>
      <c r="H51" s="657"/>
      <c r="I51" s="657"/>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658"/>
      <c r="C52" s="658"/>
      <c r="D52" s="658"/>
      <c r="E52" s="658"/>
      <c r="F52" s="657"/>
      <c r="G52" s="657"/>
      <c r="H52" s="657"/>
      <c r="I52" s="657"/>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658"/>
      <c r="C53" s="658"/>
      <c r="D53" s="658"/>
      <c r="E53" s="658"/>
      <c r="F53" s="657"/>
      <c r="G53" s="657"/>
      <c r="H53" s="657"/>
      <c r="I53" s="657"/>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3.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row>
    <row r="228" spans="1:29" ht="13.5" customHeight="1">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row>
    <row r="229" spans="1:29" ht="13.5" customHeight="1">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row>
    <row r="230" spans="1:29" ht="13.5" customHeight="1">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row>
    <row r="231" spans="1:29" ht="13.5" customHeight="1">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row>
    <row r="232" spans="1:29" ht="13.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B43:E53"/>
    <mergeCell ref="F43:I53"/>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2:E42"/>
    <mergeCell ref="F32:I42"/>
    <mergeCell ref="D7:E7"/>
    <mergeCell ref="F7:G7"/>
    <mergeCell ref="H8:H9"/>
    <mergeCell ref="I8:I9"/>
    <mergeCell ref="B29:I29"/>
    <mergeCell ref="B31:E31"/>
    <mergeCell ref="F31:I31"/>
  </mergeCells>
  <pageMargins left="0.7" right="0.7" top="0.75" bottom="0.75" header="0" footer="0"/>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70C0"/>
  </sheetPr>
  <dimension ref="A1:AC891"/>
  <sheetViews>
    <sheetView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7" customHeight="1">
      <c r="A1" s="111"/>
      <c r="B1" s="454" t="s">
        <v>426</v>
      </c>
      <c r="C1" s="443"/>
      <c r="D1" s="455" t="s">
        <v>427</v>
      </c>
      <c r="E1" s="443"/>
      <c r="F1" s="443"/>
      <c r="G1" s="443"/>
      <c r="H1" s="443"/>
      <c r="I1" s="456"/>
      <c r="J1" s="111"/>
      <c r="K1" s="111"/>
      <c r="L1" s="111"/>
      <c r="M1" s="111"/>
      <c r="N1" s="111"/>
      <c r="O1" s="111"/>
      <c r="P1" s="111"/>
      <c r="Q1" s="111"/>
      <c r="R1" s="111"/>
      <c r="S1" s="111"/>
      <c r="T1" s="111"/>
      <c r="U1" s="111"/>
      <c r="V1" s="111"/>
      <c r="W1" s="111"/>
      <c r="X1" s="111"/>
      <c r="Y1" s="111"/>
      <c r="Z1" s="111"/>
      <c r="AA1" s="111"/>
      <c r="AB1" s="111"/>
      <c r="AC1" s="111"/>
    </row>
    <row r="2" spans="1:29" ht="18" customHeight="1">
      <c r="A2" s="111"/>
      <c r="B2" s="443"/>
      <c r="C2" s="443"/>
      <c r="D2" s="457" t="s">
        <v>428</v>
      </c>
      <c r="E2" s="458"/>
      <c r="F2" s="458"/>
      <c r="G2" s="458"/>
      <c r="H2" s="458"/>
      <c r="I2" s="44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59" t="s">
        <v>429</v>
      </c>
      <c r="C3" s="443"/>
      <c r="D3" s="459" t="s">
        <v>430</v>
      </c>
      <c r="E3" s="443"/>
      <c r="F3" s="443"/>
      <c r="G3" s="443"/>
      <c r="H3" s="443"/>
      <c r="I3" s="146" t="s">
        <v>431</v>
      </c>
      <c r="J3" s="111"/>
      <c r="K3" s="111"/>
      <c r="L3" s="111"/>
      <c r="M3" s="111"/>
      <c r="N3" s="111"/>
      <c r="O3" s="111"/>
      <c r="P3" s="111"/>
      <c r="Q3" s="111"/>
      <c r="R3" s="111"/>
      <c r="S3" s="111"/>
      <c r="T3" s="111"/>
      <c r="U3" s="111"/>
      <c r="V3" s="111"/>
      <c r="W3" s="111"/>
      <c r="X3" s="111"/>
      <c r="Y3" s="111"/>
      <c r="Z3" s="111"/>
      <c r="AA3" s="111"/>
      <c r="AB3" s="111"/>
      <c r="AC3" s="111"/>
    </row>
    <row r="4" spans="1:29" ht="8.25" customHeight="1">
      <c r="A4" s="111"/>
      <c r="B4" s="472"/>
      <c r="C4" s="443"/>
      <c r="D4" s="443"/>
      <c r="E4" s="443"/>
      <c r="F4" s="443"/>
      <c r="G4" s="443"/>
      <c r="H4" s="443"/>
      <c r="I4" s="443"/>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446" t="s">
        <v>432</v>
      </c>
      <c r="C5" s="443"/>
      <c r="D5" s="473" t="str">
        <f>Indicadores!F7</f>
        <v>Gestión Integrada del Portafolio de Planes Programa y Proyectos. (GIP)</v>
      </c>
      <c r="E5" s="443"/>
      <c r="F5" s="443"/>
      <c r="G5" s="443"/>
      <c r="H5" s="443"/>
      <c r="I5" s="443"/>
      <c r="J5" s="111"/>
      <c r="K5" s="111"/>
      <c r="L5" s="111"/>
      <c r="M5" s="111"/>
      <c r="N5" s="111"/>
      <c r="O5" s="111"/>
      <c r="P5" s="111"/>
      <c r="Q5" s="111"/>
      <c r="R5" s="111"/>
      <c r="S5" s="111"/>
      <c r="T5" s="111"/>
      <c r="U5" s="111"/>
      <c r="V5" s="111"/>
      <c r="W5" s="111"/>
      <c r="X5" s="111"/>
      <c r="Y5" s="111"/>
      <c r="Z5" s="111"/>
      <c r="AA5" s="111"/>
      <c r="AB5" s="111"/>
      <c r="AC5" s="111"/>
    </row>
    <row r="6" spans="1:29" ht="28.5" customHeight="1">
      <c r="A6" s="111"/>
      <c r="B6" s="446" t="s">
        <v>433</v>
      </c>
      <c r="C6" s="443"/>
      <c r="D6" s="445" t="str">
        <f>Indicadores!A7</f>
        <v xml:space="preserve">Pronunciamientos técnicos  emitidos con opotunidad de a cuerdo a la normatividad vigente </v>
      </c>
      <c r="E6" s="443"/>
      <c r="F6" s="446" t="s">
        <v>434</v>
      </c>
      <c r="G6" s="443"/>
      <c r="H6" s="474" t="str">
        <f>Indicadores!S6</f>
        <v>Jefe Oficina Asesora de Planeación</v>
      </c>
      <c r="I6" s="443"/>
      <c r="J6" s="111"/>
      <c r="K6" s="111"/>
      <c r="L6" s="111"/>
      <c r="M6" s="111"/>
      <c r="N6" s="111"/>
      <c r="O6" s="111"/>
      <c r="P6" s="111"/>
      <c r="Q6" s="111"/>
      <c r="R6" s="111"/>
      <c r="S6" s="111"/>
      <c r="T6" s="111"/>
      <c r="U6" s="111"/>
      <c r="V6" s="111"/>
      <c r="W6" s="111"/>
      <c r="X6" s="111"/>
      <c r="Y6" s="111"/>
      <c r="Z6" s="111"/>
      <c r="AA6" s="111"/>
      <c r="AB6" s="111"/>
      <c r="AC6" s="111"/>
    </row>
    <row r="7" spans="1:29" ht="51" customHeight="1">
      <c r="A7" s="111"/>
      <c r="B7" s="446" t="s">
        <v>435</v>
      </c>
      <c r="C7" s="443"/>
      <c r="D7" s="445" t="str">
        <f>Indicadores!G7</f>
        <v xml:space="preserve">(Número de pronunciamientos técnicos emitidos oportunamente / 
Número de pronunciamientos técnicos emitidos) * 100%
</v>
      </c>
      <c r="E7" s="443"/>
      <c r="F7" s="446" t="s">
        <v>436</v>
      </c>
      <c r="G7" s="443"/>
      <c r="H7" s="445" t="str">
        <f>Indicadores!C7</f>
        <v>Este indicador mide la cantidad de pronunciamientos técnicos que cumplen c</v>
      </c>
      <c r="I7" s="443"/>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147" t="s">
        <v>437</v>
      </c>
      <c r="C8" s="150" t="str">
        <f>Indicadores!P7</f>
        <v xml:space="preserve">Bimestral </v>
      </c>
      <c r="D8" s="147" t="s">
        <v>438</v>
      </c>
      <c r="E8" s="159" t="str">
        <f>Indicadores!R7</f>
        <v>Base de datos de proyectos del Sistema General de 
Regalías</v>
      </c>
      <c r="F8" s="147" t="s">
        <v>70</v>
      </c>
      <c r="G8" s="150" t="str">
        <f>Indicadores!H7</f>
        <v>Porcentaje</v>
      </c>
      <c r="H8" s="447" t="s">
        <v>439</v>
      </c>
      <c r="I8" s="449" t="str">
        <f>Indicadores!O7</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147" t="s">
        <v>404</v>
      </c>
      <c r="C9" s="150">
        <f>Indicadores!N7</f>
        <v>0.9</v>
      </c>
      <c r="D9" s="176" t="s">
        <v>406</v>
      </c>
      <c r="E9" s="177">
        <f>'TABLERO DE MANDO'!F8</f>
        <v>0.76500000000000001</v>
      </c>
      <c r="F9" s="178" t="s">
        <v>407</v>
      </c>
      <c r="G9" s="177">
        <f>'TABLERO DE MANDO'!G8</f>
        <v>0.81</v>
      </c>
      <c r="H9" s="448"/>
      <c r="I9" s="448"/>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53"/>
      <c r="C10" s="172"/>
      <c r="D10" s="207"/>
      <c r="E10" s="208"/>
      <c r="F10" s="208"/>
      <c r="G10" s="208"/>
      <c r="H10" s="208"/>
      <c r="I10" s="209"/>
      <c r="J10" s="111"/>
      <c r="K10" s="111"/>
      <c r="L10" s="111"/>
      <c r="M10" s="111"/>
      <c r="N10" s="111"/>
      <c r="O10" s="111"/>
      <c r="P10" s="111"/>
      <c r="Q10" s="111"/>
      <c r="R10" s="111"/>
      <c r="S10" s="111"/>
      <c r="T10" s="111"/>
      <c r="U10" s="111"/>
      <c r="V10" s="111"/>
      <c r="W10" s="111"/>
      <c r="X10" s="111"/>
      <c r="Y10" s="111"/>
      <c r="Z10" s="111"/>
      <c r="AA10" s="111"/>
      <c r="AB10" s="111"/>
      <c r="AC10" s="111"/>
    </row>
    <row r="11" spans="1:29" ht="23.25" customHeight="1">
      <c r="A11" s="111"/>
      <c r="B11" s="154" t="s">
        <v>440</v>
      </c>
      <c r="C11" s="173" t="s">
        <v>441</v>
      </c>
      <c r="D11" s="210" t="str">
        <f>D9</f>
        <v>LIMITE INSATISFACTORIO</v>
      </c>
      <c r="E11" s="205" t="str">
        <f>F9</f>
        <v>LIMITE SATISFACTORIO</v>
      </c>
      <c r="F11" s="204"/>
      <c r="G11" s="204"/>
      <c r="H11" s="204"/>
      <c r="I11" s="21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156" t="s">
        <v>411</v>
      </c>
      <c r="C12" s="174"/>
      <c r="D12" s="212">
        <f t="shared" ref="D12:D23" si="0">+$E$9</f>
        <v>0.76500000000000001</v>
      </c>
      <c r="E12" s="206">
        <f t="shared" ref="E12:E23" si="1">+$G$9</f>
        <v>0.81</v>
      </c>
      <c r="F12" s="204"/>
      <c r="G12" s="204"/>
      <c r="H12" s="204"/>
      <c r="I12" s="21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156" t="s">
        <v>412</v>
      </c>
      <c r="C13" s="41">
        <v>0</v>
      </c>
      <c r="D13" s="212">
        <f t="shared" si="0"/>
        <v>0.76500000000000001</v>
      </c>
      <c r="E13" s="206">
        <f t="shared" si="1"/>
        <v>0.81</v>
      </c>
      <c r="F13" s="204"/>
      <c r="G13" s="204"/>
      <c r="H13" s="204"/>
      <c r="I13" s="21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156" t="s">
        <v>413</v>
      </c>
      <c r="C14" s="174"/>
      <c r="D14" s="212">
        <f t="shared" si="0"/>
        <v>0.76500000000000001</v>
      </c>
      <c r="E14" s="206">
        <f t="shared" si="1"/>
        <v>0.81</v>
      </c>
      <c r="F14" s="204"/>
      <c r="G14" s="204"/>
      <c r="H14" s="204"/>
      <c r="I14" s="21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156" t="s">
        <v>414</v>
      </c>
      <c r="C15" s="41">
        <v>6.25E-2</v>
      </c>
      <c r="D15" s="212">
        <f t="shared" si="0"/>
        <v>0.76500000000000001</v>
      </c>
      <c r="E15" s="206">
        <f t="shared" si="1"/>
        <v>0.81</v>
      </c>
      <c r="F15" s="204"/>
      <c r="G15" s="204"/>
      <c r="H15" s="204"/>
      <c r="I15" s="21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156" t="s">
        <v>415</v>
      </c>
      <c r="C16" s="174"/>
      <c r="D16" s="212">
        <f t="shared" si="0"/>
        <v>0.76500000000000001</v>
      </c>
      <c r="E16" s="206">
        <f t="shared" si="1"/>
        <v>0.81</v>
      </c>
      <c r="F16" s="204"/>
      <c r="G16" s="204"/>
      <c r="H16" s="204"/>
      <c r="I16" s="21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156" t="s">
        <v>416</v>
      </c>
      <c r="C17" s="175">
        <v>0.28999999999999998</v>
      </c>
      <c r="D17" s="212">
        <f t="shared" si="0"/>
        <v>0.76500000000000001</v>
      </c>
      <c r="E17" s="206">
        <f t="shared" si="1"/>
        <v>0.81</v>
      </c>
      <c r="F17" s="204"/>
      <c r="G17" s="204"/>
      <c r="H17" s="204"/>
      <c r="I17" s="21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156" t="s">
        <v>417</v>
      </c>
      <c r="C18" s="174"/>
      <c r="D18" s="212">
        <f t="shared" si="0"/>
        <v>0.76500000000000001</v>
      </c>
      <c r="E18" s="206">
        <f t="shared" si="1"/>
        <v>0.81</v>
      </c>
      <c r="F18" s="204"/>
      <c r="G18" s="204"/>
      <c r="H18" s="204"/>
      <c r="I18" s="21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156" t="s">
        <v>418</v>
      </c>
      <c r="C19" s="174"/>
      <c r="D19" s="212">
        <f t="shared" si="0"/>
        <v>0.76500000000000001</v>
      </c>
      <c r="E19" s="206">
        <f t="shared" si="1"/>
        <v>0.81</v>
      </c>
      <c r="F19" s="204"/>
      <c r="G19" s="204"/>
      <c r="H19" s="204"/>
      <c r="I19" s="21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156" t="s">
        <v>419</v>
      </c>
      <c r="C20" s="174"/>
      <c r="D20" s="212">
        <f t="shared" si="0"/>
        <v>0.76500000000000001</v>
      </c>
      <c r="E20" s="206">
        <f t="shared" si="1"/>
        <v>0.81</v>
      </c>
      <c r="F20" s="204"/>
      <c r="G20" s="204"/>
      <c r="H20" s="204"/>
      <c r="I20" s="21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156" t="s">
        <v>420</v>
      </c>
      <c r="C21" s="41"/>
      <c r="D21" s="212">
        <f t="shared" si="0"/>
        <v>0.76500000000000001</v>
      </c>
      <c r="E21" s="206">
        <f t="shared" si="1"/>
        <v>0.81</v>
      </c>
      <c r="F21" s="204"/>
      <c r="G21" s="204"/>
      <c r="H21" s="204"/>
      <c r="I21" s="21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156" t="s">
        <v>421</v>
      </c>
      <c r="C22" s="174"/>
      <c r="D22" s="212">
        <f t="shared" si="0"/>
        <v>0.76500000000000001</v>
      </c>
      <c r="E22" s="206">
        <f t="shared" si="1"/>
        <v>0.81</v>
      </c>
      <c r="F22" s="204"/>
      <c r="G22" s="204"/>
      <c r="H22" s="204"/>
      <c r="I22" s="21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156" t="s">
        <v>422</v>
      </c>
      <c r="C23" s="174"/>
      <c r="D23" s="212">
        <f t="shared" si="0"/>
        <v>0.76500000000000001</v>
      </c>
      <c r="E23" s="206">
        <f t="shared" si="1"/>
        <v>0.81</v>
      </c>
      <c r="F23" s="204"/>
      <c r="G23" s="204"/>
      <c r="H23" s="204"/>
      <c r="I23" s="21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53"/>
      <c r="C24" s="172"/>
      <c r="D24" s="213"/>
      <c r="E24" s="204"/>
      <c r="F24" s="204"/>
      <c r="G24" s="204"/>
      <c r="H24" s="204"/>
      <c r="I24" s="21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53"/>
      <c r="C25" s="172"/>
      <c r="D25" s="213"/>
      <c r="E25" s="204"/>
      <c r="F25" s="204"/>
      <c r="G25" s="204"/>
      <c r="H25" s="204"/>
      <c r="I25" s="21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53"/>
      <c r="C26" s="172"/>
      <c r="D26" s="213"/>
      <c r="E26" s="204"/>
      <c r="F26" s="204"/>
      <c r="G26" s="204"/>
      <c r="H26" s="204"/>
      <c r="I26" s="211"/>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53"/>
      <c r="C27" s="172"/>
      <c r="D27" s="214"/>
      <c r="E27" s="215"/>
      <c r="F27" s="215"/>
      <c r="G27" s="215"/>
      <c r="H27" s="215"/>
      <c r="I27" s="216"/>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450" t="s">
        <v>442</v>
      </c>
      <c r="C28" s="448"/>
      <c r="D28" s="451"/>
      <c r="E28" s="451"/>
      <c r="F28" s="451"/>
      <c r="G28" s="451"/>
      <c r="H28" s="451"/>
      <c r="I28" s="451"/>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217"/>
      <c r="C29" s="218"/>
      <c r="D29" s="218"/>
      <c r="E29" s="218"/>
      <c r="F29" s="218"/>
      <c r="G29" s="218"/>
      <c r="H29" s="218"/>
      <c r="I29" s="219"/>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452" t="s">
        <v>443</v>
      </c>
      <c r="C30" s="453"/>
      <c r="D30" s="453"/>
      <c r="E30" s="453"/>
      <c r="F30" s="452" t="s">
        <v>444</v>
      </c>
      <c r="G30" s="453"/>
      <c r="H30" s="453"/>
      <c r="I30" s="45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475" t="s">
        <v>544</v>
      </c>
      <c r="C31" s="443"/>
      <c r="D31" s="443"/>
      <c r="E31" s="443"/>
      <c r="F31" s="442" t="s">
        <v>545</v>
      </c>
      <c r="G31" s="443"/>
      <c r="H31" s="443"/>
      <c r="I31" s="443"/>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443"/>
      <c r="C32" s="444"/>
      <c r="D32" s="444"/>
      <c r="E32" s="443"/>
      <c r="F32" s="443"/>
      <c r="G32" s="444"/>
      <c r="H32" s="444"/>
      <c r="I32" s="443"/>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443"/>
      <c r="C33" s="444"/>
      <c r="D33" s="444"/>
      <c r="E33" s="443"/>
      <c r="F33" s="443"/>
      <c r="G33" s="444"/>
      <c r="H33" s="444"/>
      <c r="I33" s="443"/>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443"/>
      <c r="C34" s="444"/>
      <c r="D34" s="444"/>
      <c r="E34" s="443"/>
      <c r="F34" s="443"/>
      <c r="G34" s="444"/>
      <c r="H34" s="444"/>
      <c r="I34" s="443"/>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443"/>
      <c r="C35" s="444"/>
      <c r="D35" s="444"/>
      <c r="E35" s="443"/>
      <c r="F35" s="443"/>
      <c r="G35" s="444"/>
      <c r="H35" s="444"/>
      <c r="I35" s="443"/>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443"/>
      <c r="C36" s="444"/>
      <c r="D36" s="444"/>
      <c r="E36" s="443"/>
      <c r="F36" s="443"/>
      <c r="G36" s="444"/>
      <c r="H36" s="444"/>
      <c r="I36" s="443"/>
      <c r="J36" s="111"/>
      <c r="K36" s="111"/>
      <c r="L36" s="111"/>
      <c r="M36" s="111"/>
      <c r="N36" s="111"/>
      <c r="O36" s="111"/>
      <c r="P36" s="111"/>
      <c r="Q36" s="111"/>
      <c r="R36" s="111"/>
      <c r="S36" s="111"/>
      <c r="T36" s="111"/>
      <c r="U36" s="111"/>
      <c r="V36" s="111"/>
      <c r="W36" s="111"/>
      <c r="X36" s="111"/>
      <c r="Y36" s="111"/>
      <c r="Z36" s="111"/>
      <c r="AA36" s="111"/>
      <c r="AB36" s="111"/>
      <c r="AC36" s="111"/>
    </row>
    <row r="37" spans="1:29" ht="15" customHeight="1">
      <c r="A37" s="111"/>
      <c r="B37" s="443"/>
      <c r="C37" s="444"/>
      <c r="D37" s="444"/>
      <c r="E37" s="443"/>
      <c r="F37" s="443"/>
      <c r="G37" s="444"/>
      <c r="H37" s="444"/>
      <c r="I37" s="443"/>
      <c r="J37" s="111"/>
      <c r="K37" s="111"/>
      <c r="L37" s="111"/>
      <c r="M37" s="111"/>
      <c r="N37" s="111"/>
      <c r="O37" s="111"/>
      <c r="P37" s="111"/>
      <c r="Q37" s="111"/>
      <c r="R37" s="111"/>
      <c r="S37" s="111"/>
      <c r="T37" s="111"/>
      <c r="U37" s="111"/>
      <c r="V37" s="111"/>
      <c r="W37" s="111"/>
      <c r="X37" s="111"/>
      <c r="Y37" s="111"/>
      <c r="Z37" s="111"/>
      <c r="AA37" s="111"/>
      <c r="AB37" s="111"/>
      <c r="AC37" s="111"/>
    </row>
    <row r="38" spans="1:29" ht="15" customHeight="1">
      <c r="A38" s="111"/>
      <c r="B38" s="443"/>
      <c r="C38" s="444"/>
      <c r="D38" s="444"/>
      <c r="E38" s="443"/>
      <c r="F38" s="443"/>
      <c r="G38" s="444"/>
      <c r="H38" s="444"/>
      <c r="I38" s="443"/>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443"/>
      <c r="C39" s="444"/>
      <c r="D39" s="444"/>
      <c r="E39" s="443"/>
      <c r="F39" s="443"/>
      <c r="G39" s="444"/>
      <c r="H39" s="444"/>
      <c r="I39" s="443"/>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443"/>
      <c r="C40" s="444"/>
      <c r="D40" s="444"/>
      <c r="E40" s="443"/>
      <c r="F40" s="443"/>
      <c r="G40" s="444"/>
      <c r="H40" s="444"/>
      <c r="I40" s="443"/>
      <c r="J40" s="111"/>
      <c r="K40" s="111"/>
      <c r="L40" s="111"/>
      <c r="M40" s="111"/>
      <c r="N40" s="111"/>
      <c r="O40" s="111"/>
      <c r="P40" s="111"/>
      <c r="Q40" s="111"/>
      <c r="R40" s="111"/>
      <c r="S40" s="111"/>
      <c r="T40" s="111"/>
      <c r="U40" s="111"/>
      <c r="V40" s="111"/>
      <c r="W40" s="111"/>
      <c r="X40" s="111"/>
      <c r="Y40" s="111"/>
      <c r="Z40" s="111"/>
      <c r="AA40" s="111"/>
      <c r="AB40" s="111"/>
      <c r="AC40" s="111"/>
    </row>
    <row r="41" spans="1:29" ht="69.75" customHeight="1">
      <c r="A41" s="111"/>
      <c r="B41" s="443"/>
      <c r="C41" s="443"/>
      <c r="D41" s="443"/>
      <c r="E41" s="443"/>
      <c r="F41" s="443"/>
      <c r="G41" s="444"/>
      <c r="H41" s="444"/>
      <c r="I41" s="443"/>
      <c r="J41" s="111"/>
      <c r="K41" s="111"/>
      <c r="L41" s="111"/>
      <c r="M41" s="111"/>
      <c r="N41" s="111"/>
      <c r="O41" s="111"/>
      <c r="P41" s="111"/>
      <c r="Q41" s="111"/>
      <c r="R41" s="111"/>
      <c r="S41" s="111"/>
      <c r="T41" s="111"/>
      <c r="U41" s="111"/>
      <c r="V41" s="111"/>
      <c r="W41" s="111"/>
      <c r="X41" s="111"/>
      <c r="Y41" s="111"/>
      <c r="Z41" s="111"/>
      <c r="AA41" s="111"/>
      <c r="AB41" s="111"/>
      <c r="AC41" s="111"/>
    </row>
    <row r="42" spans="1:29" ht="57.75" customHeight="1">
      <c r="A42" s="111"/>
      <c r="B42" s="460" t="s">
        <v>563</v>
      </c>
      <c r="C42" s="461"/>
      <c r="D42" s="461"/>
      <c r="E42" s="462"/>
      <c r="F42" s="460" t="s">
        <v>564</v>
      </c>
      <c r="G42" s="461"/>
      <c r="H42" s="461"/>
      <c r="I42" s="462"/>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404" t="s">
        <v>565</v>
      </c>
      <c r="C43" s="405" t="s">
        <v>566</v>
      </c>
      <c r="D43" s="404" t="s">
        <v>567</v>
      </c>
      <c r="E43" s="406" t="s">
        <v>568</v>
      </c>
      <c r="F43" s="463"/>
      <c r="G43" s="464"/>
      <c r="H43" s="464"/>
      <c r="I43" s="465"/>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404" t="s">
        <v>413</v>
      </c>
      <c r="C44" s="407">
        <v>5</v>
      </c>
      <c r="D44" s="404">
        <v>1</v>
      </c>
      <c r="E44" s="406">
        <v>1</v>
      </c>
      <c r="F44" s="463"/>
      <c r="G44" s="464"/>
      <c r="H44" s="464"/>
      <c r="I44" s="465"/>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404" t="s">
        <v>414</v>
      </c>
      <c r="C45" s="407">
        <v>2</v>
      </c>
      <c r="D45" s="404">
        <v>7</v>
      </c>
      <c r="E45" s="406">
        <v>0</v>
      </c>
      <c r="F45" s="463"/>
      <c r="G45" s="464"/>
      <c r="H45" s="464"/>
      <c r="I45" s="465"/>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404" t="s">
        <v>569</v>
      </c>
      <c r="C46" s="407">
        <f>SUM(C44:C45)</f>
        <v>7</v>
      </c>
      <c r="D46" s="404">
        <f>SUM(D44:D45)</f>
        <v>8</v>
      </c>
      <c r="E46" s="404">
        <f>SUM(E44:E45)</f>
        <v>1</v>
      </c>
      <c r="F46" s="463"/>
      <c r="G46" s="464"/>
      <c r="H46" s="464"/>
      <c r="I46" s="465"/>
      <c r="J46" s="111"/>
      <c r="K46" s="111"/>
      <c r="L46" s="111"/>
      <c r="M46" s="111"/>
      <c r="N46" s="111"/>
      <c r="O46" s="111"/>
      <c r="P46" s="111"/>
      <c r="Q46" s="111"/>
      <c r="R46" s="111"/>
      <c r="S46" s="111"/>
      <c r="T46" s="111"/>
      <c r="U46" s="111"/>
      <c r="V46" s="111"/>
      <c r="W46" s="111"/>
      <c r="X46" s="111"/>
      <c r="Y46" s="111"/>
      <c r="Z46" s="111"/>
      <c r="AA46" s="111"/>
      <c r="AB46" s="111"/>
      <c r="AC46" s="111"/>
    </row>
    <row r="47" spans="1:29" ht="35.25" customHeight="1">
      <c r="A47" s="111"/>
      <c r="B47" s="469" t="s">
        <v>570</v>
      </c>
      <c r="C47" s="470"/>
      <c r="D47" s="470"/>
      <c r="E47" s="471"/>
      <c r="F47" s="466"/>
      <c r="G47" s="467"/>
      <c r="H47" s="467"/>
      <c r="I47" s="468"/>
      <c r="J47" s="111"/>
      <c r="K47" s="111"/>
      <c r="L47" s="111"/>
      <c r="M47" s="111"/>
      <c r="N47" s="111"/>
      <c r="O47" s="111"/>
      <c r="P47" s="111"/>
      <c r="Q47" s="111"/>
      <c r="R47" s="111"/>
      <c r="S47" s="111"/>
      <c r="T47" s="111"/>
      <c r="U47" s="111"/>
      <c r="V47" s="111"/>
      <c r="W47" s="111"/>
      <c r="X47" s="111"/>
      <c r="Y47" s="111"/>
      <c r="Z47" s="111"/>
      <c r="AA47" s="111"/>
      <c r="AB47" s="111"/>
      <c r="AC47" s="111"/>
    </row>
    <row r="48" spans="1:29" ht="44.25" customHeight="1">
      <c r="A48" s="111"/>
      <c r="B48" s="460" t="s">
        <v>651</v>
      </c>
      <c r="C48" s="461"/>
      <c r="D48" s="461"/>
      <c r="E48" s="462"/>
      <c r="F48" s="460"/>
      <c r="G48" s="461"/>
      <c r="H48" s="461"/>
      <c r="I48" s="462"/>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404" t="s">
        <v>565</v>
      </c>
      <c r="C49" s="405" t="s">
        <v>566</v>
      </c>
      <c r="D49" s="404" t="s">
        <v>567</v>
      </c>
      <c r="E49" s="406" t="s">
        <v>568</v>
      </c>
      <c r="F49" s="463"/>
      <c r="G49" s="464"/>
      <c r="H49" s="464"/>
      <c r="I49" s="465"/>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404" t="s">
        <v>415</v>
      </c>
      <c r="C50" s="407">
        <v>3</v>
      </c>
      <c r="D50" s="404">
        <v>3</v>
      </c>
      <c r="E50" s="406">
        <v>0</v>
      </c>
      <c r="F50" s="463"/>
      <c r="G50" s="464"/>
      <c r="H50" s="464"/>
      <c r="I50" s="465"/>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404" t="s">
        <v>416</v>
      </c>
      <c r="C51" s="407">
        <v>4</v>
      </c>
      <c r="D51" s="404">
        <v>1</v>
      </c>
      <c r="E51" s="406">
        <v>6</v>
      </c>
      <c r="F51" s="463"/>
      <c r="G51" s="464"/>
      <c r="H51" s="464"/>
      <c r="I51" s="465"/>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404" t="s">
        <v>569</v>
      </c>
      <c r="C52" s="407">
        <f>SUM(C50:C51)</f>
        <v>7</v>
      </c>
      <c r="D52" s="404">
        <f>SUM(D50:D51)</f>
        <v>4</v>
      </c>
      <c r="E52" s="404">
        <f>SUM(E50:E51)</f>
        <v>6</v>
      </c>
      <c r="F52" s="463"/>
      <c r="G52" s="464"/>
      <c r="H52" s="464"/>
      <c r="I52" s="465"/>
      <c r="J52" s="111"/>
      <c r="K52" s="111"/>
      <c r="L52" s="111"/>
      <c r="M52" s="111"/>
      <c r="N52" s="111"/>
      <c r="O52" s="111"/>
      <c r="P52" s="111"/>
      <c r="Q52" s="111"/>
      <c r="R52" s="111"/>
      <c r="S52" s="111"/>
      <c r="T52" s="111"/>
      <c r="U52" s="111"/>
      <c r="V52" s="111"/>
      <c r="W52" s="111"/>
      <c r="X52" s="111"/>
      <c r="Y52" s="111"/>
      <c r="Z52" s="111"/>
      <c r="AA52" s="111"/>
      <c r="AB52" s="111"/>
      <c r="AC52" s="111"/>
    </row>
    <row r="53" spans="1:29" ht="89.25" customHeight="1">
      <c r="A53" s="111"/>
      <c r="B53" s="469" t="s">
        <v>652</v>
      </c>
      <c r="C53" s="470"/>
      <c r="D53" s="470"/>
      <c r="E53" s="471"/>
      <c r="F53" s="466"/>
      <c r="G53" s="467"/>
      <c r="H53" s="467"/>
      <c r="I53" s="468"/>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t="s">
        <v>588</v>
      </c>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row>
    <row r="125" spans="1:29" ht="13.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row>
    <row r="126" spans="1:29" ht="13.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row>
    <row r="127" spans="1:29" ht="13.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row>
    <row r="128" spans="1:29" ht="13.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row>
    <row r="129" spans="1:29" ht="13.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row>
    <row r="130" spans="1:29" ht="13.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row>
    <row r="131" spans="1:29" ht="13.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row>
    <row r="132" spans="1:29" ht="13.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row>
    <row r="133" spans="1:29" ht="13.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row>
    <row r="134" spans="1:29" ht="13.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row>
    <row r="135" spans="1:29" ht="13.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row>
    <row r="136" spans="1:29" ht="13.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row>
    <row r="137" spans="1:29" ht="13.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row>
    <row r="138" spans="1:29" ht="15.75" customHeight="1"/>
    <row r="139" spans="1:29" ht="15.75" customHeight="1"/>
    <row r="140" spans="1:29" ht="15.75" customHeight="1"/>
    <row r="141" spans="1:29" ht="15.75" customHeight="1"/>
    <row r="142" spans="1:29" ht="15.75" customHeight="1"/>
    <row r="143" spans="1:29" ht="15.75" customHeight="1"/>
    <row r="144" spans="1:29"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sheetData>
  <mergeCells count="30">
    <mergeCell ref="B48:E48"/>
    <mergeCell ref="F48:I53"/>
    <mergeCell ref="B53:E53"/>
    <mergeCell ref="B4:I4"/>
    <mergeCell ref="B5:C5"/>
    <mergeCell ref="D5:I5"/>
    <mergeCell ref="B6:C6"/>
    <mergeCell ref="D6:E6"/>
    <mergeCell ref="F6:G6"/>
    <mergeCell ref="H6:I6"/>
    <mergeCell ref="B42:E42"/>
    <mergeCell ref="F42:I47"/>
    <mergeCell ref="B47:E47"/>
    <mergeCell ref="F30:I30"/>
    <mergeCell ref="H7:I7"/>
    <mergeCell ref="B31:E41"/>
    <mergeCell ref="B1:C2"/>
    <mergeCell ref="D1:H1"/>
    <mergeCell ref="I1:I2"/>
    <mergeCell ref="D2:H2"/>
    <mergeCell ref="B3:C3"/>
    <mergeCell ref="D3:H3"/>
    <mergeCell ref="F31:I41"/>
    <mergeCell ref="D7:E7"/>
    <mergeCell ref="F7:G7"/>
    <mergeCell ref="H8:H9"/>
    <mergeCell ref="I8:I9"/>
    <mergeCell ref="B28:I28"/>
    <mergeCell ref="B30:E30"/>
    <mergeCell ref="B7:C7"/>
  </mergeCells>
  <pageMargins left="0.7" right="0.7" top="0.75" bottom="0.75" header="0" footer="0"/>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tabColor rgb="FFFF9900"/>
  </sheetPr>
  <dimension ref="A1:AC1000"/>
  <sheetViews>
    <sheetView topLeftCell="A11"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646" t="s">
        <v>458</v>
      </c>
      <c r="C1" s="479"/>
      <c r="D1" s="647" t="s">
        <v>427</v>
      </c>
      <c r="E1" s="432"/>
      <c r="F1" s="432"/>
      <c r="G1" s="432"/>
      <c r="H1" s="433"/>
      <c r="I1" s="668"/>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429"/>
      <c r="C2" s="430"/>
      <c r="D2" s="659" t="s">
        <v>459</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653" t="s">
        <v>460</v>
      </c>
      <c r="C3" s="433"/>
      <c r="D3" s="653" t="s">
        <v>461</v>
      </c>
      <c r="E3" s="432"/>
      <c r="F3" s="432"/>
      <c r="G3" s="432"/>
      <c r="H3" s="433"/>
      <c r="I3" s="58" t="s">
        <v>462</v>
      </c>
      <c r="J3" s="111"/>
      <c r="K3" s="111"/>
      <c r="L3" s="111"/>
      <c r="M3" s="111"/>
      <c r="N3" s="111"/>
      <c r="O3" s="111"/>
      <c r="P3" s="111"/>
      <c r="Q3" s="111"/>
      <c r="R3" s="111"/>
      <c r="S3" s="111"/>
      <c r="T3" s="111"/>
      <c r="U3" s="111"/>
      <c r="V3" s="111"/>
      <c r="W3" s="111"/>
      <c r="X3" s="111"/>
      <c r="Y3" s="111"/>
      <c r="Z3" s="111"/>
      <c r="AA3" s="111"/>
      <c r="AB3" s="111"/>
      <c r="AC3" s="111"/>
    </row>
    <row r="4" spans="1:29" ht="4.5" customHeight="1">
      <c r="A4" s="111"/>
      <c r="B4" s="667"/>
      <c r="C4" s="478"/>
      <c r="D4" s="478"/>
      <c r="E4" s="478"/>
      <c r="F4" s="478"/>
      <c r="G4" s="478"/>
      <c r="H4" s="478"/>
      <c r="I4" s="479"/>
      <c r="J4" s="111"/>
      <c r="K4" s="111"/>
      <c r="L4" s="111"/>
      <c r="M4" s="111"/>
      <c r="N4" s="111"/>
      <c r="O4" s="111"/>
      <c r="P4" s="111"/>
      <c r="Q4" s="111"/>
      <c r="R4" s="111"/>
      <c r="S4" s="111"/>
      <c r="T4" s="111"/>
      <c r="U4" s="111"/>
      <c r="V4" s="111"/>
      <c r="W4" s="111"/>
      <c r="X4" s="111"/>
      <c r="Y4" s="111"/>
      <c r="Z4" s="111"/>
      <c r="AA4" s="111"/>
      <c r="AB4" s="111"/>
      <c r="AC4" s="111"/>
    </row>
    <row r="5" spans="1:29" ht="14.25" customHeight="1">
      <c r="A5" s="111"/>
      <c r="B5" s="480" t="s">
        <v>432</v>
      </c>
      <c r="C5" s="433"/>
      <c r="D5" s="496" t="str">
        <f>Indicadores!F31</f>
        <v>Gestión Financiera (GFI)</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20.25" customHeight="1">
      <c r="A6" s="111"/>
      <c r="B6" s="480" t="s">
        <v>433</v>
      </c>
      <c r="C6" s="433"/>
      <c r="D6" s="607" t="str">
        <f>Indicadores!A31</f>
        <v>Tramites presupuestales gestionados por vigencia.</v>
      </c>
      <c r="E6" s="430"/>
      <c r="F6" s="655" t="s">
        <v>434</v>
      </c>
      <c r="G6" s="433"/>
      <c r="H6" s="499" t="str">
        <f>Indicadores!S31</f>
        <v>Coordinador del Grupo de Presupuesto -OAP</v>
      </c>
      <c r="I6" s="498"/>
      <c r="J6" s="111"/>
      <c r="K6" s="111"/>
      <c r="L6" s="111"/>
      <c r="M6" s="111"/>
      <c r="N6" s="111"/>
      <c r="O6" s="111"/>
      <c r="P6" s="111"/>
      <c r="Q6" s="111"/>
      <c r="R6" s="111"/>
      <c r="S6" s="111"/>
      <c r="T6" s="111"/>
      <c r="U6" s="111"/>
      <c r="V6" s="111"/>
      <c r="W6" s="111"/>
      <c r="X6" s="111"/>
      <c r="Y6" s="111"/>
      <c r="Z6" s="111"/>
      <c r="AA6" s="111"/>
      <c r="AB6" s="111"/>
      <c r="AC6" s="111"/>
    </row>
    <row r="7" spans="1:29" ht="46.5" customHeight="1">
      <c r="A7" s="111"/>
      <c r="B7" s="480" t="s">
        <v>435</v>
      </c>
      <c r="C7" s="433"/>
      <c r="D7" s="607" t="str">
        <f>Indicadores!G31</f>
        <v>Total de tramites presupestales requeridos / Total de tramites efectuados (incluyendo SIIF y SECOP) a las dependencias de la entidad en oportunidad.</v>
      </c>
      <c r="E7" s="430"/>
      <c r="F7" s="480" t="s">
        <v>436</v>
      </c>
      <c r="G7" s="433"/>
      <c r="H7" s="608" t="str">
        <f>Indicadores!C31</f>
        <v>Medir el nivel de tramites presupuestales atendidos con eficiencia a las dependencias de la entidad, dentro de los tiempos establecidos, según nuestros procedimientos.</v>
      </c>
      <c r="I7" s="430"/>
      <c r="J7" s="111"/>
      <c r="K7" s="111"/>
      <c r="L7" s="111"/>
      <c r="M7" s="111"/>
      <c r="N7" s="111"/>
      <c r="O7" s="111"/>
      <c r="P7" s="111"/>
      <c r="Q7" s="111"/>
      <c r="R7" s="111"/>
      <c r="S7" s="111"/>
      <c r="T7" s="111"/>
      <c r="U7" s="111"/>
      <c r="V7" s="111"/>
      <c r="W7" s="111"/>
      <c r="X7" s="111"/>
      <c r="Y7" s="111"/>
      <c r="Z7" s="111"/>
      <c r="AA7" s="111"/>
      <c r="AB7" s="111"/>
      <c r="AC7" s="111"/>
    </row>
    <row r="8" spans="1:29" ht="30" customHeight="1">
      <c r="A8" s="111"/>
      <c r="B8" s="32" t="s">
        <v>437</v>
      </c>
      <c r="C8" s="43" t="str">
        <f>Indicadores!P31</f>
        <v>Trimestral</v>
      </c>
      <c r="D8" s="32" t="s">
        <v>438</v>
      </c>
      <c r="E8" s="44" t="str">
        <f>Indicadores!R31</f>
        <v>Requerimientos por correos, base de datos, memorandos, SIIF, SECOP.</v>
      </c>
      <c r="F8" s="32" t="s">
        <v>70</v>
      </c>
      <c r="G8" s="45" t="str">
        <f>Indicadores!H31</f>
        <v>Porcentaje</v>
      </c>
      <c r="H8" s="624" t="s">
        <v>439</v>
      </c>
      <c r="I8" s="484" t="str">
        <f>Indicadores!O31</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43">
        <f>Indicadores!N31</f>
        <v>0.9</v>
      </c>
      <c r="D9" s="34" t="s">
        <v>406</v>
      </c>
      <c r="E9" s="45">
        <f>'TABLERO DE MANDO'!F32</f>
        <v>0.76500000000000001</v>
      </c>
      <c r="F9" s="35" t="s">
        <v>407</v>
      </c>
      <c r="G9" s="45">
        <f>'TABLERO DE MANDO'!G32</f>
        <v>0.81</v>
      </c>
      <c r="H9" s="483"/>
      <c r="I9" s="485"/>
      <c r="J9" s="111"/>
      <c r="K9" s="111"/>
      <c r="L9" s="111"/>
      <c r="M9" s="111"/>
      <c r="N9" s="111"/>
      <c r="O9" s="111"/>
      <c r="P9" s="111"/>
      <c r="Q9" s="111"/>
      <c r="R9" s="111"/>
      <c r="S9" s="111"/>
      <c r="T9" s="111"/>
      <c r="U9" s="111"/>
      <c r="V9" s="111"/>
      <c r="W9" s="111"/>
      <c r="X9" s="111"/>
      <c r="Y9" s="111"/>
      <c r="Z9" s="111"/>
      <c r="AA9" s="111"/>
      <c r="AB9" s="111"/>
      <c r="AC9" s="111"/>
    </row>
    <row r="10" spans="1:29" ht="22.5" customHeight="1">
      <c r="A10" s="111"/>
      <c r="B10" s="39"/>
      <c r="C10" s="39"/>
      <c r="D10" s="39"/>
      <c r="E10" s="39"/>
      <c r="F10" s="36"/>
      <c r="G10" s="36"/>
      <c r="H10" s="36"/>
      <c r="I10" s="36"/>
      <c r="J10" s="111"/>
      <c r="K10" s="111"/>
      <c r="L10" s="111"/>
      <c r="M10" s="111"/>
      <c r="N10" s="111"/>
      <c r="O10" s="111"/>
      <c r="P10" s="111"/>
      <c r="Q10" s="111"/>
      <c r="R10" s="111"/>
      <c r="S10" s="111"/>
      <c r="T10" s="111"/>
      <c r="U10" s="111"/>
      <c r="V10" s="111"/>
      <c r="W10" s="111"/>
      <c r="X10" s="111"/>
      <c r="Y10" s="111"/>
      <c r="Z10" s="111"/>
      <c r="AA10" s="111"/>
      <c r="AB10" s="111"/>
      <c r="AC10" s="111"/>
    </row>
    <row r="11" spans="1:29" ht="22.5" customHeight="1">
      <c r="A11" s="111"/>
      <c r="B11" s="64" t="s">
        <v>440</v>
      </c>
      <c r="C11" s="64" t="s">
        <v>441</v>
      </c>
      <c r="D11" s="39" t="str">
        <f>D9</f>
        <v>LIMITE INSATISFACTORIO</v>
      </c>
      <c r="E11" s="39" t="str">
        <f>F9</f>
        <v>LIMITE SATISFACTORIO</v>
      </c>
      <c r="F11" s="36"/>
      <c r="G11" s="36"/>
      <c r="H11" s="36"/>
      <c r="I11" s="124"/>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65" t="s">
        <v>411</v>
      </c>
      <c r="C12" s="130"/>
      <c r="D12" s="40">
        <f t="shared" ref="D12:D23" si="0">+$E$9</f>
        <v>0.76500000000000001</v>
      </c>
      <c r="E12" s="40">
        <f t="shared" ref="E12:E23" si="1">+$G$9</f>
        <v>0.81</v>
      </c>
      <c r="F12" s="36"/>
      <c r="G12" s="36"/>
      <c r="H12" s="36"/>
      <c r="I12" s="124"/>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66" t="s">
        <v>412</v>
      </c>
      <c r="C13" s="67"/>
      <c r="D13" s="40">
        <f t="shared" si="0"/>
        <v>0.76500000000000001</v>
      </c>
      <c r="E13" s="40">
        <f t="shared" si="1"/>
        <v>0.81</v>
      </c>
      <c r="F13" s="36"/>
      <c r="G13" s="36"/>
      <c r="H13" s="36"/>
      <c r="I13" s="124"/>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66" t="s">
        <v>413</v>
      </c>
      <c r="C14" s="67">
        <v>1</v>
      </c>
      <c r="D14" s="40">
        <f t="shared" si="0"/>
        <v>0.76500000000000001</v>
      </c>
      <c r="E14" s="40">
        <f t="shared" si="1"/>
        <v>0.81</v>
      </c>
      <c r="F14" s="36"/>
      <c r="G14" s="36"/>
      <c r="H14" s="36"/>
      <c r="I14" s="124"/>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66" t="s">
        <v>414</v>
      </c>
      <c r="C15" s="67"/>
      <c r="D15" s="40">
        <f t="shared" si="0"/>
        <v>0.76500000000000001</v>
      </c>
      <c r="E15" s="40">
        <f t="shared" si="1"/>
        <v>0.81</v>
      </c>
      <c r="F15" s="36"/>
      <c r="G15" s="36"/>
      <c r="H15" s="36"/>
      <c r="I15" s="124"/>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66" t="s">
        <v>415</v>
      </c>
      <c r="C16" s="67"/>
      <c r="D16" s="40">
        <f t="shared" si="0"/>
        <v>0.76500000000000001</v>
      </c>
      <c r="E16" s="40">
        <f t="shared" si="1"/>
        <v>0.81</v>
      </c>
      <c r="F16" s="36"/>
      <c r="G16" s="36"/>
      <c r="H16" s="36"/>
      <c r="I16" s="124"/>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66" t="s">
        <v>416</v>
      </c>
      <c r="C17" s="423">
        <v>1</v>
      </c>
      <c r="D17" s="40">
        <f t="shared" si="0"/>
        <v>0.76500000000000001</v>
      </c>
      <c r="E17" s="40">
        <f t="shared" si="1"/>
        <v>0.81</v>
      </c>
      <c r="F17" s="36"/>
      <c r="G17" s="36"/>
      <c r="H17" s="36"/>
      <c r="I17" s="124"/>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66" t="s">
        <v>417</v>
      </c>
      <c r="C18" s="67"/>
      <c r="D18" s="40">
        <f t="shared" si="0"/>
        <v>0.76500000000000001</v>
      </c>
      <c r="E18" s="40">
        <f t="shared" si="1"/>
        <v>0.81</v>
      </c>
      <c r="F18" s="36"/>
      <c r="G18" s="36"/>
      <c r="H18" s="36"/>
      <c r="I18" s="124"/>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66" t="s">
        <v>418</v>
      </c>
      <c r="C19" s="67"/>
      <c r="D19" s="40">
        <f t="shared" si="0"/>
        <v>0.76500000000000001</v>
      </c>
      <c r="E19" s="40">
        <f t="shared" si="1"/>
        <v>0.81</v>
      </c>
      <c r="F19" s="36"/>
      <c r="G19" s="36"/>
      <c r="H19" s="36"/>
      <c r="I19" s="124"/>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63" t="s">
        <v>419</v>
      </c>
      <c r="C20" s="383"/>
      <c r="D20" s="40">
        <f t="shared" si="0"/>
        <v>0.76500000000000001</v>
      </c>
      <c r="E20" s="40">
        <f t="shared" si="1"/>
        <v>0.81</v>
      </c>
      <c r="F20" s="36"/>
      <c r="G20" s="36"/>
      <c r="H20" s="36"/>
      <c r="I20" s="124"/>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63" t="s">
        <v>420</v>
      </c>
      <c r="C21" s="69"/>
      <c r="D21" s="40">
        <f t="shared" si="0"/>
        <v>0.76500000000000001</v>
      </c>
      <c r="E21" s="40">
        <f t="shared" si="1"/>
        <v>0.81</v>
      </c>
      <c r="F21" s="36"/>
      <c r="G21" s="36"/>
      <c r="H21" s="36"/>
      <c r="I21" s="124"/>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63" t="s">
        <v>421</v>
      </c>
      <c r="C22" s="41"/>
      <c r="D22" s="40">
        <f t="shared" si="0"/>
        <v>0.76500000000000001</v>
      </c>
      <c r="E22" s="40">
        <f t="shared" si="1"/>
        <v>0.81</v>
      </c>
      <c r="F22" s="36"/>
      <c r="G22" s="36"/>
      <c r="H22" s="36"/>
      <c r="I22" s="124"/>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63" t="s">
        <v>422</v>
      </c>
      <c r="C23" s="41"/>
      <c r="D23" s="40">
        <f t="shared" si="0"/>
        <v>0.76500000000000001</v>
      </c>
      <c r="E23" s="40">
        <f t="shared" si="1"/>
        <v>0.81</v>
      </c>
      <c r="F23" s="36"/>
      <c r="G23" s="36"/>
      <c r="H23" s="36"/>
      <c r="I23" s="124"/>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25"/>
      <c r="C24" s="36"/>
      <c r="D24" s="36"/>
      <c r="E24" s="36"/>
      <c r="F24" s="36"/>
      <c r="G24" s="36"/>
      <c r="H24" s="36"/>
      <c r="I24" s="124"/>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25"/>
      <c r="C25" s="36"/>
      <c r="D25" s="36"/>
      <c r="E25" s="36"/>
      <c r="F25" s="36"/>
      <c r="G25" s="36"/>
      <c r="H25" s="36"/>
      <c r="I25" s="124"/>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25"/>
      <c r="C26" s="36"/>
      <c r="D26" s="36"/>
      <c r="E26" s="36"/>
      <c r="F26" s="36"/>
      <c r="G26" s="36"/>
      <c r="H26" s="36"/>
      <c r="I26" s="124"/>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26"/>
      <c r="C27" s="127"/>
      <c r="D27" s="127"/>
      <c r="E27" s="127"/>
      <c r="F27" s="127"/>
      <c r="G27" s="127"/>
      <c r="H27" s="127"/>
      <c r="I27" s="128"/>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59"/>
      <c r="C28" s="60"/>
      <c r="D28" s="60"/>
      <c r="E28" s="60"/>
      <c r="F28" s="60"/>
      <c r="G28" s="60"/>
      <c r="H28" s="60"/>
      <c r="I28" s="61"/>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666" t="s">
        <v>442</v>
      </c>
      <c r="C29" s="432"/>
      <c r="D29" s="432"/>
      <c r="E29" s="432"/>
      <c r="F29" s="432"/>
      <c r="G29" s="432"/>
      <c r="H29" s="432"/>
      <c r="I29" s="433"/>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70"/>
      <c r="C30" s="115"/>
      <c r="D30" s="115"/>
      <c r="E30" s="115"/>
      <c r="F30" s="115"/>
      <c r="G30" s="115"/>
      <c r="H30" s="115"/>
      <c r="I30" s="129"/>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627" t="s">
        <v>443</v>
      </c>
      <c r="C31" s="432"/>
      <c r="D31" s="432"/>
      <c r="E31" s="433"/>
      <c r="F31" s="627" t="s">
        <v>444</v>
      </c>
      <c r="G31" s="432"/>
      <c r="H31" s="432"/>
      <c r="I31" s="433"/>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660" t="s">
        <v>663</v>
      </c>
      <c r="C32" s="426"/>
      <c r="D32" s="426"/>
      <c r="E32" s="661"/>
      <c r="F32" s="663"/>
      <c r="G32" s="426"/>
      <c r="H32" s="426"/>
      <c r="I32" s="661"/>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477"/>
      <c r="C33" s="478"/>
      <c r="D33" s="478"/>
      <c r="E33" s="584"/>
      <c r="F33" s="664"/>
      <c r="G33" s="478"/>
      <c r="H33" s="478"/>
      <c r="I33" s="584"/>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477"/>
      <c r="C34" s="478"/>
      <c r="D34" s="478"/>
      <c r="E34" s="584"/>
      <c r="F34" s="664"/>
      <c r="G34" s="478"/>
      <c r="H34" s="478"/>
      <c r="I34" s="584"/>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477"/>
      <c r="C35" s="478"/>
      <c r="D35" s="478"/>
      <c r="E35" s="584"/>
      <c r="F35" s="664"/>
      <c r="G35" s="478"/>
      <c r="H35" s="478"/>
      <c r="I35" s="584"/>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477"/>
      <c r="C36" s="478"/>
      <c r="D36" s="478"/>
      <c r="E36" s="584"/>
      <c r="F36" s="664"/>
      <c r="G36" s="478"/>
      <c r="H36" s="478"/>
      <c r="I36" s="584"/>
      <c r="J36" s="111"/>
      <c r="K36" s="111"/>
      <c r="L36" s="111"/>
      <c r="M36" s="111"/>
      <c r="N36" s="111"/>
      <c r="O36" s="111"/>
      <c r="P36" s="111"/>
      <c r="Q36" s="111"/>
      <c r="R36" s="111"/>
      <c r="S36" s="111"/>
      <c r="T36" s="111"/>
      <c r="U36" s="111"/>
      <c r="V36" s="111"/>
      <c r="W36" s="111"/>
      <c r="X36" s="111"/>
      <c r="Y36" s="111"/>
      <c r="Z36" s="111"/>
      <c r="AA36" s="111"/>
      <c r="AB36" s="111"/>
      <c r="AC36" s="111"/>
    </row>
    <row r="37" spans="1:29" ht="48.75" customHeight="1">
      <c r="A37" s="111"/>
      <c r="B37" s="477"/>
      <c r="C37" s="478"/>
      <c r="D37" s="478"/>
      <c r="E37" s="584"/>
      <c r="F37" s="664"/>
      <c r="G37" s="478"/>
      <c r="H37" s="478"/>
      <c r="I37" s="584"/>
      <c r="J37" s="111"/>
      <c r="K37" s="111"/>
      <c r="L37" s="111"/>
      <c r="M37" s="111"/>
      <c r="N37" s="111"/>
      <c r="O37" s="111"/>
      <c r="P37" s="111"/>
      <c r="Q37" s="111"/>
      <c r="R37" s="111"/>
      <c r="S37" s="111"/>
      <c r="T37" s="111"/>
      <c r="U37" s="111"/>
      <c r="V37" s="111"/>
      <c r="W37" s="111"/>
      <c r="X37" s="111"/>
      <c r="Y37" s="111"/>
      <c r="Z37" s="111"/>
      <c r="AA37" s="111"/>
      <c r="AB37" s="111"/>
      <c r="AC37" s="111"/>
    </row>
    <row r="38" spans="1:29" ht="48.75" customHeight="1">
      <c r="A38" s="111"/>
      <c r="B38" s="477"/>
      <c r="C38" s="478"/>
      <c r="D38" s="478"/>
      <c r="E38" s="584"/>
      <c r="F38" s="664"/>
      <c r="G38" s="478"/>
      <c r="H38" s="478"/>
      <c r="I38" s="584"/>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477"/>
      <c r="C39" s="478"/>
      <c r="D39" s="478"/>
      <c r="E39" s="584"/>
      <c r="F39" s="664"/>
      <c r="G39" s="478"/>
      <c r="H39" s="478"/>
      <c r="I39" s="584"/>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477"/>
      <c r="C40" s="478"/>
      <c r="D40" s="478"/>
      <c r="E40" s="584"/>
      <c r="F40" s="664"/>
      <c r="G40" s="478"/>
      <c r="H40" s="478"/>
      <c r="I40" s="584"/>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477"/>
      <c r="C41" s="478"/>
      <c r="D41" s="478"/>
      <c r="E41" s="584"/>
      <c r="F41" s="664"/>
      <c r="G41" s="478"/>
      <c r="H41" s="478"/>
      <c r="I41" s="584"/>
      <c r="J41" s="111"/>
      <c r="K41" s="111"/>
      <c r="L41" s="111"/>
      <c r="M41" s="111"/>
      <c r="N41" s="111"/>
      <c r="O41" s="111"/>
      <c r="P41" s="111"/>
      <c r="Q41" s="111"/>
      <c r="R41" s="111"/>
      <c r="S41" s="111"/>
      <c r="T41" s="111"/>
      <c r="U41" s="111"/>
      <c r="V41" s="111"/>
      <c r="W41" s="111"/>
      <c r="X41" s="111"/>
      <c r="Y41" s="111"/>
      <c r="Z41" s="111"/>
      <c r="AA41" s="111"/>
      <c r="AB41" s="111"/>
      <c r="AC41" s="111"/>
    </row>
    <row r="42" spans="1:29" ht="204.75" customHeight="1">
      <c r="A42" s="111"/>
      <c r="B42" s="662"/>
      <c r="C42" s="494"/>
      <c r="D42" s="494"/>
      <c r="E42" s="574"/>
      <c r="F42" s="665"/>
      <c r="G42" s="494"/>
      <c r="H42" s="494"/>
      <c r="I42" s="574"/>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3.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row>
    <row r="228" spans="1:29" ht="13.5" customHeight="1">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row>
    <row r="229" spans="1:29" ht="13.5" customHeight="1">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row>
    <row r="230" spans="1:29" ht="13.5" customHeight="1">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row>
    <row r="231" spans="1:29" ht="13.5" customHeight="1">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row>
    <row r="232" spans="1:29" ht="13.5" customHeight="1">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c r="AC232" s="111"/>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2:E42"/>
    <mergeCell ref="F32:I42"/>
    <mergeCell ref="D7:E7"/>
    <mergeCell ref="F7:G7"/>
    <mergeCell ref="H8:H9"/>
    <mergeCell ref="I8:I9"/>
    <mergeCell ref="B29:I29"/>
    <mergeCell ref="B31:E31"/>
    <mergeCell ref="F31:I31"/>
  </mergeCells>
  <pageMargins left="0.7" right="0.7" top="0.75" bottom="0.75" header="0" footer="0"/>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tabColor rgb="FFFF9900"/>
  </sheetPr>
  <dimension ref="A1:AC989"/>
  <sheetViews>
    <sheetView topLeftCell="A4"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552" t="s">
        <v>426</v>
      </c>
      <c r="C1" s="553"/>
      <c r="D1" s="555" t="s">
        <v>427</v>
      </c>
      <c r="E1" s="556"/>
      <c r="F1" s="556"/>
      <c r="G1" s="556"/>
      <c r="H1" s="557"/>
      <c r="I1" s="558"/>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554"/>
      <c r="C2" s="430"/>
      <c r="D2" s="491" t="s">
        <v>428</v>
      </c>
      <c r="E2" s="432"/>
      <c r="F2" s="432"/>
      <c r="G2" s="432"/>
      <c r="H2" s="433"/>
      <c r="I2" s="559"/>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560" t="s">
        <v>429</v>
      </c>
      <c r="C3" s="433"/>
      <c r="D3" s="492" t="s">
        <v>430</v>
      </c>
      <c r="E3" s="432"/>
      <c r="F3" s="432"/>
      <c r="G3" s="432"/>
      <c r="H3" s="433"/>
      <c r="I3" s="160" t="s">
        <v>431</v>
      </c>
      <c r="J3" s="111"/>
      <c r="K3" s="111"/>
      <c r="L3" s="111"/>
      <c r="M3" s="111"/>
      <c r="N3" s="111"/>
      <c r="O3" s="111"/>
      <c r="P3" s="111"/>
      <c r="Q3" s="111"/>
      <c r="R3" s="111"/>
      <c r="S3" s="111"/>
      <c r="T3" s="111"/>
      <c r="U3" s="111"/>
      <c r="V3" s="111"/>
      <c r="W3" s="111"/>
      <c r="X3" s="111"/>
      <c r="Y3" s="111"/>
      <c r="Z3" s="111"/>
      <c r="AA3" s="111"/>
      <c r="AB3" s="111"/>
      <c r="AC3" s="111"/>
    </row>
    <row r="4" spans="1:29" ht="13.5" customHeight="1" thickBot="1">
      <c r="A4" s="111"/>
      <c r="B4" s="547"/>
      <c r="C4" s="494"/>
      <c r="D4" s="494"/>
      <c r="E4" s="494"/>
      <c r="F4" s="494"/>
      <c r="G4" s="494"/>
      <c r="H4" s="494"/>
      <c r="I4" s="548"/>
      <c r="J4" s="111"/>
      <c r="K4" s="111"/>
      <c r="L4" s="111"/>
      <c r="M4" s="111"/>
      <c r="N4" s="111"/>
      <c r="O4" s="111"/>
      <c r="P4" s="111"/>
      <c r="Q4" s="111"/>
      <c r="R4" s="111"/>
      <c r="S4" s="111"/>
      <c r="T4" s="111"/>
      <c r="U4" s="111"/>
      <c r="V4" s="111"/>
      <c r="W4" s="111"/>
      <c r="X4" s="111"/>
      <c r="Y4" s="111"/>
      <c r="Z4" s="111"/>
      <c r="AA4" s="111"/>
      <c r="AB4" s="111"/>
      <c r="AC4" s="111"/>
    </row>
    <row r="5" spans="1:29" ht="22.5" customHeight="1" thickBot="1">
      <c r="A5" s="111"/>
      <c r="B5" s="679" t="s">
        <v>432</v>
      </c>
      <c r="C5" s="433"/>
      <c r="D5" s="496" t="str">
        <f>Indicadores!F33</f>
        <v>Gestión Administrativa , Comisiones y Apoyo Logistíco (GAC)</v>
      </c>
      <c r="E5" s="432"/>
      <c r="F5" s="432"/>
      <c r="G5" s="432"/>
      <c r="H5" s="432"/>
      <c r="I5" s="532"/>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531" t="s">
        <v>433</v>
      </c>
      <c r="C6" s="433"/>
      <c r="D6" s="607" t="str">
        <f>Indicadores!A33</f>
        <v>Cumplimiento del Plan de Mantenimiento Preventivo</v>
      </c>
      <c r="E6" s="430"/>
      <c r="F6" s="655" t="s">
        <v>434</v>
      </c>
      <c r="G6" s="433"/>
      <c r="H6" s="499" t="str">
        <f>Indicadores!S33</f>
        <v>Subdirector Administrativo y financiero</v>
      </c>
      <c r="I6" s="551"/>
      <c r="J6" s="111"/>
      <c r="K6" s="111"/>
      <c r="L6" s="111"/>
      <c r="M6" s="111"/>
      <c r="N6" s="111"/>
      <c r="O6" s="111"/>
      <c r="P6" s="111"/>
      <c r="Q6" s="111"/>
      <c r="R6" s="111"/>
      <c r="S6" s="111"/>
      <c r="T6" s="111"/>
      <c r="U6" s="111"/>
      <c r="V6" s="111"/>
      <c r="W6" s="111"/>
      <c r="X6" s="111"/>
      <c r="Y6" s="111"/>
      <c r="Z6" s="111"/>
      <c r="AA6" s="111"/>
      <c r="AB6" s="111"/>
      <c r="AC6" s="111"/>
    </row>
    <row r="7" spans="1:29" ht="50.25" customHeight="1">
      <c r="A7" s="111"/>
      <c r="B7" s="531" t="s">
        <v>435</v>
      </c>
      <c r="C7" s="433"/>
      <c r="D7" s="607" t="str">
        <f>Indicadores!G33</f>
        <v xml:space="preserve">(# Actividades realizadas / #Actividades programadas en el periodo)*100 </v>
      </c>
      <c r="E7" s="430"/>
      <c r="F7" s="480" t="s">
        <v>436</v>
      </c>
      <c r="G7" s="433"/>
      <c r="H7" s="607" t="str">
        <f>Indicadores!C33</f>
        <v>Verificar el debido cumplimiento del Plan de Mantenimiento</v>
      </c>
      <c r="I7" s="550"/>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161" t="s">
        <v>437</v>
      </c>
      <c r="C8" s="43" t="str">
        <f>Indicadores!P33</f>
        <v>Mensual</v>
      </c>
      <c r="D8" s="32" t="s">
        <v>438</v>
      </c>
      <c r="E8" s="44" t="str">
        <f>Indicadores!R33</f>
        <v>Plan de Mantenimiento Preventivo para la vigencia, y hoja de vida equipos</v>
      </c>
      <c r="F8" s="32" t="s">
        <v>70</v>
      </c>
      <c r="G8" s="45" t="str">
        <f>Indicadores!H33</f>
        <v>Porcentaje</v>
      </c>
      <c r="H8" s="624" t="s">
        <v>439</v>
      </c>
      <c r="I8" s="544" t="str">
        <f>Indicadores!O33</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thickBot="1">
      <c r="A9" s="111"/>
      <c r="B9" s="161" t="s">
        <v>404</v>
      </c>
      <c r="C9" s="43">
        <f>Indicadores!N33</f>
        <v>1</v>
      </c>
      <c r="D9" s="34" t="s">
        <v>406</v>
      </c>
      <c r="E9" s="45">
        <f>'TABLERO DE MANDO'!F34</f>
        <v>0.85</v>
      </c>
      <c r="F9" s="35" t="s">
        <v>407</v>
      </c>
      <c r="G9" s="45">
        <f>'TABLERO DE MANDO'!G34</f>
        <v>0.9</v>
      </c>
      <c r="H9" s="483"/>
      <c r="I9" s="54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95"/>
      <c r="C10" s="60"/>
      <c r="D10" s="60"/>
      <c r="E10" s="60"/>
      <c r="F10" s="60"/>
      <c r="G10" s="60"/>
      <c r="H10" s="60"/>
      <c r="I10" s="196"/>
      <c r="J10" s="111"/>
      <c r="K10" s="111"/>
      <c r="L10" s="111"/>
      <c r="M10" s="111"/>
      <c r="N10" s="111"/>
      <c r="O10" s="111"/>
      <c r="P10" s="111"/>
      <c r="Q10" s="111"/>
      <c r="R10" s="111"/>
      <c r="S10" s="111"/>
      <c r="T10" s="111"/>
      <c r="U10" s="111"/>
      <c r="V10" s="111"/>
      <c r="W10" s="111"/>
      <c r="X10" s="111"/>
      <c r="Y10" s="111"/>
      <c r="Z10" s="111"/>
      <c r="AA10" s="111"/>
      <c r="AB10" s="111"/>
      <c r="AC10" s="111"/>
    </row>
    <row r="11" spans="1:29" ht="29.25" customHeight="1">
      <c r="A11" s="111"/>
      <c r="B11" s="197" t="s">
        <v>440</v>
      </c>
      <c r="C11" s="62" t="s">
        <v>441</v>
      </c>
      <c r="D11" s="166" t="str">
        <f>D9</f>
        <v>LIMITE INSATISFACTORIO</v>
      </c>
      <c r="E11" s="166" t="str">
        <f>F9</f>
        <v>LIMITE SATISFACTORIO</v>
      </c>
      <c r="F11" s="163"/>
      <c r="G11" s="163"/>
      <c r="H11" s="163"/>
      <c r="I11" s="167"/>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168" t="s">
        <v>411</v>
      </c>
      <c r="C12" s="41" t="s">
        <v>543</v>
      </c>
      <c r="D12" s="169">
        <f t="shared" ref="D12:D23" si="0">+$E$9</f>
        <v>0.85</v>
      </c>
      <c r="E12" s="169">
        <f t="shared" ref="E12:E23" si="1">+$G$9</f>
        <v>0.9</v>
      </c>
      <c r="F12" s="163"/>
      <c r="G12" s="163"/>
      <c r="H12" s="163"/>
      <c r="I12" s="167"/>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168" t="s">
        <v>412</v>
      </c>
      <c r="C13" s="41">
        <v>1</v>
      </c>
      <c r="D13" s="169">
        <f t="shared" si="0"/>
        <v>0.85</v>
      </c>
      <c r="E13" s="169">
        <f t="shared" si="1"/>
        <v>0.9</v>
      </c>
      <c r="F13" s="163"/>
      <c r="G13" s="163"/>
      <c r="H13" s="163"/>
      <c r="I13" s="167"/>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168" t="s">
        <v>413</v>
      </c>
      <c r="C14" s="41">
        <v>1</v>
      </c>
      <c r="D14" s="169">
        <f t="shared" si="0"/>
        <v>0.85</v>
      </c>
      <c r="E14" s="169">
        <f t="shared" si="1"/>
        <v>0.9</v>
      </c>
      <c r="F14" s="163"/>
      <c r="G14" s="163"/>
      <c r="H14" s="163"/>
      <c r="I14" s="167"/>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168" t="s">
        <v>414</v>
      </c>
      <c r="C15" s="41">
        <v>1</v>
      </c>
      <c r="D15" s="169">
        <f t="shared" si="0"/>
        <v>0.85</v>
      </c>
      <c r="E15" s="169">
        <f t="shared" si="1"/>
        <v>0.9</v>
      </c>
      <c r="F15" s="163"/>
      <c r="G15" s="163"/>
      <c r="H15" s="163"/>
      <c r="I15" s="167"/>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168" t="s">
        <v>415</v>
      </c>
      <c r="C16" s="41">
        <v>1</v>
      </c>
      <c r="D16" s="169">
        <f t="shared" si="0"/>
        <v>0.85</v>
      </c>
      <c r="E16" s="169">
        <f t="shared" si="1"/>
        <v>0.9</v>
      </c>
      <c r="F16" s="163"/>
      <c r="G16" s="163"/>
      <c r="H16" s="163"/>
      <c r="I16" s="167"/>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168" t="s">
        <v>416</v>
      </c>
      <c r="C17" s="41">
        <v>1</v>
      </c>
      <c r="D17" s="169">
        <f t="shared" si="0"/>
        <v>0.85</v>
      </c>
      <c r="E17" s="169">
        <f t="shared" si="1"/>
        <v>0.9</v>
      </c>
      <c r="F17" s="163"/>
      <c r="G17" s="163"/>
      <c r="H17" s="163"/>
      <c r="I17" s="167"/>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168" t="s">
        <v>417</v>
      </c>
      <c r="C18" s="48"/>
      <c r="D18" s="169">
        <f t="shared" si="0"/>
        <v>0.85</v>
      </c>
      <c r="E18" s="169">
        <f t="shared" si="1"/>
        <v>0.9</v>
      </c>
      <c r="F18" s="163"/>
      <c r="G18" s="163"/>
      <c r="H18" s="163"/>
      <c r="I18" s="167"/>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168" t="s">
        <v>418</v>
      </c>
      <c r="C19" s="69"/>
      <c r="D19" s="169">
        <f t="shared" si="0"/>
        <v>0.85</v>
      </c>
      <c r="E19" s="169">
        <f t="shared" si="1"/>
        <v>0.9</v>
      </c>
      <c r="F19" s="163"/>
      <c r="G19" s="163"/>
      <c r="H19" s="163"/>
      <c r="I19" s="167"/>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168" t="s">
        <v>419</v>
      </c>
      <c r="C20" s="69"/>
      <c r="D20" s="169">
        <f t="shared" si="0"/>
        <v>0.85</v>
      </c>
      <c r="E20" s="169">
        <f t="shared" si="1"/>
        <v>0.9</v>
      </c>
      <c r="F20" s="163"/>
      <c r="G20" s="163"/>
      <c r="H20" s="163"/>
      <c r="I20" s="167"/>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168" t="s">
        <v>420</v>
      </c>
      <c r="C21" s="69"/>
      <c r="D21" s="169">
        <f t="shared" si="0"/>
        <v>0.85</v>
      </c>
      <c r="E21" s="169">
        <f t="shared" si="1"/>
        <v>0.9</v>
      </c>
      <c r="F21" s="163"/>
      <c r="G21" s="163"/>
      <c r="H21" s="163"/>
      <c r="I21" s="167"/>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168" t="s">
        <v>421</v>
      </c>
      <c r="C22" s="69"/>
      <c r="D22" s="169">
        <f t="shared" si="0"/>
        <v>0.85</v>
      </c>
      <c r="E22" s="169">
        <f t="shared" si="1"/>
        <v>0.9</v>
      </c>
      <c r="F22" s="163"/>
      <c r="G22" s="163"/>
      <c r="H22" s="163"/>
      <c r="I22" s="167"/>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168" t="s">
        <v>422</v>
      </c>
      <c r="C23" s="41"/>
      <c r="D23" s="169">
        <f t="shared" si="0"/>
        <v>0.85</v>
      </c>
      <c r="E23" s="169">
        <f t="shared" si="1"/>
        <v>0.9</v>
      </c>
      <c r="F23" s="163"/>
      <c r="G23" s="163"/>
      <c r="H23" s="163"/>
      <c r="I23" s="167"/>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62"/>
      <c r="C24" s="163"/>
      <c r="D24" s="163"/>
      <c r="E24" s="163"/>
      <c r="F24" s="163"/>
      <c r="G24" s="163"/>
      <c r="H24" s="163"/>
      <c r="I24" s="167"/>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62"/>
      <c r="C25" s="163"/>
      <c r="D25" s="163"/>
      <c r="E25" s="163"/>
      <c r="F25" s="163"/>
      <c r="G25" s="163"/>
      <c r="H25" s="163"/>
      <c r="I25" s="167"/>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62"/>
      <c r="C26" s="163"/>
      <c r="D26" s="163"/>
      <c r="E26" s="163"/>
      <c r="F26" s="163"/>
      <c r="G26" s="163"/>
      <c r="H26" s="163"/>
      <c r="I26" s="167"/>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thickBot="1">
      <c r="A27" s="111"/>
      <c r="B27" s="198"/>
      <c r="C27" s="127"/>
      <c r="D27" s="127"/>
      <c r="E27" s="127"/>
      <c r="F27" s="127"/>
      <c r="G27" s="127"/>
      <c r="H27" s="127"/>
      <c r="I27" s="199"/>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195"/>
      <c r="C28" s="60"/>
      <c r="D28" s="60"/>
      <c r="E28" s="60"/>
      <c r="F28" s="60"/>
      <c r="G28" s="60"/>
      <c r="H28" s="60"/>
      <c r="I28" s="196"/>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678" t="s">
        <v>442</v>
      </c>
      <c r="C29" s="432"/>
      <c r="D29" s="432"/>
      <c r="E29" s="432"/>
      <c r="F29" s="432"/>
      <c r="G29" s="432"/>
      <c r="H29" s="432"/>
      <c r="I29" s="532"/>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170"/>
      <c r="C30" s="115"/>
      <c r="D30" s="115"/>
      <c r="E30" s="115"/>
      <c r="F30" s="115"/>
      <c r="G30" s="115"/>
      <c r="H30" s="115"/>
      <c r="I30" s="200"/>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678" t="s">
        <v>443</v>
      </c>
      <c r="C31" s="432"/>
      <c r="D31" s="432"/>
      <c r="E31" s="433"/>
      <c r="F31" s="627" t="s">
        <v>444</v>
      </c>
      <c r="G31" s="432"/>
      <c r="H31" s="432"/>
      <c r="I31" s="532"/>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669" t="s">
        <v>656</v>
      </c>
      <c r="C32" s="670"/>
      <c r="D32" s="670"/>
      <c r="E32" s="671"/>
      <c r="F32" s="476"/>
      <c r="G32" s="426"/>
      <c r="H32" s="426"/>
      <c r="I32" s="539"/>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672"/>
      <c r="C33" s="673"/>
      <c r="D33" s="673"/>
      <c r="E33" s="674"/>
      <c r="F33" s="477"/>
      <c r="G33" s="535"/>
      <c r="H33" s="535"/>
      <c r="I33" s="540"/>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672"/>
      <c r="C34" s="673"/>
      <c r="D34" s="673"/>
      <c r="E34" s="674"/>
      <c r="F34" s="477"/>
      <c r="G34" s="535"/>
      <c r="H34" s="535"/>
      <c r="I34" s="540"/>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672"/>
      <c r="C35" s="673"/>
      <c r="D35" s="673"/>
      <c r="E35" s="674"/>
      <c r="F35" s="477"/>
      <c r="G35" s="535"/>
      <c r="H35" s="535"/>
      <c r="I35" s="540"/>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672"/>
      <c r="C36" s="673"/>
      <c r="D36" s="673"/>
      <c r="E36" s="674"/>
      <c r="F36" s="477"/>
      <c r="G36" s="535"/>
      <c r="H36" s="535"/>
      <c r="I36" s="540"/>
      <c r="J36" s="111"/>
      <c r="K36" s="111"/>
      <c r="L36" s="111"/>
      <c r="M36" s="111"/>
      <c r="N36" s="111"/>
      <c r="O36" s="111"/>
      <c r="P36" s="111"/>
      <c r="Q36" s="111"/>
      <c r="R36" s="111"/>
      <c r="S36" s="111"/>
      <c r="T36" s="111"/>
      <c r="U36" s="111"/>
      <c r="V36" s="111"/>
      <c r="W36" s="111"/>
      <c r="X36" s="111"/>
      <c r="Y36" s="111"/>
      <c r="Z36" s="111"/>
      <c r="AA36" s="111"/>
      <c r="AB36" s="111"/>
      <c r="AC36" s="111"/>
    </row>
    <row r="37" spans="1:29" ht="15" customHeight="1">
      <c r="A37" s="111"/>
      <c r="B37" s="672"/>
      <c r="C37" s="673"/>
      <c r="D37" s="673"/>
      <c r="E37" s="674"/>
      <c r="F37" s="477"/>
      <c r="G37" s="535"/>
      <c r="H37" s="535"/>
      <c r="I37" s="540"/>
      <c r="J37" s="111"/>
      <c r="K37" s="111"/>
      <c r="L37" s="111"/>
      <c r="M37" s="111"/>
      <c r="N37" s="111"/>
      <c r="O37" s="111"/>
      <c r="P37" s="111"/>
      <c r="Q37" s="111"/>
      <c r="R37" s="111"/>
      <c r="S37" s="111"/>
      <c r="T37" s="111"/>
      <c r="U37" s="111"/>
      <c r="V37" s="111"/>
      <c r="W37" s="111"/>
      <c r="X37" s="111"/>
      <c r="Y37" s="111"/>
      <c r="Z37" s="111"/>
      <c r="AA37" s="111"/>
      <c r="AB37" s="111"/>
      <c r="AC37" s="111"/>
    </row>
    <row r="38" spans="1:29" ht="15" customHeight="1">
      <c r="A38" s="111"/>
      <c r="B38" s="672"/>
      <c r="C38" s="673"/>
      <c r="D38" s="673"/>
      <c r="E38" s="674"/>
      <c r="F38" s="477"/>
      <c r="G38" s="535"/>
      <c r="H38" s="535"/>
      <c r="I38" s="540"/>
      <c r="J38" s="111"/>
      <c r="K38" s="111"/>
      <c r="L38" s="111"/>
      <c r="M38" s="111"/>
      <c r="N38" s="111"/>
      <c r="O38" s="111"/>
      <c r="P38" s="111"/>
      <c r="Q38" s="111"/>
      <c r="R38" s="111"/>
      <c r="S38" s="111"/>
      <c r="T38" s="111"/>
      <c r="U38" s="111"/>
      <c r="V38" s="111"/>
      <c r="W38" s="111"/>
      <c r="X38" s="111"/>
      <c r="Y38" s="111"/>
      <c r="Z38" s="111"/>
      <c r="AA38" s="111"/>
      <c r="AB38" s="111"/>
      <c r="AC38" s="111"/>
    </row>
    <row r="39" spans="1:29" ht="26.25" customHeight="1">
      <c r="A39" s="111"/>
      <c r="B39" s="672"/>
      <c r="C39" s="673"/>
      <c r="D39" s="673"/>
      <c r="E39" s="674"/>
      <c r="F39" s="477"/>
      <c r="G39" s="535"/>
      <c r="H39" s="535"/>
      <c r="I39" s="540"/>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672"/>
      <c r="C40" s="673"/>
      <c r="D40" s="673"/>
      <c r="E40" s="674"/>
      <c r="F40" s="477"/>
      <c r="G40" s="535"/>
      <c r="H40" s="535"/>
      <c r="I40" s="540"/>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672"/>
      <c r="C41" s="673"/>
      <c r="D41" s="673"/>
      <c r="E41" s="674"/>
      <c r="F41" s="477"/>
      <c r="G41" s="535"/>
      <c r="H41" s="535"/>
      <c r="I41" s="540"/>
      <c r="J41" s="111"/>
      <c r="K41" s="111"/>
      <c r="L41" s="111"/>
      <c r="M41" s="111"/>
      <c r="N41" s="111"/>
      <c r="O41" s="111"/>
      <c r="P41" s="111"/>
      <c r="Q41" s="111"/>
      <c r="R41" s="111"/>
      <c r="S41" s="111"/>
      <c r="T41" s="111"/>
      <c r="U41" s="111"/>
      <c r="V41" s="111"/>
      <c r="W41" s="111"/>
      <c r="X41" s="111"/>
      <c r="Y41" s="111"/>
      <c r="Z41" s="111"/>
      <c r="AA41" s="111"/>
      <c r="AB41" s="111"/>
      <c r="AC41" s="111"/>
    </row>
    <row r="42" spans="1:29" ht="145.5" customHeight="1" thickBot="1">
      <c r="A42" s="111"/>
      <c r="B42" s="675"/>
      <c r="C42" s="676"/>
      <c r="D42" s="676"/>
      <c r="E42" s="677"/>
      <c r="F42" s="541"/>
      <c r="G42" s="537"/>
      <c r="H42" s="537"/>
      <c r="I42" s="543"/>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2:E42"/>
    <mergeCell ref="F32:I42"/>
    <mergeCell ref="D7:E7"/>
    <mergeCell ref="F7:G7"/>
    <mergeCell ref="H8:H9"/>
    <mergeCell ref="I8:I9"/>
    <mergeCell ref="B29:I29"/>
    <mergeCell ref="B31:E31"/>
    <mergeCell ref="F31:I31"/>
  </mergeCells>
  <pageMargins left="0.7" right="0.7" top="0.75" bottom="0.75" header="0" footer="0"/>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tabColor rgb="FFFF9900"/>
  </sheetPr>
  <dimension ref="A1:AC1000"/>
  <sheetViews>
    <sheetView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552" t="s">
        <v>426</v>
      </c>
      <c r="C1" s="553"/>
      <c r="D1" s="555" t="s">
        <v>427</v>
      </c>
      <c r="E1" s="556"/>
      <c r="F1" s="556"/>
      <c r="G1" s="556"/>
      <c r="H1" s="557"/>
      <c r="I1" s="558"/>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554"/>
      <c r="C2" s="430"/>
      <c r="D2" s="491" t="s">
        <v>428</v>
      </c>
      <c r="E2" s="432"/>
      <c r="F2" s="432"/>
      <c r="G2" s="432"/>
      <c r="H2" s="433"/>
      <c r="I2" s="559"/>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560" t="s">
        <v>429</v>
      </c>
      <c r="C3" s="433"/>
      <c r="D3" s="492" t="s">
        <v>430</v>
      </c>
      <c r="E3" s="432"/>
      <c r="F3" s="432"/>
      <c r="G3" s="432"/>
      <c r="H3" s="433"/>
      <c r="I3" s="160" t="s">
        <v>431</v>
      </c>
      <c r="J3" s="111"/>
      <c r="K3" s="111"/>
      <c r="L3" s="111"/>
      <c r="M3" s="111"/>
      <c r="N3" s="111"/>
      <c r="O3" s="111"/>
      <c r="P3" s="111"/>
      <c r="Q3" s="111"/>
      <c r="R3" s="111"/>
      <c r="S3" s="111"/>
      <c r="T3" s="111"/>
      <c r="U3" s="111"/>
      <c r="V3" s="111"/>
      <c r="W3" s="111"/>
      <c r="X3" s="111"/>
      <c r="Y3" s="111"/>
      <c r="Z3" s="111"/>
      <c r="AA3" s="111"/>
      <c r="AB3" s="111"/>
      <c r="AC3" s="111"/>
    </row>
    <row r="4" spans="1:29" ht="13.5" customHeight="1" thickBot="1">
      <c r="A4" s="111"/>
      <c r="B4" s="547"/>
      <c r="C4" s="494"/>
      <c r="D4" s="494"/>
      <c r="E4" s="494"/>
      <c r="F4" s="494"/>
      <c r="G4" s="494"/>
      <c r="H4" s="494"/>
      <c r="I4" s="548"/>
      <c r="J4" s="111"/>
      <c r="K4" s="111"/>
      <c r="L4" s="111"/>
      <c r="M4" s="111"/>
      <c r="N4" s="111"/>
      <c r="O4" s="111"/>
      <c r="P4" s="111"/>
      <c r="Q4" s="111"/>
      <c r="R4" s="111"/>
      <c r="S4" s="111"/>
      <c r="T4" s="111"/>
      <c r="U4" s="111"/>
      <c r="V4" s="111"/>
      <c r="W4" s="111"/>
      <c r="X4" s="111"/>
      <c r="Y4" s="111"/>
      <c r="Z4" s="111"/>
      <c r="AA4" s="111"/>
      <c r="AB4" s="111"/>
      <c r="AC4" s="111"/>
    </row>
    <row r="5" spans="1:29" ht="22.5" customHeight="1" thickBot="1">
      <c r="A5" s="111"/>
      <c r="B5" s="679" t="s">
        <v>432</v>
      </c>
      <c r="C5" s="433"/>
      <c r="D5" s="496" t="str">
        <f>Indicadores!F34</f>
        <v>Gestión Administrativa , Comisiones y Apoyo Logistíco (GAC)</v>
      </c>
      <c r="E5" s="432"/>
      <c r="F5" s="432"/>
      <c r="G5" s="432"/>
      <c r="H5" s="432"/>
      <c r="I5" s="532"/>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531" t="s">
        <v>433</v>
      </c>
      <c r="C6" s="433"/>
      <c r="D6" s="607" t="str">
        <f>Indicadores!A34</f>
        <v>Efectividad en la atención de las solicitudes</v>
      </c>
      <c r="E6" s="430"/>
      <c r="F6" s="655" t="s">
        <v>434</v>
      </c>
      <c r="G6" s="433"/>
      <c r="H6" s="499" t="str">
        <f>Indicadores!S34</f>
        <v>Subdirector Administrativo y financiero</v>
      </c>
      <c r="I6" s="551"/>
      <c r="J6" s="111"/>
      <c r="K6" s="111"/>
      <c r="L6" s="111"/>
      <c r="M6" s="111"/>
      <c r="N6" s="111"/>
      <c r="O6" s="111"/>
      <c r="P6" s="111"/>
      <c r="Q6" s="111"/>
      <c r="R6" s="111"/>
      <c r="S6" s="111"/>
      <c r="T6" s="111"/>
      <c r="U6" s="111"/>
      <c r="V6" s="111"/>
      <c r="W6" s="111"/>
      <c r="X6" s="111"/>
      <c r="Y6" s="111"/>
      <c r="Z6" s="111"/>
      <c r="AA6" s="111"/>
      <c r="AB6" s="111"/>
      <c r="AC6" s="111"/>
    </row>
    <row r="7" spans="1:29" ht="42.75" customHeight="1">
      <c r="A7" s="111"/>
      <c r="B7" s="531" t="s">
        <v>435</v>
      </c>
      <c r="C7" s="433"/>
      <c r="D7" s="607" t="str">
        <f>Indicadores!G34</f>
        <v xml:space="preserve">(Total de solicitudes solucionadas en Gema al finalizar cada mes/Total de Solicitudes realizadas en Gema con cortes de a 20 a 20 de cada mes)*100  </v>
      </c>
      <c r="E7" s="430"/>
      <c r="F7" s="480" t="s">
        <v>436</v>
      </c>
      <c r="G7" s="433"/>
      <c r="H7" s="607" t="str">
        <f>Indicadores!C34</f>
        <v>Medir la efectividad del servicio en la atención de solicitudes</v>
      </c>
      <c r="I7" s="550"/>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161" t="s">
        <v>437</v>
      </c>
      <c r="C8" s="43" t="str">
        <f>Indicadores!P34</f>
        <v>Mensual</v>
      </c>
      <c r="D8" s="32" t="s">
        <v>438</v>
      </c>
      <c r="E8" s="44" t="str">
        <f>Indicadores!R34</f>
        <v>GEMA</v>
      </c>
      <c r="F8" s="32" t="s">
        <v>70</v>
      </c>
      <c r="G8" s="45" t="str">
        <f>Indicadores!H34</f>
        <v>Porcentaje</v>
      </c>
      <c r="H8" s="624" t="s">
        <v>439</v>
      </c>
      <c r="I8" s="544" t="str">
        <f>Indicadores!O34</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thickBot="1">
      <c r="A9" s="111"/>
      <c r="B9" s="161" t="s">
        <v>404</v>
      </c>
      <c r="C9" s="43">
        <f>Indicadores!N34</f>
        <v>0.95</v>
      </c>
      <c r="D9" s="34" t="s">
        <v>406</v>
      </c>
      <c r="E9" s="45">
        <f>'TABLERO DE MANDO'!F35</f>
        <v>0.8075</v>
      </c>
      <c r="F9" s="35" t="s">
        <v>407</v>
      </c>
      <c r="G9" s="45">
        <f>'TABLERO DE MANDO'!G35</f>
        <v>0.85499999999999998</v>
      </c>
      <c r="H9" s="483"/>
      <c r="I9" s="54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95"/>
      <c r="C10" s="60"/>
      <c r="D10" s="60"/>
      <c r="E10" s="60"/>
      <c r="F10" s="60"/>
      <c r="G10" s="60"/>
      <c r="H10" s="60"/>
      <c r="I10" s="196"/>
      <c r="J10" s="111"/>
      <c r="K10" s="111"/>
      <c r="L10" s="111"/>
      <c r="M10" s="111"/>
      <c r="N10" s="111"/>
      <c r="O10" s="111"/>
      <c r="P10" s="111"/>
      <c r="Q10" s="111"/>
      <c r="R10" s="111"/>
      <c r="S10" s="111"/>
      <c r="T10" s="111"/>
      <c r="U10" s="111"/>
      <c r="V10" s="111"/>
      <c r="W10" s="111"/>
      <c r="X10" s="111"/>
      <c r="Y10" s="111"/>
      <c r="Z10" s="111"/>
      <c r="AA10" s="111"/>
      <c r="AB10" s="111"/>
      <c r="AC10" s="111"/>
    </row>
    <row r="11" spans="1:29" ht="24.75" customHeight="1">
      <c r="A11" s="111"/>
      <c r="B11" s="197" t="s">
        <v>440</v>
      </c>
      <c r="C11" s="62" t="s">
        <v>441</v>
      </c>
      <c r="D11" s="166" t="str">
        <f>D9</f>
        <v>LIMITE INSATISFACTORIO</v>
      </c>
      <c r="E11" s="166" t="str">
        <f>F9</f>
        <v>LIMITE SATISFACTORIO</v>
      </c>
      <c r="F11" s="163"/>
      <c r="G11" s="163"/>
      <c r="H11" s="163"/>
      <c r="I11" s="167"/>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168" t="s">
        <v>411</v>
      </c>
      <c r="C12" s="41">
        <v>0.88</v>
      </c>
      <c r="D12" s="169">
        <f t="shared" ref="D12:D23" si="0">+$E$9</f>
        <v>0.8075</v>
      </c>
      <c r="E12" s="169">
        <f t="shared" ref="E12:E23" si="1">+$G$9</f>
        <v>0.85499999999999998</v>
      </c>
      <c r="F12" s="163"/>
      <c r="G12" s="163"/>
      <c r="H12" s="163"/>
      <c r="I12" s="167"/>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168" t="s">
        <v>412</v>
      </c>
      <c r="C13" s="41">
        <v>1</v>
      </c>
      <c r="D13" s="169">
        <f t="shared" si="0"/>
        <v>0.8075</v>
      </c>
      <c r="E13" s="169">
        <f t="shared" si="1"/>
        <v>0.85499999999999998</v>
      </c>
      <c r="F13" s="163"/>
      <c r="G13" s="163"/>
      <c r="H13" s="163"/>
      <c r="I13" s="167"/>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168" t="s">
        <v>413</v>
      </c>
      <c r="C14" s="41">
        <v>1</v>
      </c>
      <c r="D14" s="169">
        <f t="shared" si="0"/>
        <v>0.8075</v>
      </c>
      <c r="E14" s="169">
        <f t="shared" si="1"/>
        <v>0.85499999999999998</v>
      </c>
      <c r="F14" s="163"/>
      <c r="G14" s="163"/>
      <c r="H14" s="163"/>
      <c r="I14" s="167"/>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168" t="s">
        <v>414</v>
      </c>
      <c r="C15" s="41">
        <v>0.96</v>
      </c>
      <c r="D15" s="169">
        <f t="shared" si="0"/>
        <v>0.8075</v>
      </c>
      <c r="E15" s="169">
        <f t="shared" si="1"/>
        <v>0.85499999999999998</v>
      </c>
      <c r="F15" s="163"/>
      <c r="G15" s="163"/>
      <c r="H15" s="163"/>
      <c r="I15" s="167"/>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168" t="s">
        <v>415</v>
      </c>
      <c r="C16" s="41">
        <v>0.99</v>
      </c>
      <c r="D16" s="169">
        <f t="shared" si="0"/>
        <v>0.8075</v>
      </c>
      <c r="E16" s="169">
        <f t="shared" si="1"/>
        <v>0.85499999999999998</v>
      </c>
      <c r="F16" s="163"/>
      <c r="G16" s="163"/>
      <c r="H16" s="163"/>
      <c r="I16" s="167"/>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168" t="s">
        <v>416</v>
      </c>
      <c r="C17" s="41">
        <v>0.97</v>
      </c>
      <c r="D17" s="169">
        <f t="shared" si="0"/>
        <v>0.8075</v>
      </c>
      <c r="E17" s="169">
        <f t="shared" si="1"/>
        <v>0.85499999999999998</v>
      </c>
      <c r="F17" s="163"/>
      <c r="G17" s="163"/>
      <c r="H17" s="163"/>
      <c r="I17" s="167"/>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168" t="s">
        <v>417</v>
      </c>
      <c r="C18" s="48"/>
      <c r="D18" s="169">
        <f t="shared" si="0"/>
        <v>0.8075</v>
      </c>
      <c r="E18" s="169">
        <f t="shared" si="1"/>
        <v>0.85499999999999998</v>
      </c>
      <c r="F18" s="163"/>
      <c r="G18" s="163"/>
      <c r="H18" s="163"/>
      <c r="I18" s="167"/>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168" t="s">
        <v>418</v>
      </c>
      <c r="C19" s="41"/>
      <c r="D19" s="169">
        <f t="shared" si="0"/>
        <v>0.8075</v>
      </c>
      <c r="E19" s="169">
        <f t="shared" si="1"/>
        <v>0.85499999999999998</v>
      </c>
      <c r="F19" s="163"/>
      <c r="G19" s="163"/>
      <c r="H19" s="163"/>
      <c r="I19" s="167"/>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168" t="s">
        <v>419</v>
      </c>
      <c r="C20" s="41"/>
      <c r="D20" s="169">
        <f t="shared" si="0"/>
        <v>0.8075</v>
      </c>
      <c r="E20" s="169">
        <f t="shared" si="1"/>
        <v>0.85499999999999998</v>
      </c>
      <c r="F20" s="163"/>
      <c r="G20" s="163"/>
      <c r="H20" s="163"/>
      <c r="I20" s="167"/>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168" t="s">
        <v>420</v>
      </c>
      <c r="C21" s="41"/>
      <c r="D21" s="169">
        <f t="shared" si="0"/>
        <v>0.8075</v>
      </c>
      <c r="E21" s="169">
        <f t="shared" si="1"/>
        <v>0.85499999999999998</v>
      </c>
      <c r="F21" s="163"/>
      <c r="G21" s="163"/>
      <c r="H21" s="163"/>
      <c r="I21" s="167"/>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168" t="s">
        <v>421</v>
      </c>
      <c r="C22" s="41"/>
      <c r="D22" s="169">
        <f t="shared" si="0"/>
        <v>0.8075</v>
      </c>
      <c r="E22" s="169">
        <f t="shared" si="1"/>
        <v>0.85499999999999998</v>
      </c>
      <c r="F22" s="163"/>
      <c r="G22" s="163"/>
      <c r="H22" s="163"/>
      <c r="I22" s="167"/>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168" t="s">
        <v>422</v>
      </c>
      <c r="C23" s="41"/>
      <c r="D23" s="169">
        <f t="shared" si="0"/>
        <v>0.8075</v>
      </c>
      <c r="E23" s="169">
        <f t="shared" si="1"/>
        <v>0.85499999999999998</v>
      </c>
      <c r="F23" s="163"/>
      <c r="G23" s="163"/>
      <c r="H23" s="163"/>
      <c r="I23" s="167"/>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62"/>
      <c r="C24" s="163"/>
      <c r="D24" s="163"/>
      <c r="E24" s="163"/>
      <c r="F24" s="163"/>
      <c r="G24" s="163"/>
      <c r="H24" s="163"/>
      <c r="I24" s="167"/>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62"/>
      <c r="C25" s="163"/>
      <c r="D25" s="163"/>
      <c r="E25" s="163"/>
      <c r="F25" s="163"/>
      <c r="G25" s="163"/>
      <c r="H25" s="163"/>
      <c r="I25" s="167"/>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62"/>
      <c r="C26" s="163"/>
      <c r="D26" s="163"/>
      <c r="E26" s="163"/>
      <c r="F26" s="163"/>
      <c r="G26" s="163"/>
      <c r="H26" s="163"/>
      <c r="I26" s="167"/>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thickBot="1">
      <c r="A27" s="111"/>
      <c r="B27" s="198"/>
      <c r="C27" s="127"/>
      <c r="D27" s="127"/>
      <c r="E27" s="127"/>
      <c r="F27" s="127"/>
      <c r="G27" s="127"/>
      <c r="H27" s="127"/>
      <c r="I27" s="199"/>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195"/>
      <c r="C28" s="60"/>
      <c r="D28" s="60"/>
      <c r="E28" s="60"/>
      <c r="F28" s="60"/>
      <c r="G28" s="60"/>
      <c r="H28" s="60"/>
      <c r="I28" s="196"/>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678" t="s">
        <v>442</v>
      </c>
      <c r="C29" s="432"/>
      <c r="D29" s="432"/>
      <c r="E29" s="432"/>
      <c r="F29" s="432"/>
      <c r="G29" s="432"/>
      <c r="H29" s="432"/>
      <c r="I29" s="532"/>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170"/>
      <c r="C30" s="115"/>
      <c r="D30" s="115"/>
      <c r="E30" s="115"/>
      <c r="F30" s="115"/>
      <c r="G30" s="115"/>
      <c r="H30" s="115"/>
      <c r="I30" s="200"/>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678" t="s">
        <v>443</v>
      </c>
      <c r="C31" s="432"/>
      <c r="D31" s="432"/>
      <c r="E31" s="433"/>
      <c r="F31" s="627" t="s">
        <v>444</v>
      </c>
      <c r="G31" s="432"/>
      <c r="H31" s="432"/>
      <c r="I31" s="532"/>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669" t="s">
        <v>657</v>
      </c>
      <c r="C32" s="426"/>
      <c r="D32" s="426"/>
      <c r="E32" s="427"/>
      <c r="F32" s="680"/>
      <c r="G32" s="426"/>
      <c r="H32" s="426"/>
      <c r="I32" s="539"/>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534"/>
      <c r="C33" s="535"/>
      <c r="D33" s="535"/>
      <c r="E33" s="479"/>
      <c r="F33" s="664"/>
      <c r="G33" s="535"/>
      <c r="H33" s="535"/>
      <c r="I33" s="540"/>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534"/>
      <c r="C34" s="535"/>
      <c r="D34" s="535"/>
      <c r="E34" s="479"/>
      <c r="F34" s="664"/>
      <c r="G34" s="535"/>
      <c r="H34" s="535"/>
      <c r="I34" s="540"/>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534"/>
      <c r="C35" s="535"/>
      <c r="D35" s="535"/>
      <c r="E35" s="479"/>
      <c r="F35" s="664"/>
      <c r="G35" s="535"/>
      <c r="H35" s="535"/>
      <c r="I35" s="540"/>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534"/>
      <c r="C36" s="535"/>
      <c r="D36" s="535"/>
      <c r="E36" s="479"/>
      <c r="F36" s="664"/>
      <c r="G36" s="535"/>
      <c r="H36" s="535"/>
      <c r="I36" s="540"/>
      <c r="J36" s="111"/>
      <c r="K36" s="111"/>
      <c r="L36" s="111"/>
      <c r="M36" s="111"/>
      <c r="N36" s="111"/>
      <c r="O36" s="111"/>
      <c r="P36" s="111"/>
      <c r="Q36" s="111"/>
      <c r="R36" s="111"/>
      <c r="S36" s="111"/>
      <c r="T36" s="111"/>
      <c r="U36" s="111"/>
      <c r="V36" s="111"/>
      <c r="W36" s="111"/>
      <c r="X36" s="111"/>
      <c r="Y36" s="111"/>
      <c r="Z36" s="111"/>
      <c r="AA36" s="111"/>
      <c r="AB36" s="111"/>
      <c r="AC36" s="111"/>
    </row>
    <row r="37" spans="1:29" ht="15" customHeight="1">
      <c r="A37" s="111"/>
      <c r="B37" s="534"/>
      <c r="C37" s="535"/>
      <c r="D37" s="535"/>
      <c r="E37" s="479"/>
      <c r="F37" s="664"/>
      <c r="G37" s="535"/>
      <c r="H37" s="535"/>
      <c r="I37" s="540"/>
      <c r="J37" s="111"/>
      <c r="K37" s="111"/>
      <c r="L37" s="111"/>
      <c r="M37" s="111"/>
      <c r="N37" s="111"/>
      <c r="O37" s="111"/>
      <c r="P37" s="111"/>
      <c r="Q37" s="111"/>
      <c r="R37" s="111"/>
      <c r="S37" s="111"/>
      <c r="T37" s="111"/>
      <c r="U37" s="111"/>
      <c r="V37" s="111"/>
      <c r="W37" s="111"/>
      <c r="X37" s="111"/>
      <c r="Y37" s="111"/>
      <c r="Z37" s="111"/>
      <c r="AA37" s="111"/>
      <c r="AB37" s="111"/>
      <c r="AC37" s="111"/>
    </row>
    <row r="38" spans="1:29" ht="15" customHeight="1">
      <c r="A38" s="111"/>
      <c r="B38" s="534"/>
      <c r="C38" s="535"/>
      <c r="D38" s="535"/>
      <c r="E38" s="479"/>
      <c r="F38" s="664"/>
      <c r="G38" s="535"/>
      <c r="H38" s="535"/>
      <c r="I38" s="540"/>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534"/>
      <c r="C39" s="535"/>
      <c r="D39" s="535"/>
      <c r="E39" s="479"/>
      <c r="F39" s="664"/>
      <c r="G39" s="535"/>
      <c r="H39" s="535"/>
      <c r="I39" s="540"/>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534"/>
      <c r="C40" s="535"/>
      <c r="D40" s="535"/>
      <c r="E40" s="479"/>
      <c r="F40" s="664"/>
      <c r="G40" s="535"/>
      <c r="H40" s="535"/>
      <c r="I40" s="540"/>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534"/>
      <c r="C41" s="535"/>
      <c r="D41" s="535"/>
      <c r="E41" s="479"/>
      <c r="F41" s="664"/>
      <c r="G41" s="535"/>
      <c r="H41" s="535"/>
      <c r="I41" s="540"/>
      <c r="J41" s="111"/>
      <c r="K41" s="111"/>
      <c r="L41" s="111"/>
      <c r="M41" s="111"/>
      <c r="N41" s="111"/>
      <c r="O41" s="111"/>
      <c r="P41" s="111"/>
      <c r="Q41" s="111"/>
      <c r="R41" s="111"/>
      <c r="S41" s="111"/>
      <c r="T41" s="111"/>
      <c r="U41" s="111"/>
      <c r="V41" s="111"/>
      <c r="W41" s="111"/>
      <c r="X41" s="111"/>
      <c r="Y41" s="111"/>
      <c r="Z41" s="111"/>
      <c r="AA41" s="111"/>
      <c r="AB41" s="111"/>
      <c r="AC41" s="111"/>
    </row>
    <row r="42" spans="1:29" ht="276.75" customHeight="1" thickBot="1">
      <c r="A42" s="111"/>
      <c r="B42" s="536"/>
      <c r="C42" s="537"/>
      <c r="D42" s="537"/>
      <c r="E42" s="538"/>
      <c r="F42" s="681"/>
      <c r="G42" s="537"/>
      <c r="H42" s="537"/>
      <c r="I42" s="543"/>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3.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row>
    <row r="228" spans="1:29" ht="13.5" customHeight="1">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row>
    <row r="229" spans="1:29" ht="13.5" customHeight="1">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row>
    <row r="230" spans="1:29" ht="13.5" customHeight="1">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row>
    <row r="231" spans="1:29" ht="13.5" customHeight="1">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row>
    <row r="232" spans="1:29" ht="13.5" customHeight="1">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c r="AC232" s="111"/>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2:E42"/>
    <mergeCell ref="F32:I42"/>
    <mergeCell ref="D7:E7"/>
    <mergeCell ref="F7:G7"/>
    <mergeCell ref="H8:H9"/>
    <mergeCell ref="I8:I9"/>
    <mergeCell ref="B29:I29"/>
    <mergeCell ref="B31:E31"/>
    <mergeCell ref="F31:I31"/>
  </mergeCells>
  <pageMargins left="0.7" right="0.7" top="0.75" bottom="0.75" header="0" footer="0"/>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tabColor rgb="FFFF9900"/>
  </sheetPr>
  <dimension ref="A1:AC995"/>
  <sheetViews>
    <sheetView topLeftCell="A7" workbookViewId="0">
      <selection activeCell="D1" sqref="D1:P2"/>
    </sheetView>
  </sheetViews>
  <sheetFormatPr baseColWidth="10" defaultColWidth="11.21875" defaultRowHeight="15" customHeight="1"/>
  <cols>
    <col min="1" max="1" width="4.6640625" customWidth="1"/>
    <col min="2" max="2" width="15.88671875" customWidth="1"/>
    <col min="3" max="3" width="14.3320312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33" customHeight="1">
      <c r="A1" s="111"/>
      <c r="B1" s="692" t="s">
        <v>463</v>
      </c>
      <c r="C1" s="553"/>
      <c r="D1" s="555" t="s">
        <v>427</v>
      </c>
      <c r="E1" s="556"/>
      <c r="F1" s="556"/>
      <c r="G1" s="556"/>
      <c r="H1" s="557"/>
      <c r="I1" s="558"/>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554"/>
      <c r="C2" s="430"/>
      <c r="D2" s="491" t="s">
        <v>428</v>
      </c>
      <c r="E2" s="432"/>
      <c r="F2" s="432"/>
      <c r="G2" s="432"/>
      <c r="H2" s="433"/>
      <c r="I2" s="559"/>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560" t="s">
        <v>429</v>
      </c>
      <c r="C3" s="433"/>
      <c r="D3" s="492" t="s">
        <v>430</v>
      </c>
      <c r="E3" s="432"/>
      <c r="F3" s="432"/>
      <c r="G3" s="432"/>
      <c r="H3" s="433"/>
      <c r="I3" s="160" t="s">
        <v>431</v>
      </c>
      <c r="J3" s="111"/>
      <c r="K3" s="111"/>
      <c r="L3" s="111"/>
      <c r="M3" s="111"/>
      <c r="N3" s="111"/>
      <c r="O3" s="111"/>
      <c r="P3" s="111"/>
      <c r="Q3" s="111"/>
      <c r="R3" s="111"/>
      <c r="S3" s="111"/>
      <c r="T3" s="111"/>
      <c r="U3" s="111"/>
      <c r="V3" s="111"/>
      <c r="W3" s="111"/>
      <c r="X3" s="111"/>
      <c r="Y3" s="111"/>
      <c r="Z3" s="111"/>
      <c r="AA3" s="111"/>
      <c r="AB3" s="111"/>
      <c r="AC3" s="111"/>
    </row>
    <row r="4" spans="1:29" ht="4.5" customHeight="1" thickBot="1">
      <c r="A4" s="111"/>
      <c r="B4" s="689"/>
      <c r="C4" s="690"/>
      <c r="D4" s="690"/>
      <c r="E4" s="690"/>
      <c r="F4" s="690"/>
      <c r="G4" s="690"/>
      <c r="H4" s="690"/>
      <c r="I4" s="691"/>
      <c r="J4" s="111"/>
      <c r="K4" s="111"/>
      <c r="L4" s="111"/>
      <c r="M4" s="111"/>
      <c r="N4" s="111"/>
      <c r="O4" s="111"/>
      <c r="P4" s="111"/>
      <c r="Q4" s="111"/>
      <c r="R4" s="111"/>
      <c r="S4" s="111"/>
      <c r="T4" s="111"/>
      <c r="U4" s="111"/>
      <c r="V4" s="111"/>
      <c r="W4" s="111"/>
      <c r="X4" s="111"/>
      <c r="Y4" s="111"/>
      <c r="Z4" s="111"/>
      <c r="AA4" s="111"/>
      <c r="AB4" s="111"/>
      <c r="AC4" s="111"/>
    </row>
    <row r="5" spans="1:29" ht="22.5" customHeight="1" thickBot="1">
      <c r="A5" s="111"/>
      <c r="B5" s="531" t="s">
        <v>432</v>
      </c>
      <c r="C5" s="433"/>
      <c r="D5" s="496" t="str">
        <f>Indicadores!F35</f>
        <v>Gestión Administrativa , Comisiones y Apoyo Logistíco (GAC)</v>
      </c>
      <c r="E5" s="432"/>
      <c r="F5" s="432"/>
      <c r="G5" s="432"/>
      <c r="H5" s="432"/>
      <c r="I5" s="532"/>
      <c r="J5" s="111"/>
      <c r="K5" s="111"/>
      <c r="L5" s="111"/>
      <c r="M5" s="111"/>
      <c r="N5" s="111"/>
      <c r="O5" s="111"/>
      <c r="P5" s="111"/>
      <c r="Q5" s="111"/>
      <c r="R5" s="111"/>
      <c r="S5" s="111"/>
      <c r="T5" s="111"/>
      <c r="U5" s="111"/>
      <c r="V5" s="111"/>
      <c r="W5" s="111"/>
      <c r="X5" s="111"/>
      <c r="Y5" s="111"/>
      <c r="Z5" s="111"/>
      <c r="AA5" s="111"/>
      <c r="AB5" s="111"/>
      <c r="AC5" s="111"/>
    </row>
    <row r="6" spans="1:29" ht="34.5" customHeight="1" thickBot="1">
      <c r="A6" s="111"/>
      <c r="B6" s="531" t="s">
        <v>433</v>
      </c>
      <c r="C6" s="433"/>
      <c r="D6" s="497" t="str">
        <f>Indicadores!A35</f>
        <v>Porcentaje de disminución de consumo agua</v>
      </c>
      <c r="E6" s="498"/>
      <c r="F6" s="480" t="s">
        <v>434</v>
      </c>
      <c r="G6" s="433"/>
      <c r="H6" s="497" t="str">
        <f>Indicadores!S35</f>
        <v>Subdirector Administrativo y financiero</v>
      </c>
      <c r="I6" s="551"/>
      <c r="J6" s="111"/>
      <c r="K6" s="111"/>
      <c r="L6" s="111"/>
      <c r="M6" s="111"/>
      <c r="N6" s="111"/>
      <c r="O6" s="111"/>
      <c r="P6" s="111"/>
      <c r="Q6" s="111"/>
      <c r="R6" s="111"/>
      <c r="S6" s="111"/>
      <c r="T6" s="111"/>
      <c r="U6" s="111"/>
      <c r="V6" s="111"/>
      <c r="W6" s="111"/>
      <c r="X6" s="111"/>
      <c r="Y6" s="111"/>
      <c r="Z6" s="111"/>
      <c r="AA6" s="111"/>
      <c r="AB6" s="111"/>
      <c r="AC6" s="111"/>
    </row>
    <row r="7" spans="1:29" ht="55.5" customHeight="1">
      <c r="A7" s="111"/>
      <c r="B7" s="531" t="s">
        <v>435</v>
      </c>
      <c r="C7" s="433"/>
      <c r="D7" s="497" t="str">
        <f>Indicadores!G35</f>
        <v>((Consumo bimestral actual de agua 2022(m3) - Consumo promedio bimestral de agua 2019 (m3)) / Consumo promedio bimestral de agua 2019 (m3)) * 100</v>
      </c>
      <c r="E7" s="498"/>
      <c r="F7" s="480" t="s">
        <v>436</v>
      </c>
      <c r="G7" s="433"/>
      <c r="H7" s="497" t="str">
        <f>Indicadores!C35</f>
        <v>Mantener el promedio consumo de agua por persona respecto al consumo promedio de 2019</v>
      </c>
      <c r="I7" s="551"/>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161" t="s">
        <v>437</v>
      </c>
      <c r="C8" s="43" t="str">
        <f>Indicadores!P35</f>
        <v>Bimestral</v>
      </c>
      <c r="D8" s="32" t="s">
        <v>438</v>
      </c>
      <c r="E8" s="43" t="str">
        <f>Indicadores!R35</f>
        <v>Grupo de servicios administrativos</v>
      </c>
      <c r="F8" s="32" t="s">
        <v>70</v>
      </c>
      <c r="G8" s="43" t="str">
        <f>Indicadores!H35</f>
        <v xml:space="preserve">porcentaje </v>
      </c>
      <c r="H8" s="482" t="s">
        <v>439</v>
      </c>
      <c r="I8" s="544" t="str">
        <f>Indicadores!O35</f>
        <v>Hacia abajo</v>
      </c>
      <c r="J8" s="111"/>
      <c r="K8" s="111"/>
      <c r="L8" s="111"/>
      <c r="M8" s="111"/>
      <c r="N8" s="111"/>
      <c r="O8" s="111"/>
      <c r="P8" s="111"/>
      <c r="Q8" s="111"/>
      <c r="R8" s="111"/>
      <c r="S8" s="111"/>
      <c r="T8" s="111"/>
      <c r="U8" s="111"/>
      <c r="V8" s="111"/>
      <c r="W8" s="111"/>
      <c r="X8" s="111"/>
      <c r="Y8" s="111"/>
      <c r="Z8" s="111"/>
      <c r="AA8" s="111"/>
      <c r="AB8" s="111"/>
      <c r="AC8" s="111"/>
    </row>
    <row r="9" spans="1:29" ht="55.5" customHeight="1" thickBot="1">
      <c r="A9" s="111"/>
      <c r="B9" s="161" t="s">
        <v>404</v>
      </c>
      <c r="C9" s="233">
        <f>Indicadores!N35</f>
        <v>-0.25</v>
      </c>
      <c r="D9" s="34" t="s">
        <v>406</v>
      </c>
      <c r="E9" s="71">
        <f>'TABLERO DE MANDO'!F36</f>
        <v>-0.21249999999999999</v>
      </c>
      <c r="F9" s="35" t="s">
        <v>407</v>
      </c>
      <c r="G9" s="71">
        <f>'TABLERO DE MANDO'!G36</f>
        <v>-0.22500000000000001</v>
      </c>
      <c r="H9" s="483"/>
      <c r="I9" s="54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62"/>
      <c r="C10" s="163"/>
      <c r="D10" s="163"/>
      <c r="E10" s="163"/>
      <c r="F10" s="163"/>
      <c r="G10" s="163"/>
      <c r="H10" s="163"/>
      <c r="I10" s="164"/>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154" t="s">
        <v>440</v>
      </c>
      <c r="C11" s="155" t="s">
        <v>441</v>
      </c>
      <c r="D11" s="166" t="str">
        <f>D9</f>
        <v>LIMITE INSATISFACTORIO</v>
      </c>
      <c r="E11" s="166" t="str">
        <f>F9</f>
        <v>LIMITE SATISFACTORIO</v>
      </c>
      <c r="F11" s="163"/>
      <c r="G11" s="163"/>
      <c r="H11" s="113"/>
      <c r="I11" s="194"/>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687" t="s">
        <v>464</v>
      </c>
      <c r="C12" s="683">
        <v>-0.79</v>
      </c>
      <c r="D12" s="169">
        <f t="shared" ref="D12:D23" si="0">+$E$9</f>
        <v>-0.21249999999999999</v>
      </c>
      <c r="E12" s="169">
        <f t="shared" ref="E12:E23" si="1">+$G$9</f>
        <v>-0.22500000000000001</v>
      </c>
      <c r="F12" s="163"/>
      <c r="G12" s="163"/>
      <c r="H12" s="113"/>
      <c r="I12" s="194"/>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688"/>
      <c r="C13" s="684"/>
      <c r="D13" s="169">
        <f t="shared" si="0"/>
        <v>-0.21249999999999999</v>
      </c>
      <c r="E13" s="169">
        <f t="shared" si="1"/>
        <v>-0.22500000000000001</v>
      </c>
      <c r="F13" s="163"/>
      <c r="G13" s="163"/>
      <c r="H13" s="113"/>
      <c r="I13" s="194"/>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687" t="s">
        <v>465</v>
      </c>
      <c r="C14" s="683">
        <v>-0.81</v>
      </c>
      <c r="D14" s="169">
        <f t="shared" si="0"/>
        <v>-0.21249999999999999</v>
      </c>
      <c r="E14" s="169">
        <f t="shared" si="1"/>
        <v>-0.22500000000000001</v>
      </c>
      <c r="F14" s="163"/>
      <c r="G14" s="163"/>
      <c r="H14" s="113"/>
      <c r="I14" s="194"/>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688"/>
      <c r="C15" s="684"/>
      <c r="D15" s="169">
        <f t="shared" si="0"/>
        <v>-0.21249999999999999</v>
      </c>
      <c r="E15" s="169">
        <f t="shared" si="1"/>
        <v>-0.22500000000000001</v>
      </c>
      <c r="F15" s="163"/>
      <c r="G15" s="163"/>
      <c r="H15" s="113"/>
      <c r="I15" s="194"/>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687" t="s">
        <v>466</v>
      </c>
      <c r="C16" s="683">
        <v>-0.78</v>
      </c>
      <c r="D16" s="169">
        <f t="shared" si="0"/>
        <v>-0.21249999999999999</v>
      </c>
      <c r="E16" s="169">
        <f t="shared" si="1"/>
        <v>-0.22500000000000001</v>
      </c>
      <c r="F16" s="163"/>
      <c r="G16" s="163"/>
      <c r="H16" s="113"/>
      <c r="I16" s="194"/>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688"/>
      <c r="C17" s="684"/>
      <c r="D17" s="169">
        <f t="shared" si="0"/>
        <v>-0.21249999999999999</v>
      </c>
      <c r="E17" s="169">
        <f t="shared" si="1"/>
        <v>-0.22500000000000001</v>
      </c>
      <c r="F17" s="163"/>
      <c r="G17" s="163"/>
      <c r="H17" s="113"/>
      <c r="I17" s="194"/>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687" t="s">
        <v>467</v>
      </c>
      <c r="C18" s="685"/>
      <c r="D18" s="169">
        <f t="shared" si="0"/>
        <v>-0.21249999999999999</v>
      </c>
      <c r="E18" s="169">
        <f t="shared" si="1"/>
        <v>-0.22500000000000001</v>
      </c>
      <c r="F18" s="163"/>
      <c r="G18" s="163"/>
      <c r="H18" s="113"/>
      <c r="I18" s="194"/>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688"/>
      <c r="C19" s="686"/>
      <c r="D19" s="169">
        <f t="shared" si="0"/>
        <v>-0.21249999999999999</v>
      </c>
      <c r="E19" s="169">
        <f t="shared" si="1"/>
        <v>-0.22500000000000001</v>
      </c>
      <c r="F19" s="163"/>
      <c r="G19" s="163"/>
      <c r="H19" s="113"/>
      <c r="I19" s="194"/>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687" t="s">
        <v>468</v>
      </c>
      <c r="C20" s="693"/>
      <c r="D20" s="169">
        <f t="shared" si="0"/>
        <v>-0.21249999999999999</v>
      </c>
      <c r="E20" s="169">
        <f t="shared" si="1"/>
        <v>-0.22500000000000001</v>
      </c>
      <c r="F20" s="163"/>
      <c r="G20" s="163"/>
      <c r="H20" s="113"/>
      <c r="I20" s="194"/>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688"/>
      <c r="C21" s="694"/>
      <c r="D21" s="169">
        <f t="shared" si="0"/>
        <v>-0.21249999999999999</v>
      </c>
      <c r="E21" s="169">
        <f t="shared" si="1"/>
        <v>-0.22500000000000001</v>
      </c>
      <c r="F21" s="163"/>
      <c r="G21" s="163"/>
      <c r="H21" s="113"/>
      <c r="I21" s="194"/>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687" t="s">
        <v>469</v>
      </c>
      <c r="C22" s="685"/>
      <c r="D22" s="169">
        <f t="shared" si="0"/>
        <v>-0.21249999999999999</v>
      </c>
      <c r="E22" s="169">
        <f t="shared" si="1"/>
        <v>-0.22500000000000001</v>
      </c>
      <c r="F22" s="163"/>
      <c r="G22" s="163"/>
      <c r="H22" s="113"/>
      <c r="I22" s="194"/>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688"/>
      <c r="C23" s="686"/>
      <c r="D23" s="169">
        <f t="shared" si="0"/>
        <v>-0.21249999999999999</v>
      </c>
      <c r="E23" s="169">
        <f t="shared" si="1"/>
        <v>-0.22500000000000001</v>
      </c>
      <c r="F23" s="163"/>
      <c r="G23" s="163"/>
      <c r="H23" s="113"/>
      <c r="I23" s="194"/>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62"/>
      <c r="C24" s="163"/>
      <c r="D24" s="163"/>
      <c r="E24" s="163"/>
      <c r="F24" s="163"/>
      <c r="G24" s="163"/>
      <c r="H24" s="163"/>
      <c r="I24" s="194"/>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62"/>
      <c r="C25" s="163"/>
      <c r="D25" s="163"/>
      <c r="E25" s="163"/>
      <c r="F25" s="163"/>
      <c r="G25" s="163"/>
      <c r="H25" s="163"/>
      <c r="I25" s="194"/>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62"/>
      <c r="C26" s="163"/>
      <c r="D26" s="163"/>
      <c r="E26" s="163"/>
      <c r="F26" s="163"/>
      <c r="G26" s="163"/>
      <c r="H26" s="163"/>
      <c r="I26" s="167"/>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62"/>
      <c r="C27" s="163"/>
      <c r="D27" s="163"/>
      <c r="E27" s="163"/>
      <c r="F27" s="163"/>
      <c r="G27" s="163"/>
      <c r="H27" s="163"/>
      <c r="I27" s="167"/>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82" t="s">
        <v>442</v>
      </c>
      <c r="C28" s="561"/>
      <c r="D28" s="561"/>
      <c r="E28" s="561"/>
      <c r="F28" s="561"/>
      <c r="G28" s="561"/>
      <c r="H28" s="561"/>
      <c r="I28" s="540"/>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201"/>
      <c r="C29" s="115"/>
      <c r="D29" s="115"/>
      <c r="E29" s="115"/>
      <c r="F29" s="115"/>
      <c r="G29" s="115"/>
      <c r="H29" s="115"/>
      <c r="I29" s="171"/>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62" t="s">
        <v>443</v>
      </c>
      <c r="C30" s="432"/>
      <c r="D30" s="432"/>
      <c r="E30" s="433"/>
      <c r="F30" s="567" t="s">
        <v>444</v>
      </c>
      <c r="G30" s="432"/>
      <c r="H30" s="432"/>
      <c r="I30" s="532"/>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533" t="s">
        <v>658</v>
      </c>
      <c r="C31" s="426"/>
      <c r="D31" s="426"/>
      <c r="E31" s="427"/>
      <c r="F31" s="476"/>
      <c r="G31" s="426"/>
      <c r="H31" s="426"/>
      <c r="I31" s="539"/>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534"/>
      <c r="C32" s="535"/>
      <c r="D32" s="535"/>
      <c r="E32" s="479"/>
      <c r="F32" s="477"/>
      <c r="G32" s="535"/>
      <c r="H32" s="535"/>
      <c r="I32" s="540"/>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534"/>
      <c r="C33" s="535"/>
      <c r="D33" s="535"/>
      <c r="E33" s="479"/>
      <c r="F33" s="477"/>
      <c r="G33" s="535"/>
      <c r="H33" s="535"/>
      <c r="I33" s="540"/>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534"/>
      <c r="C34" s="535"/>
      <c r="D34" s="535"/>
      <c r="E34" s="479"/>
      <c r="F34" s="477"/>
      <c r="G34" s="535"/>
      <c r="H34" s="535"/>
      <c r="I34" s="540"/>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534"/>
      <c r="C35" s="535"/>
      <c r="D35" s="535"/>
      <c r="E35" s="479"/>
      <c r="F35" s="477"/>
      <c r="G35" s="535"/>
      <c r="H35" s="535"/>
      <c r="I35" s="540"/>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534"/>
      <c r="C36" s="535"/>
      <c r="D36" s="535"/>
      <c r="E36" s="479"/>
      <c r="F36" s="477"/>
      <c r="G36" s="535"/>
      <c r="H36" s="535"/>
      <c r="I36" s="540"/>
      <c r="J36" s="111"/>
      <c r="K36" s="111"/>
      <c r="L36" s="111"/>
      <c r="M36" s="111"/>
      <c r="N36" s="111"/>
      <c r="O36" s="111"/>
      <c r="P36" s="111"/>
      <c r="Q36" s="111"/>
      <c r="R36" s="111"/>
      <c r="S36" s="111"/>
      <c r="T36" s="111"/>
      <c r="U36" s="111"/>
      <c r="V36" s="111"/>
      <c r="W36" s="111"/>
      <c r="X36" s="111"/>
      <c r="Y36" s="111"/>
      <c r="Z36" s="111"/>
      <c r="AA36" s="111"/>
      <c r="AB36" s="111"/>
      <c r="AC36" s="111"/>
    </row>
    <row r="37" spans="1:29" ht="126" customHeight="1" thickBot="1">
      <c r="A37" s="111"/>
      <c r="B37" s="536"/>
      <c r="C37" s="537"/>
      <c r="D37" s="537"/>
      <c r="E37" s="538"/>
      <c r="F37" s="541"/>
      <c r="G37" s="537"/>
      <c r="H37" s="537"/>
      <c r="I37" s="543"/>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3.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row>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36">
    <mergeCell ref="B22:B23"/>
    <mergeCell ref="C22:C23"/>
    <mergeCell ref="B14:B15"/>
    <mergeCell ref="B16:B17"/>
    <mergeCell ref="B18:B19"/>
    <mergeCell ref="B20:B21"/>
    <mergeCell ref="C20:C21"/>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37"/>
    <mergeCell ref="F31:I37"/>
    <mergeCell ref="D7:E7"/>
    <mergeCell ref="F7:G7"/>
    <mergeCell ref="H8:H9"/>
    <mergeCell ref="I8:I9"/>
    <mergeCell ref="B28:I28"/>
    <mergeCell ref="B30:E30"/>
    <mergeCell ref="F30:I30"/>
    <mergeCell ref="C12:C13"/>
    <mergeCell ref="C14:C15"/>
    <mergeCell ref="C16:C17"/>
    <mergeCell ref="C18:C19"/>
    <mergeCell ref="B12:B13"/>
  </mergeCells>
  <pageMargins left="0.7" right="0.7" top="0.75" bottom="0.75" header="0" footer="0"/>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tabColor rgb="FFFF9900"/>
  </sheetPr>
  <dimension ref="A1:AC995"/>
  <sheetViews>
    <sheetView topLeftCell="A8"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33.75" customHeight="1">
      <c r="A1" s="111"/>
      <c r="B1" s="698" t="s">
        <v>463</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696"/>
      <c r="C4" s="690"/>
      <c r="D4" s="690"/>
      <c r="E4" s="690"/>
      <c r="F4" s="690"/>
      <c r="G4" s="690"/>
      <c r="H4" s="690"/>
      <c r="I4" s="697"/>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480" t="s">
        <v>432</v>
      </c>
      <c r="C5" s="433"/>
      <c r="D5" s="496" t="str">
        <f>Indicadores!F36</f>
        <v>Gestión Administrativa , Comisiones y Apoyo Logistíco (GAC)</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Indicadores!A36</f>
        <v>Porcentaje de disminución de consumo de energía</v>
      </c>
      <c r="E6" s="498"/>
      <c r="F6" s="480" t="s">
        <v>434</v>
      </c>
      <c r="G6" s="433"/>
      <c r="H6" s="497" t="str">
        <f>Indicadores!S36</f>
        <v>Subdirector Administrativo y financiero</v>
      </c>
      <c r="I6" s="498"/>
      <c r="J6" s="111"/>
      <c r="K6" s="111"/>
      <c r="L6" s="111"/>
      <c r="M6" s="111"/>
      <c r="N6" s="111"/>
      <c r="O6" s="111"/>
      <c r="P6" s="111"/>
      <c r="Q6" s="111"/>
      <c r="R6" s="111"/>
      <c r="S6" s="111"/>
      <c r="T6" s="111"/>
      <c r="U6" s="111"/>
      <c r="V6" s="111"/>
      <c r="W6" s="111"/>
      <c r="X6" s="111"/>
      <c r="Y6" s="111"/>
      <c r="Z6" s="111"/>
      <c r="AA6" s="111"/>
      <c r="AB6" s="111"/>
      <c r="AC6" s="111"/>
    </row>
    <row r="7" spans="1:29" ht="41.25" customHeight="1">
      <c r="A7" s="111"/>
      <c r="B7" s="480" t="s">
        <v>435</v>
      </c>
      <c r="C7" s="433"/>
      <c r="D7" s="497" t="str">
        <f>Indicadores!G36</f>
        <v>((Consumo mensual actual de energía 2022(kW) - Consumo promedio mensual de energía 2019 (kW)) / Consumo promedio bimensual de energía 2019 (kW)) * 100</v>
      </c>
      <c r="E7" s="498"/>
      <c r="F7" s="480" t="s">
        <v>436</v>
      </c>
      <c r="G7" s="433"/>
      <c r="H7" s="497" t="str">
        <f>Indicadores!C36</f>
        <v>Mantener el promedio consumo de energía por persona respecto al consumo promedio de 2019</v>
      </c>
      <c r="I7" s="49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Indicadores!P36</f>
        <v>Mensual</v>
      </c>
      <c r="D8" s="32" t="s">
        <v>438</v>
      </c>
      <c r="E8" s="43" t="str">
        <f>Indicadores!R36</f>
        <v>Grupo de servicios administrativos</v>
      </c>
      <c r="F8" s="32" t="s">
        <v>70</v>
      </c>
      <c r="G8" s="43" t="str">
        <f>Indicadores!H36</f>
        <v xml:space="preserve">Porcentaje </v>
      </c>
      <c r="H8" s="482" t="s">
        <v>439</v>
      </c>
      <c r="I8" s="484" t="str">
        <f>Indicadores!O36</f>
        <v>Hacia abajo</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Indicadores!N36</f>
        <v>-0.25</v>
      </c>
      <c r="D9" s="34" t="s">
        <v>406</v>
      </c>
      <c r="E9" s="346">
        <f>'TABLERO DE MANDO'!F37</f>
        <v>-0.21249999999999999</v>
      </c>
      <c r="F9" s="35" t="s">
        <v>407</v>
      </c>
      <c r="G9" s="72">
        <f>'TABLERO DE MANDO'!G37</f>
        <v>-0.22500000000000001</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46" t="s">
        <v>440</v>
      </c>
      <c r="C11" s="38" t="s">
        <v>441</v>
      </c>
      <c r="D11" s="39" t="str">
        <f>D9</f>
        <v>LIMITE INSATISFACTORIO</v>
      </c>
      <c r="E11" s="39" t="str">
        <f>F9</f>
        <v>LIMITE SATISFACTORIO</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41">
        <v>-0.46</v>
      </c>
      <c r="D12" s="40">
        <f t="shared" ref="D12:D23" si="0">+$E$9</f>
        <v>-0.21249999999999999</v>
      </c>
      <c r="E12" s="40">
        <f t="shared" ref="E12:E23" si="1">+$G$9</f>
        <v>-0.22500000000000001</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41">
        <v>-0.42</v>
      </c>
      <c r="D13" s="40">
        <f t="shared" si="0"/>
        <v>-0.21249999999999999</v>
      </c>
      <c r="E13" s="40">
        <f t="shared" si="1"/>
        <v>-0.22500000000000001</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41">
        <v>-0.44</v>
      </c>
      <c r="D14" s="40">
        <f t="shared" si="0"/>
        <v>-0.21249999999999999</v>
      </c>
      <c r="E14" s="40">
        <f t="shared" si="1"/>
        <v>-0.22500000000000001</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41">
        <v>-0.42</v>
      </c>
      <c r="D15" s="40">
        <f t="shared" si="0"/>
        <v>-0.21249999999999999</v>
      </c>
      <c r="E15" s="40">
        <f t="shared" si="1"/>
        <v>-0.22500000000000001</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41">
        <v>-0.44</v>
      </c>
      <c r="D16" s="40">
        <f t="shared" si="0"/>
        <v>-0.21249999999999999</v>
      </c>
      <c r="E16" s="40">
        <f t="shared" si="1"/>
        <v>-0.22500000000000001</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1">
        <v>-0.35</v>
      </c>
      <c r="D17" s="40">
        <f t="shared" si="0"/>
        <v>-0.21249999999999999</v>
      </c>
      <c r="E17" s="40">
        <f t="shared" si="1"/>
        <v>-0.22500000000000001</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73"/>
      <c r="D18" s="40">
        <f t="shared" si="0"/>
        <v>-0.21249999999999999</v>
      </c>
      <c r="E18" s="40">
        <f t="shared" si="1"/>
        <v>-0.22500000000000001</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231"/>
      <c r="D19" s="40">
        <f t="shared" si="0"/>
        <v>-0.21249999999999999</v>
      </c>
      <c r="E19" s="40">
        <f t="shared" si="1"/>
        <v>-0.22500000000000001</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-0.21249999999999999</v>
      </c>
      <c r="E20" s="40">
        <f t="shared" si="1"/>
        <v>-0.22500000000000001</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231"/>
      <c r="D21" s="40">
        <f t="shared" si="0"/>
        <v>-0.21249999999999999</v>
      </c>
      <c r="E21" s="40">
        <f t="shared" si="1"/>
        <v>-0.22500000000000001</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231"/>
      <c r="D22" s="40">
        <f t="shared" si="0"/>
        <v>-0.21249999999999999</v>
      </c>
      <c r="E22" s="40">
        <f t="shared" si="1"/>
        <v>-0.22500000000000001</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41"/>
      <c r="D23" s="40">
        <f t="shared" si="0"/>
        <v>-0.21249999999999999</v>
      </c>
      <c r="E23" s="40">
        <f t="shared" si="1"/>
        <v>-0.22500000000000001</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t="s">
        <v>442</v>
      </c>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131"/>
      <c r="C29" s="115"/>
      <c r="D29" s="115"/>
      <c r="E29" s="115"/>
      <c r="F29" s="115"/>
      <c r="G29" s="115"/>
      <c r="H29" s="115"/>
      <c r="I29" s="50"/>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67" t="s">
        <v>457</v>
      </c>
      <c r="C30" s="432"/>
      <c r="D30" s="432"/>
      <c r="E30" s="433"/>
      <c r="F30" s="567" t="s">
        <v>444</v>
      </c>
      <c r="G30" s="432"/>
      <c r="H30" s="432"/>
      <c r="I30" s="43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513" t="s">
        <v>659</v>
      </c>
      <c r="C31" s="426"/>
      <c r="D31" s="426"/>
      <c r="E31" s="427"/>
      <c r="F31" s="476"/>
      <c r="G31" s="426"/>
      <c r="H31" s="426"/>
      <c r="I31" s="427"/>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477"/>
      <c r="C32" s="478"/>
      <c r="D32" s="478"/>
      <c r="E32" s="479"/>
      <c r="F32" s="477"/>
      <c r="G32" s="478"/>
      <c r="H32" s="478"/>
      <c r="I32" s="479"/>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477"/>
      <c r="C33" s="478"/>
      <c r="D33" s="478"/>
      <c r="E33" s="479"/>
      <c r="F33" s="477"/>
      <c r="G33" s="478"/>
      <c r="H33" s="478"/>
      <c r="I33" s="479"/>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477"/>
      <c r="C34" s="478"/>
      <c r="D34" s="478"/>
      <c r="E34" s="479"/>
      <c r="F34" s="477"/>
      <c r="G34" s="478"/>
      <c r="H34" s="478"/>
      <c r="I34" s="479"/>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477"/>
      <c r="C35" s="478"/>
      <c r="D35" s="478"/>
      <c r="E35" s="479"/>
      <c r="F35" s="477"/>
      <c r="G35" s="478"/>
      <c r="H35" s="478"/>
      <c r="I35" s="479"/>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477"/>
      <c r="C36" s="478"/>
      <c r="D36" s="478"/>
      <c r="E36" s="479"/>
      <c r="F36" s="477"/>
      <c r="G36" s="478"/>
      <c r="H36" s="478"/>
      <c r="I36" s="479"/>
      <c r="J36" s="111"/>
      <c r="K36" s="111"/>
      <c r="L36" s="111"/>
      <c r="M36" s="111"/>
      <c r="N36" s="111"/>
      <c r="O36" s="111"/>
      <c r="P36" s="111"/>
      <c r="Q36" s="111"/>
      <c r="R36" s="111"/>
      <c r="S36" s="111"/>
      <c r="T36" s="111"/>
      <c r="U36" s="111"/>
      <c r="V36" s="111"/>
      <c r="W36" s="111"/>
      <c r="X36" s="111"/>
      <c r="Y36" s="111"/>
      <c r="Z36" s="111"/>
      <c r="AA36" s="111"/>
      <c r="AB36" s="111"/>
      <c r="AC36" s="111"/>
    </row>
    <row r="37" spans="1:29" ht="102.75" customHeight="1">
      <c r="A37" s="111"/>
      <c r="B37" s="428"/>
      <c r="C37" s="429"/>
      <c r="D37" s="429"/>
      <c r="E37" s="430"/>
      <c r="F37" s="428"/>
      <c r="G37" s="429"/>
      <c r="H37" s="429"/>
      <c r="I37" s="430"/>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3.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row>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37"/>
    <mergeCell ref="F31:I37"/>
    <mergeCell ref="D7:E7"/>
    <mergeCell ref="F7:G7"/>
    <mergeCell ref="H8:H9"/>
    <mergeCell ref="I8:I9"/>
    <mergeCell ref="B28:I28"/>
    <mergeCell ref="B30:E30"/>
    <mergeCell ref="F30:I30"/>
  </mergeCells>
  <conditionalFormatting sqref="E9">
    <cfRule type="notContainsBlanks" dxfId="159" priority="1">
      <formula>LEN(TRIM(E9))&gt;0</formula>
    </cfRule>
  </conditionalFormatting>
  <pageMargins left="0.7" right="0.7" top="0.75" bottom="0.75" header="0" footer="0"/>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tabColor rgb="FFFF9900"/>
  </sheetPr>
  <dimension ref="A1:AC995"/>
  <sheetViews>
    <sheetView topLeftCell="A9"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39.75" customHeight="1">
      <c r="A1" s="111"/>
      <c r="B1" s="698" t="s">
        <v>463</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9" customHeight="1">
      <c r="A4" s="111"/>
      <c r="B4" s="696"/>
      <c r="C4" s="690"/>
      <c r="D4" s="690"/>
      <c r="E4" s="690"/>
      <c r="F4" s="690"/>
      <c r="G4" s="690"/>
      <c r="H4" s="690"/>
      <c r="I4" s="697"/>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480" t="s">
        <v>432</v>
      </c>
      <c r="C5" s="433"/>
      <c r="D5" s="496" t="str">
        <f>Indicadores!F37</f>
        <v>Gestión Administrativa , Comisiones y Apoyo Logistíco (GAC)</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Indicadores!A37</f>
        <v xml:space="preserve">Consumo de papel en resmas </v>
      </c>
      <c r="E6" s="498"/>
      <c r="F6" s="480" t="s">
        <v>434</v>
      </c>
      <c r="G6" s="433"/>
      <c r="H6" s="497" t="str">
        <f>Indicadores!S37</f>
        <v>Subdirector Administrativo y financiero</v>
      </c>
      <c r="I6" s="498"/>
      <c r="J6" s="111"/>
      <c r="K6" s="111"/>
      <c r="L6" s="111"/>
      <c r="M6" s="111"/>
      <c r="N6" s="111"/>
      <c r="O6" s="111"/>
      <c r="P6" s="111"/>
      <c r="Q6" s="111"/>
      <c r="R6" s="111"/>
      <c r="S6" s="111"/>
      <c r="T6" s="111"/>
      <c r="U6" s="111"/>
      <c r="V6" s="111"/>
      <c r="W6" s="111"/>
      <c r="X6" s="111"/>
      <c r="Y6" s="111"/>
      <c r="Z6" s="111"/>
      <c r="AA6" s="111"/>
      <c r="AB6" s="111"/>
      <c r="AC6" s="111"/>
    </row>
    <row r="7" spans="1:29" ht="38.25" customHeight="1">
      <c r="A7" s="111"/>
      <c r="B7" s="480" t="s">
        <v>435</v>
      </c>
      <c r="C7" s="433"/>
      <c r="D7" s="497" t="str">
        <f>Indicadores!G37</f>
        <v>((Consumo mensual actual de resmas de papel - Consumo promedio mensual de resmas de papel 2019) / Consumo promedio mensual de resmas de papel 2019))* 100</v>
      </c>
      <c r="E7" s="498"/>
      <c r="F7" s="480" t="s">
        <v>436</v>
      </c>
      <c r="G7" s="433"/>
      <c r="H7" s="497" t="str">
        <f>Indicadores!C37</f>
        <v>Mantener el promedio consumo de papel por persona respecto al consumo promedio de 2019</v>
      </c>
      <c r="I7" s="49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Indicadores!P37</f>
        <v>Mensual</v>
      </c>
      <c r="D8" s="32" t="s">
        <v>438</v>
      </c>
      <c r="E8" s="43" t="str">
        <f>Indicadores!R37</f>
        <v>Grupo de servicios administrativos</v>
      </c>
      <c r="F8" s="32" t="s">
        <v>70</v>
      </c>
      <c r="G8" s="43" t="str">
        <f>Indicadores!H37</f>
        <v>Unidades</v>
      </c>
      <c r="H8" s="482" t="s">
        <v>439</v>
      </c>
      <c r="I8" s="484" t="str">
        <f>Indicadores!O37</f>
        <v>Hacia abajo</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72">
        <f>Indicadores!N37</f>
        <v>-0.25</v>
      </c>
      <c r="D9" s="34" t="s">
        <v>406</v>
      </c>
      <c r="E9" s="43">
        <f>'TABLERO DE MANDO'!F38</f>
        <v>-0.21249999999999999</v>
      </c>
      <c r="F9" s="35" t="s">
        <v>407</v>
      </c>
      <c r="G9" s="72">
        <f>'TABLERO DE MANDO'!G38</f>
        <v>-0.22500000000000001</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46" t="s">
        <v>440</v>
      </c>
      <c r="C11" s="38" t="s">
        <v>441</v>
      </c>
      <c r="D11" s="39" t="str">
        <f>D9</f>
        <v>LIMITE INSATISFACTORIO</v>
      </c>
      <c r="E11" s="39" t="str">
        <f>F9</f>
        <v>LIMITE SATISFACTORIO</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41">
        <v>-0.81</v>
      </c>
      <c r="D12" s="40">
        <f t="shared" ref="D12:D23" si="0">+$E$9</f>
        <v>-0.21249999999999999</v>
      </c>
      <c r="E12" s="40">
        <f t="shared" ref="E12:E23" si="1">+$G$9</f>
        <v>-0.22500000000000001</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41">
        <v>-0.64</v>
      </c>
      <c r="D13" s="40">
        <f t="shared" si="0"/>
        <v>-0.21249999999999999</v>
      </c>
      <c r="E13" s="40">
        <f t="shared" si="1"/>
        <v>-0.22500000000000001</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41">
        <v>-0.4</v>
      </c>
      <c r="D14" s="40">
        <f t="shared" si="0"/>
        <v>-0.21249999999999999</v>
      </c>
      <c r="E14" s="40">
        <f>+$G$9</f>
        <v>-0.22500000000000001</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41">
        <v>-0.68</v>
      </c>
      <c r="D15" s="40">
        <f t="shared" si="0"/>
        <v>-0.21249999999999999</v>
      </c>
      <c r="E15" s="40">
        <f t="shared" si="1"/>
        <v>-0.22500000000000001</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41">
        <v>-0.68</v>
      </c>
      <c r="D16" s="40">
        <f t="shared" si="0"/>
        <v>-0.21249999999999999</v>
      </c>
      <c r="E16" s="40">
        <f t="shared" si="1"/>
        <v>-0.22500000000000001</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1">
        <v>-0.77</v>
      </c>
      <c r="D17" s="40">
        <f t="shared" si="0"/>
        <v>-0.21249999999999999</v>
      </c>
      <c r="E17" s="40">
        <f t="shared" si="1"/>
        <v>-0.22500000000000001</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73"/>
      <c r="D18" s="40">
        <f t="shared" si="0"/>
        <v>-0.21249999999999999</v>
      </c>
      <c r="E18" s="40">
        <f t="shared" si="1"/>
        <v>-0.22500000000000001</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232"/>
      <c r="D19" s="40">
        <f t="shared" si="0"/>
        <v>-0.21249999999999999</v>
      </c>
      <c r="E19" s="40">
        <f t="shared" si="1"/>
        <v>-0.22500000000000001</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-0.21249999999999999</v>
      </c>
      <c r="E20" s="40">
        <f t="shared" si="1"/>
        <v>-0.22500000000000001</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232"/>
      <c r="D21" s="40">
        <f t="shared" si="0"/>
        <v>-0.21249999999999999</v>
      </c>
      <c r="E21" s="40">
        <f t="shared" si="1"/>
        <v>-0.22500000000000001</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232"/>
      <c r="D22" s="40">
        <f t="shared" si="0"/>
        <v>-0.21249999999999999</v>
      </c>
      <c r="E22" s="40">
        <f t="shared" si="1"/>
        <v>-0.22500000000000001</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41"/>
      <c r="D23" s="40">
        <f t="shared" si="0"/>
        <v>-0.21249999999999999</v>
      </c>
      <c r="E23" s="40">
        <f t="shared" si="1"/>
        <v>-0.22500000000000001</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t="s">
        <v>442</v>
      </c>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131"/>
      <c r="C29" s="115"/>
      <c r="D29" s="115"/>
      <c r="E29" s="115"/>
      <c r="F29" s="115"/>
      <c r="G29" s="115"/>
      <c r="H29" s="115"/>
      <c r="I29" s="50"/>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67" t="s">
        <v>443</v>
      </c>
      <c r="C30" s="432"/>
      <c r="D30" s="432"/>
      <c r="E30" s="433"/>
      <c r="F30" s="567" t="s">
        <v>444</v>
      </c>
      <c r="G30" s="432"/>
      <c r="H30" s="432"/>
      <c r="I30" s="43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699" t="s">
        <v>660</v>
      </c>
      <c r="C31" s="426"/>
      <c r="D31" s="426"/>
      <c r="E31" s="427"/>
      <c r="F31" s="476"/>
      <c r="G31" s="426"/>
      <c r="H31" s="426"/>
      <c r="I31" s="427"/>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477"/>
      <c r="C32" s="478"/>
      <c r="D32" s="478"/>
      <c r="E32" s="479"/>
      <c r="F32" s="477"/>
      <c r="G32" s="478"/>
      <c r="H32" s="478"/>
      <c r="I32" s="479"/>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477"/>
      <c r="C33" s="478"/>
      <c r="D33" s="478"/>
      <c r="E33" s="479"/>
      <c r="F33" s="477"/>
      <c r="G33" s="478"/>
      <c r="H33" s="478"/>
      <c r="I33" s="479"/>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477"/>
      <c r="C34" s="478"/>
      <c r="D34" s="478"/>
      <c r="E34" s="479"/>
      <c r="F34" s="477"/>
      <c r="G34" s="478"/>
      <c r="H34" s="478"/>
      <c r="I34" s="479"/>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477"/>
      <c r="C35" s="478"/>
      <c r="D35" s="478"/>
      <c r="E35" s="479"/>
      <c r="F35" s="477"/>
      <c r="G35" s="478"/>
      <c r="H35" s="478"/>
      <c r="I35" s="479"/>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477"/>
      <c r="C36" s="478"/>
      <c r="D36" s="478"/>
      <c r="E36" s="479"/>
      <c r="F36" s="477"/>
      <c r="G36" s="478"/>
      <c r="H36" s="478"/>
      <c r="I36" s="479"/>
      <c r="J36" s="111"/>
      <c r="K36" s="111"/>
      <c r="L36" s="111"/>
      <c r="M36" s="111"/>
      <c r="N36" s="111"/>
      <c r="O36" s="111"/>
      <c r="P36" s="111"/>
      <c r="Q36" s="111"/>
      <c r="R36" s="111"/>
      <c r="S36" s="111"/>
      <c r="T36" s="111"/>
      <c r="U36" s="111"/>
      <c r="V36" s="111"/>
      <c r="W36" s="111"/>
      <c r="X36" s="111"/>
      <c r="Y36" s="111"/>
      <c r="Z36" s="111"/>
      <c r="AA36" s="111"/>
      <c r="AB36" s="111"/>
      <c r="AC36" s="111"/>
    </row>
    <row r="37" spans="1:29" ht="124.5" customHeight="1">
      <c r="A37" s="111"/>
      <c r="B37" s="428"/>
      <c r="C37" s="429"/>
      <c r="D37" s="429"/>
      <c r="E37" s="430"/>
      <c r="F37" s="428"/>
      <c r="G37" s="429"/>
      <c r="H37" s="429"/>
      <c r="I37" s="430"/>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3.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row>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37"/>
    <mergeCell ref="F31:I37"/>
    <mergeCell ref="D7:E7"/>
    <mergeCell ref="F7:G7"/>
    <mergeCell ref="H8:H9"/>
    <mergeCell ref="I8:I9"/>
    <mergeCell ref="B28:I28"/>
    <mergeCell ref="B30:E30"/>
    <mergeCell ref="F30:I30"/>
  </mergeCells>
  <pageMargins left="0.7" right="0.7" top="0.75" bottom="0.75" header="0" footer="0"/>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tabColor rgb="FFFF9900"/>
  </sheetPr>
  <dimension ref="A1:AC994"/>
  <sheetViews>
    <sheetView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9.25" customHeight="1">
      <c r="A1" s="111"/>
      <c r="B1" s="698" t="s">
        <v>463</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21.7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8.25" customHeight="1">
      <c r="A4" s="111"/>
      <c r="B4" s="696"/>
      <c r="C4" s="690"/>
      <c r="D4" s="690"/>
      <c r="E4" s="690"/>
      <c r="F4" s="690"/>
      <c r="G4" s="690"/>
      <c r="H4" s="690"/>
      <c r="I4" s="697"/>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480" t="s">
        <v>432</v>
      </c>
      <c r="C5" s="433"/>
      <c r="D5" s="496" t="str">
        <f>Indicadores!F38</f>
        <v>Gestión Administrativa , Comisiones y Apoyo Logistíco (GAC)</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Indicadores!A38</f>
        <v>Porcentaje de Residuos Aprovechados</v>
      </c>
      <c r="E6" s="498"/>
      <c r="F6" s="480" t="s">
        <v>434</v>
      </c>
      <c r="G6" s="433"/>
      <c r="H6" s="497" t="str">
        <f>Indicadores!S38</f>
        <v>Subdirector Administrativo y financiero</v>
      </c>
      <c r="I6" s="498"/>
      <c r="J6" s="111"/>
      <c r="K6" s="111"/>
      <c r="L6" s="111"/>
      <c r="M6" s="111"/>
      <c r="N6" s="111"/>
      <c r="O6" s="111"/>
      <c r="P6" s="111"/>
      <c r="Q6" s="111"/>
      <c r="R6" s="111"/>
      <c r="S6" s="111"/>
      <c r="T6" s="111"/>
      <c r="U6" s="111"/>
      <c r="V6" s="111"/>
      <c r="W6" s="111"/>
      <c r="X6" s="111"/>
      <c r="Y6" s="111"/>
      <c r="Z6" s="111"/>
      <c r="AA6" s="111"/>
      <c r="AB6" s="111"/>
      <c r="AC6" s="111"/>
    </row>
    <row r="7" spans="1:29" ht="39.75" customHeight="1">
      <c r="A7" s="111"/>
      <c r="B7" s="480" t="s">
        <v>435</v>
      </c>
      <c r="C7" s="433"/>
      <c r="D7" s="497" t="str">
        <f>Indicadores!G38</f>
        <v>Cantidad de residuos aprovechados / Cantidad de residuos generados *100</v>
      </c>
      <c r="E7" s="498"/>
      <c r="F7" s="480" t="s">
        <v>436</v>
      </c>
      <c r="G7" s="433"/>
      <c r="H7" s="497" t="str">
        <f>Indicadores!C38</f>
        <v>Aumentar el aprovechamiento de residuos no peligrosos aprovechables</v>
      </c>
      <c r="I7" s="49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Indicadores!P38</f>
        <v>Mensual</v>
      </c>
      <c r="D8" s="32" t="s">
        <v>438</v>
      </c>
      <c r="E8" s="43" t="str">
        <f>Indicadores!R38</f>
        <v>Grupo de servicios administrativos</v>
      </c>
      <c r="F8" s="32" t="s">
        <v>70</v>
      </c>
      <c r="G8" s="43" t="str">
        <f>Indicadores!H38</f>
        <v>Porcentaje</v>
      </c>
      <c r="H8" s="482" t="s">
        <v>439</v>
      </c>
      <c r="I8" s="484" t="str">
        <f>Indicadores!O38</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Indicadores!N38</f>
        <v>0.25</v>
      </c>
      <c r="D9" s="34" t="s">
        <v>406</v>
      </c>
      <c r="E9" s="33">
        <f>'TABLERO DE MANDO'!F39</f>
        <v>0.21249999999999999</v>
      </c>
      <c r="F9" s="35" t="s">
        <v>407</v>
      </c>
      <c r="G9" s="33">
        <f>'TABLERO DE MANDO'!G39</f>
        <v>0.22500000000000001</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46" t="s">
        <v>440</v>
      </c>
      <c r="C11" s="38" t="s">
        <v>441</v>
      </c>
      <c r="D11" s="39" t="str">
        <f>D9</f>
        <v>LIMITE INSATISFACTORIO</v>
      </c>
      <c r="E11" s="39" t="str">
        <f>F9</f>
        <v>LIMITE SATISFACTORIO</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41">
        <v>0.32</v>
      </c>
      <c r="D12" s="40">
        <f t="shared" ref="D12:D23" si="0">+$E$9</f>
        <v>0.21249999999999999</v>
      </c>
      <c r="E12" s="40">
        <f t="shared" ref="E12:E23" si="1">+$G$9</f>
        <v>0.22500000000000001</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41">
        <v>0.26</v>
      </c>
      <c r="D13" s="40">
        <f t="shared" si="0"/>
        <v>0.21249999999999999</v>
      </c>
      <c r="E13" s="40">
        <f t="shared" si="1"/>
        <v>0.22500000000000001</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41">
        <v>0.25</v>
      </c>
      <c r="D14" s="40">
        <f t="shared" si="0"/>
        <v>0.21249999999999999</v>
      </c>
      <c r="E14" s="40">
        <f t="shared" si="1"/>
        <v>0.22500000000000001</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41">
        <v>0.31</v>
      </c>
      <c r="D15" s="40">
        <f t="shared" si="0"/>
        <v>0.21249999999999999</v>
      </c>
      <c r="E15" s="40">
        <f t="shared" si="1"/>
        <v>0.22500000000000001</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41">
        <v>0.25</v>
      </c>
      <c r="D16" s="40">
        <f t="shared" si="0"/>
        <v>0.21249999999999999</v>
      </c>
      <c r="E16" s="40">
        <f t="shared" si="1"/>
        <v>0.22500000000000001</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8">
        <v>0.17</v>
      </c>
      <c r="D17" s="40">
        <f t="shared" si="0"/>
        <v>0.21249999999999999</v>
      </c>
      <c r="E17" s="40">
        <f t="shared" si="1"/>
        <v>0.22500000000000001</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8"/>
      <c r="D18" s="40">
        <f t="shared" si="0"/>
        <v>0.21249999999999999</v>
      </c>
      <c r="E18" s="40">
        <f t="shared" si="1"/>
        <v>0.22500000000000001</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0.21249999999999999</v>
      </c>
      <c r="E19" s="40">
        <f t="shared" si="1"/>
        <v>0.22500000000000001</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0.21249999999999999</v>
      </c>
      <c r="E20" s="40">
        <f t="shared" si="1"/>
        <v>0.22500000000000001</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0.21249999999999999</v>
      </c>
      <c r="E21" s="40">
        <f t="shared" si="1"/>
        <v>0.22500000000000001</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0.21249999999999999</v>
      </c>
      <c r="E22" s="40">
        <f t="shared" si="1"/>
        <v>0.22500000000000001</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41"/>
      <c r="D23" s="40">
        <f t="shared" si="0"/>
        <v>0.21249999999999999</v>
      </c>
      <c r="E23" s="40">
        <f t="shared" si="1"/>
        <v>0.22500000000000001</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t="s">
        <v>442</v>
      </c>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3.5" customHeight="1">
      <c r="A29" s="111"/>
      <c r="B29" s="567" t="s">
        <v>443</v>
      </c>
      <c r="C29" s="432"/>
      <c r="D29" s="432"/>
      <c r="E29" s="433"/>
      <c r="F29" s="567" t="s">
        <v>444</v>
      </c>
      <c r="G29" s="432"/>
      <c r="H29" s="432"/>
      <c r="I29" s="433"/>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13" t="s">
        <v>661</v>
      </c>
      <c r="C30" s="426"/>
      <c r="D30" s="426"/>
      <c r="E30" s="427"/>
      <c r="F30" s="476"/>
      <c r="G30" s="426"/>
      <c r="H30" s="426"/>
      <c r="I30" s="427"/>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477"/>
      <c r="C31" s="478"/>
      <c r="D31" s="478"/>
      <c r="E31" s="479"/>
      <c r="F31" s="477"/>
      <c r="G31" s="478"/>
      <c r="H31" s="478"/>
      <c r="I31" s="479"/>
      <c r="J31" s="111"/>
      <c r="K31" s="111"/>
      <c r="L31" s="111"/>
      <c r="M31" s="111"/>
      <c r="N31" s="111"/>
      <c r="O31" s="111"/>
      <c r="P31" s="111"/>
      <c r="Q31" s="111"/>
      <c r="R31" s="111"/>
      <c r="S31" s="111"/>
      <c r="T31" s="111"/>
      <c r="U31" s="111"/>
      <c r="V31" s="111"/>
      <c r="W31" s="111"/>
      <c r="X31" s="111"/>
      <c r="Y31" s="111"/>
      <c r="Z31" s="111"/>
      <c r="AA31" s="111"/>
      <c r="AB31" s="111"/>
      <c r="AC31" s="111"/>
    </row>
    <row r="32" spans="1:29" ht="15" customHeight="1">
      <c r="A32" s="111"/>
      <c r="B32" s="477"/>
      <c r="C32" s="478"/>
      <c r="D32" s="478"/>
      <c r="E32" s="479"/>
      <c r="F32" s="477"/>
      <c r="G32" s="478"/>
      <c r="H32" s="478"/>
      <c r="I32" s="479"/>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477"/>
      <c r="C33" s="478"/>
      <c r="D33" s="478"/>
      <c r="E33" s="479"/>
      <c r="F33" s="477"/>
      <c r="G33" s="478"/>
      <c r="H33" s="478"/>
      <c r="I33" s="479"/>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477"/>
      <c r="C34" s="478"/>
      <c r="D34" s="478"/>
      <c r="E34" s="479"/>
      <c r="F34" s="477"/>
      <c r="G34" s="478"/>
      <c r="H34" s="478"/>
      <c r="I34" s="479"/>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477"/>
      <c r="C35" s="478"/>
      <c r="D35" s="478"/>
      <c r="E35" s="479"/>
      <c r="F35" s="477"/>
      <c r="G35" s="478"/>
      <c r="H35" s="478"/>
      <c r="I35" s="479"/>
      <c r="J35" s="111"/>
      <c r="K35" s="111"/>
      <c r="L35" s="111"/>
      <c r="M35" s="111"/>
      <c r="N35" s="111"/>
      <c r="O35" s="111"/>
      <c r="P35" s="111"/>
      <c r="Q35" s="111"/>
      <c r="R35" s="111"/>
      <c r="S35" s="111"/>
      <c r="T35" s="111"/>
      <c r="U35" s="111"/>
      <c r="V35" s="111"/>
      <c r="W35" s="111"/>
      <c r="X35" s="111"/>
      <c r="Y35" s="111"/>
      <c r="Z35" s="111"/>
      <c r="AA35" s="111"/>
      <c r="AB35" s="111"/>
      <c r="AC35" s="111"/>
    </row>
    <row r="36" spans="1:29" ht="89.25" customHeight="1">
      <c r="A36" s="111"/>
      <c r="B36" s="428"/>
      <c r="C36" s="429"/>
      <c r="D36" s="429"/>
      <c r="E36" s="430"/>
      <c r="F36" s="428"/>
      <c r="G36" s="429"/>
      <c r="H36" s="429"/>
      <c r="I36" s="430"/>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0:E36"/>
    <mergeCell ref="F30:I36"/>
    <mergeCell ref="D7:E7"/>
    <mergeCell ref="F7:G7"/>
    <mergeCell ref="H8:H9"/>
    <mergeCell ref="I8:I9"/>
    <mergeCell ref="B28:I28"/>
    <mergeCell ref="B29:E29"/>
    <mergeCell ref="F29:I29"/>
  </mergeCells>
  <pageMargins left="0.7" right="0.7" top="0.75" bottom="0.75" header="0" footer="0"/>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tabColor rgb="FFFF9900"/>
  </sheetPr>
  <dimension ref="A1:AC994"/>
  <sheetViews>
    <sheetView topLeftCell="A11"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9.25" customHeight="1">
      <c r="A1" s="111"/>
      <c r="B1" s="698" t="s">
        <v>463</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21.7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8.25" customHeight="1" thickBot="1">
      <c r="A4" s="111"/>
      <c r="B4" s="696"/>
      <c r="C4" s="690"/>
      <c r="D4" s="690"/>
      <c r="E4" s="690"/>
      <c r="F4" s="690"/>
      <c r="G4" s="690"/>
      <c r="H4" s="690"/>
      <c r="I4" s="697"/>
      <c r="J4" s="111"/>
      <c r="K4" s="111"/>
      <c r="L4" s="111"/>
      <c r="M4" s="111"/>
      <c r="N4" s="111"/>
      <c r="O4" s="111"/>
      <c r="P4" s="111"/>
      <c r="Q4" s="111"/>
      <c r="R4" s="111"/>
      <c r="S4" s="111"/>
      <c r="T4" s="111"/>
      <c r="U4" s="111"/>
      <c r="V4" s="111"/>
      <c r="W4" s="111"/>
      <c r="X4" s="111"/>
      <c r="Y4" s="111"/>
      <c r="Z4" s="111"/>
      <c r="AA4" s="111"/>
      <c r="AB4" s="111"/>
      <c r="AC4" s="111"/>
    </row>
    <row r="5" spans="1:29" ht="22.5" customHeight="1" thickBot="1">
      <c r="A5" s="111"/>
      <c r="B5" s="480" t="s">
        <v>432</v>
      </c>
      <c r="C5" s="433"/>
      <c r="D5" s="496" t="str">
        <f>Indicadores!F38</f>
        <v>Gestión Administrativa , Comisiones y Apoyo Logistíco (GAC)</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34.5" customHeight="1" thickBot="1">
      <c r="A6" s="111"/>
      <c r="B6" s="480" t="s">
        <v>433</v>
      </c>
      <c r="C6" s="433"/>
      <c r="D6" s="497" t="str">
        <f>Indicadores!A40</f>
        <v>Trámite de Solicitudes de Eventos</v>
      </c>
      <c r="E6" s="498"/>
      <c r="F6" s="480" t="s">
        <v>434</v>
      </c>
      <c r="G6" s="433"/>
      <c r="H6" s="497" t="str">
        <f>Indicadores!S40</f>
        <v>Subdirector Administrativo y financiero</v>
      </c>
      <c r="I6" s="498"/>
      <c r="J6" s="111"/>
      <c r="K6" s="111"/>
      <c r="L6" s="111"/>
      <c r="M6" s="111"/>
      <c r="N6" s="111"/>
      <c r="O6" s="111"/>
      <c r="P6" s="111"/>
      <c r="Q6" s="111"/>
      <c r="R6" s="111"/>
      <c r="S6" s="111"/>
      <c r="T6" s="111"/>
      <c r="U6" s="111"/>
      <c r="V6" s="111"/>
      <c r="W6" s="111"/>
      <c r="X6" s="111"/>
      <c r="Y6" s="111"/>
      <c r="Z6" s="111"/>
      <c r="AA6" s="111"/>
      <c r="AB6" s="111"/>
      <c r="AC6" s="111"/>
    </row>
    <row r="7" spans="1:29" ht="39.75" customHeight="1">
      <c r="A7" s="111"/>
      <c r="B7" s="480" t="s">
        <v>435</v>
      </c>
      <c r="C7" s="433"/>
      <c r="D7" s="497" t="str">
        <f>Indicadores!G40</f>
        <v>(Número de eventos ejecutados/Número de eventos solicitados)*100</v>
      </c>
      <c r="E7" s="498"/>
      <c r="F7" s="480" t="s">
        <v>436</v>
      </c>
      <c r="G7" s="433"/>
      <c r="H7" s="497" t="str">
        <f>Indicadores!C40</f>
        <v>Facilitar el análisis de la relación entre los eventos ejecutados con operador logístico respecto al total de eventos solicitados con el fin de controlar reprocesos administrativos.</v>
      </c>
      <c r="I7" s="49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Indicadores!P40</f>
        <v xml:space="preserve">Trimestral </v>
      </c>
      <c r="D8" s="32" t="s">
        <v>438</v>
      </c>
      <c r="E8" s="43" t="str">
        <f>Indicadores!R40</f>
        <v xml:space="preserve">Grupo de Comisiones y apoyo Logistíco </v>
      </c>
      <c r="F8" s="32" t="s">
        <v>70</v>
      </c>
      <c r="G8" s="43" t="str">
        <f>Indicadores!H40</f>
        <v>Porcentaje</v>
      </c>
      <c r="H8" s="482" t="s">
        <v>439</v>
      </c>
      <c r="I8" s="484" t="str">
        <f>Indicadores!O40</f>
        <v xml:space="preserve">Hacia arriba </v>
      </c>
      <c r="J8" s="111"/>
      <c r="K8" s="111"/>
      <c r="L8" s="111"/>
      <c r="M8" s="111"/>
      <c r="N8" s="111"/>
      <c r="O8" s="111"/>
      <c r="P8" s="111"/>
      <c r="Q8" s="111"/>
      <c r="R8" s="111"/>
      <c r="S8" s="111"/>
      <c r="T8" s="111"/>
      <c r="U8" s="111"/>
      <c r="V8" s="111"/>
      <c r="W8" s="111"/>
      <c r="X8" s="111"/>
      <c r="Y8" s="111"/>
      <c r="Z8" s="111"/>
      <c r="AA8" s="111"/>
      <c r="AB8" s="111"/>
      <c r="AC8" s="111"/>
    </row>
    <row r="9" spans="1:29" ht="33.75" customHeight="1" thickBot="1">
      <c r="A9" s="111"/>
      <c r="B9" s="32" t="s">
        <v>404</v>
      </c>
      <c r="C9" s="33">
        <f>Indicadores!N40</f>
        <v>0.96</v>
      </c>
      <c r="D9" s="34" t="s">
        <v>406</v>
      </c>
      <c r="E9" s="33">
        <f>'TABLERO DE MANDO'!F40</f>
        <v>0.68</v>
      </c>
      <c r="F9" s="35" t="s">
        <v>407</v>
      </c>
      <c r="G9" s="33">
        <f>'TABLERO DE MANDO'!G40</f>
        <v>0.72000000000000008</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46" t="s">
        <v>440</v>
      </c>
      <c r="C11" s="38" t="s">
        <v>441</v>
      </c>
      <c r="D11" s="39" t="str">
        <f>D9</f>
        <v>LIMITE INSATISFACTORIO</v>
      </c>
      <c r="E11" s="39" t="str">
        <f>F9</f>
        <v>LIMITE SATISFACTORIO</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49"/>
      <c r="D12" s="40">
        <f t="shared" ref="D12:D23" si="0">+$E$9</f>
        <v>0.68</v>
      </c>
      <c r="E12" s="40">
        <f t="shared" ref="E12:E23" si="1">+$G$9</f>
        <v>0.72000000000000008</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48"/>
      <c r="D13" s="40">
        <f t="shared" si="0"/>
        <v>0.68</v>
      </c>
      <c r="E13" s="40">
        <f t="shared" si="1"/>
        <v>0.72000000000000008</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41">
        <v>1</v>
      </c>
      <c r="D14" s="40">
        <f t="shared" si="0"/>
        <v>0.68</v>
      </c>
      <c r="E14" s="40">
        <f t="shared" si="1"/>
        <v>0.72000000000000008</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41"/>
      <c r="D15" s="40">
        <f t="shared" si="0"/>
        <v>0.68</v>
      </c>
      <c r="E15" s="40">
        <f t="shared" si="1"/>
        <v>0.72000000000000008</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41"/>
      <c r="D16" s="40">
        <f t="shared" si="0"/>
        <v>0.68</v>
      </c>
      <c r="E16" s="40">
        <f t="shared" si="1"/>
        <v>0.72000000000000008</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1">
        <v>0.72</v>
      </c>
      <c r="D17" s="40">
        <f t="shared" si="0"/>
        <v>0.68</v>
      </c>
      <c r="E17" s="40">
        <f t="shared" si="1"/>
        <v>0.72000000000000008</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c r="D18" s="40">
        <f t="shared" si="0"/>
        <v>0.68</v>
      </c>
      <c r="E18" s="40">
        <f t="shared" si="1"/>
        <v>0.72000000000000008</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0.68</v>
      </c>
      <c r="E19" s="40">
        <f t="shared" si="1"/>
        <v>0.72000000000000008</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0.68</v>
      </c>
      <c r="E20" s="40">
        <f t="shared" si="1"/>
        <v>0.72000000000000008</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0.68</v>
      </c>
      <c r="E21" s="40">
        <f t="shared" si="1"/>
        <v>0.72000000000000008</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0.68</v>
      </c>
      <c r="E22" s="40">
        <f t="shared" si="1"/>
        <v>0.72000000000000008</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41"/>
      <c r="D23" s="40">
        <f t="shared" si="0"/>
        <v>0.68</v>
      </c>
      <c r="E23" s="40">
        <f t="shared" si="1"/>
        <v>0.72000000000000008</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t="s">
        <v>442</v>
      </c>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3.5" customHeight="1">
      <c r="A29" s="111"/>
      <c r="B29" s="567" t="s">
        <v>443</v>
      </c>
      <c r="C29" s="432"/>
      <c r="D29" s="432"/>
      <c r="E29" s="433"/>
      <c r="F29" s="567" t="s">
        <v>444</v>
      </c>
      <c r="G29" s="432"/>
      <c r="H29" s="432"/>
      <c r="I29" s="433"/>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13" t="s">
        <v>667</v>
      </c>
      <c r="C30" s="426"/>
      <c r="D30" s="426"/>
      <c r="E30" s="427"/>
      <c r="F30" s="476"/>
      <c r="G30" s="426"/>
      <c r="H30" s="426"/>
      <c r="I30" s="427"/>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477"/>
      <c r="C31" s="478"/>
      <c r="D31" s="478"/>
      <c r="E31" s="479"/>
      <c r="F31" s="477"/>
      <c r="G31" s="478"/>
      <c r="H31" s="478"/>
      <c r="I31" s="479"/>
      <c r="J31" s="111"/>
      <c r="K31" s="111"/>
      <c r="L31" s="111"/>
      <c r="M31" s="111"/>
      <c r="N31" s="111"/>
      <c r="O31" s="111"/>
      <c r="P31" s="111"/>
      <c r="Q31" s="111"/>
      <c r="R31" s="111"/>
      <c r="S31" s="111"/>
      <c r="T31" s="111"/>
      <c r="U31" s="111"/>
      <c r="V31" s="111"/>
      <c r="W31" s="111"/>
      <c r="X31" s="111"/>
      <c r="Y31" s="111"/>
      <c r="Z31" s="111"/>
      <c r="AA31" s="111"/>
      <c r="AB31" s="111"/>
      <c r="AC31" s="111"/>
    </row>
    <row r="32" spans="1:29" ht="15" customHeight="1">
      <c r="A32" s="111"/>
      <c r="B32" s="477"/>
      <c r="C32" s="478"/>
      <c r="D32" s="478"/>
      <c r="E32" s="479"/>
      <c r="F32" s="477"/>
      <c r="G32" s="478"/>
      <c r="H32" s="478"/>
      <c r="I32" s="479"/>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477"/>
      <c r="C33" s="478"/>
      <c r="D33" s="478"/>
      <c r="E33" s="479"/>
      <c r="F33" s="477"/>
      <c r="G33" s="478"/>
      <c r="H33" s="478"/>
      <c r="I33" s="479"/>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477"/>
      <c r="C34" s="478"/>
      <c r="D34" s="478"/>
      <c r="E34" s="479"/>
      <c r="F34" s="477"/>
      <c r="G34" s="478"/>
      <c r="H34" s="478"/>
      <c r="I34" s="479"/>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477"/>
      <c r="C35" s="478"/>
      <c r="D35" s="478"/>
      <c r="E35" s="479"/>
      <c r="F35" s="477"/>
      <c r="G35" s="478"/>
      <c r="H35" s="478"/>
      <c r="I35" s="479"/>
      <c r="J35" s="111"/>
      <c r="K35" s="111"/>
      <c r="L35" s="111"/>
      <c r="M35" s="111"/>
      <c r="N35" s="111"/>
      <c r="O35" s="111"/>
      <c r="P35" s="111"/>
      <c r="Q35" s="111"/>
      <c r="R35" s="111"/>
      <c r="S35" s="111"/>
      <c r="T35" s="111"/>
      <c r="U35" s="111"/>
      <c r="V35" s="111"/>
      <c r="W35" s="111"/>
      <c r="X35" s="111"/>
      <c r="Y35" s="111"/>
      <c r="Z35" s="111"/>
      <c r="AA35" s="111"/>
      <c r="AB35" s="111"/>
      <c r="AC35" s="111"/>
    </row>
    <row r="36" spans="1:29" ht="35.25" customHeight="1">
      <c r="A36" s="111"/>
      <c r="B36" s="428"/>
      <c r="C36" s="429"/>
      <c r="D36" s="429"/>
      <c r="E36" s="430"/>
      <c r="F36" s="428"/>
      <c r="G36" s="429"/>
      <c r="H36" s="429"/>
      <c r="I36" s="430"/>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4">
    <mergeCell ref="B28:I28"/>
    <mergeCell ref="B29:E29"/>
    <mergeCell ref="F29:I29"/>
    <mergeCell ref="B30:E36"/>
    <mergeCell ref="F30:I36"/>
    <mergeCell ref="B7:C7"/>
    <mergeCell ref="D7:E7"/>
    <mergeCell ref="F7:G7"/>
    <mergeCell ref="H7:I7"/>
    <mergeCell ref="H8:H9"/>
    <mergeCell ref="I8:I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tabColor rgb="FFFF9900"/>
  </sheetPr>
  <dimension ref="A1:AC994"/>
  <sheetViews>
    <sheetView topLeftCell="A5"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9.25" customHeight="1">
      <c r="A1" s="111"/>
      <c r="B1" s="698" t="s">
        <v>463</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21.7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8.25" customHeight="1" thickBot="1">
      <c r="A4" s="111"/>
      <c r="B4" s="696"/>
      <c r="C4" s="690"/>
      <c r="D4" s="690"/>
      <c r="E4" s="690"/>
      <c r="F4" s="690"/>
      <c r="G4" s="690"/>
      <c r="H4" s="690"/>
      <c r="I4" s="697"/>
      <c r="J4" s="111"/>
      <c r="K4" s="111"/>
      <c r="L4" s="111"/>
      <c r="M4" s="111"/>
      <c r="N4" s="111"/>
      <c r="O4" s="111"/>
      <c r="P4" s="111"/>
      <c r="Q4" s="111"/>
      <c r="R4" s="111"/>
      <c r="S4" s="111"/>
      <c r="T4" s="111"/>
      <c r="U4" s="111"/>
      <c r="V4" s="111"/>
      <c r="W4" s="111"/>
      <c r="X4" s="111"/>
      <c r="Y4" s="111"/>
      <c r="Z4" s="111"/>
      <c r="AA4" s="111"/>
      <c r="AB4" s="111"/>
      <c r="AC4" s="111"/>
    </row>
    <row r="5" spans="1:29" ht="22.5" customHeight="1" thickBot="1">
      <c r="A5" s="111"/>
      <c r="B5" s="480" t="s">
        <v>432</v>
      </c>
      <c r="C5" s="433"/>
      <c r="D5" s="496" t="str">
        <f>Indicadores!F38</f>
        <v>Gestión Administrativa , Comisiones y Apoyo Logistíco (GAC)</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34.5" customHeight="1" thickBot="1">
      <c r="A6" s="111"/>
      <c r="B6" s="480" t="s">
        <v>433</v>
      </c>
      <c r="C6" s="433"/>
      <c r="D6" s="497" t="str">
        <f>Indicadores!A39</f>
        <v>Trámite de Comisiones</v>
      </c>
      <c r="E6" s="498"/>
      <c r="F6" s="480" t="s">
        <v>434</v>
      </c>
      <c r="G6" s="433"/>
      <c r="H6" s="497" t="str">
        <f>Indicadores!S38</f>
        <v>Subdirector Administrativo y financiero</v>
      </c>
      <c r="I6" s="498"/>
      <c r="J6" s="111"/>
      <c r="K6" s="111"/>
      <c r="L6" s="111"/>
      <c r="M6" s="111"/>
      <c r="N6" s="111"/>
      <c r="O6" s="111"/>
      <c r="P6" s="111"/>
      <c r="Q6" s="111"/>
      <c r="R6" s="111"/>
      <c r="S6" s="111"/>
      <c r="T6" s="111"/>
      <c r="U6" s="111"/>
      <c r="V6" s="111"/>
      <c r="W6" s="111"/>
      <c r="X6" s="111"/>
      <c r="Y6" s="111"/>
      <c r="Z6" s="111"/>
      <c r="AA6" s="111"/>
      <c r="AB6" s="111"/>
      <c r="AC6" s="111"/>
    </row>
    <row r="7" spans="1:29" ht="39.75" customHeight="1">
      <c r="A7" s="111"/>
      <c r="B7" s="480" t="s">
        <v>435</v>
      </c>
      <c r="C7" s="433"/>
      <c r="D7" s="497" t="str">
        <f>Indicadores!G39</f>
        <v>(Número de comisiones ejecutadas/Número de comisiones solicitadas)*100</v>
      </c>
      <c r="E7" s="498"/>
      <c r="F7" s="480" t="s">
        <v>436</v>
      </c>
      <c r="G7" s="433"/>
      <c r="H7" s="497" t="str">
        <f>Indicadores!C39</f>
        <v>Facilitar el análisis de la relación entre las comisiones ejecutadas respecto al total de comisiones solicitadas con el fin de controlar reprocesos administrativos.</v>
      </c>
      <c r="I7" s="49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Indicadores!P39</f>
        <v xml:space="preserve">Trimestral </v>
      </c>
      <c r="D8" s="32" t="s">
        <v>438</v>
      </c>
      <c r="E8" s="43" t="str">
        <f>Indicadores!R39</f>
        <v xml:space="preserve">Grupo de Comisiones y apoyo Logistíco </v>
      </c>
      <c r="F8" s="32" t="s">
        <v>70</v>
      </c>
      <c r="G8" s="43" t="str">
        <f>Indicadores!H39</f>
        <v>Porcentaje</v>
      </c>
      <c r="H8" s="482" t="s">
        <v>439</v>
      </c>
      <c r="I8" s="484" t="str">
        <f>Indicadores!O39</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thickBot="1">
      <c r="A9" s="111"/>
      <c r="B9" s="32" t="s">
        <v>404</v>
      </c>
      <c r="C9" s="33">
        <f>Indicadores!N39</f>
        <v>0.8</v>
      </c>
      <c r="D9" s="34" t="s">
        <v>406</v>
      </c>
      <c r="E9" s="33">
        <f>'TABLERO DE MANDO'!F39</f>
        <v>0.21249999999999999</v>
      </c>
      <c r="F9" s="35" t="s">
        <v>407</v>
      </c>
      <c r="G9" s="33">
        <f>'TABLERO DE MANDO'!G39</f>
        <v>0.22500000000000001</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46" t="s">
        <v>440</v>
      </c>
      <c r="C11" s="38" t="s">
        <v>441</v>
      </c>
      <c r="D11" s="39" t="str">
        <f>D9</f>
        <v>LIMITE INSATISFACTORIO</v>
      </c>
      <c r="E11" s="39" t="str">
        <f>F9</f>
        <v>LIMITE SATISFACTORIO</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49"/>
      <c r="D12" s="40">
        <f t="shared" ref="D12:D23" si="0">+$E$9</f>
        <v>0.21249999999999999</v>
      </c>
      <c r="E12" s="40">
        <f t="shared" ref="E12:E23" si="1">+$G$9</f>
        <v>0.22500000000000001</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48"/>
      <c r="D13" s="40">
        <f t="shared" si="0"/>
        <v>0.21249999999999999</v>
      </c>
      <c r="E13" s="40">
        <f t="shared" si="1"/>
        <v>0.22500000000000001</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41">
        <v>0.72</v>
      </c>
      <c r="D14" s="40">
        <f t="shared" si="0"/>
        <v>0.21249999999999999</v>
      </c>
      <c r="E14" s="40">
        <f t="shared" si="1"/>
        <v>0.22500000000000001</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41"/>
      <c r="D15" s="40">
        <f t="shared" si="0"/>
        <v>0.21249999999999999</v>
      </c>
      <c r="E15" s="40">
        <f t="shared" si="1"/>
        <v>0.22500000000000001</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41"/>
      <c r="D16" s="40">
        <f t="shared" si="0"/>
        <v>0.21249999999999999</v>
      </c>
      <c r="E16" s="40">
        <f t="shared" si="1"/>
        <v>0.22500000000000001</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1"/>
      <c r="D17" s="40">
        <f t="shared" si="0"/>
        <v>0.21249999999999999</v>
      </c>
      <c r="E17" s="40">
        <f t="shared" si="1"/>
        <v>0.22500000000000001</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v>0.65</v>
      </c>
      <c r="D18" s="40">
        <f t="shared" si="0"/>
        <v>0.21249999999999999</v>
      </c>
      <c r="E18" s="40">
        <f t="shared" si="1"/>
        <v>0.22500000000000001</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0.21249999999999999</v>
      </c>
      <c r="E19" s="40">
        <f t="shared" si="1"/>
        <v>0.22500000000000001</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0.21249999999999999</v>
      </c>
      <c r="E20" s="40">
        <f t="shared" si="1"/>
        <v>0.22500000000000001</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0.21249999999999999</v>
      </c>
      <c r="E21" s="40">
        <f t="shared" si="1"/>
        <v>0.22500000000000001</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0.21249999999999999</v>
      </c>
      <c r="E22" s="40">
        <f t="shared" si="1"/>
        <v>0.22500000000000001</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41"/>
      <c r="D23" s="40">
        <f t="shared" si="0"/>
        <v>0.21249999999999999</v>
      </c>
      <c r="E23" s="40">
        <f t="shared" si="1"/>
        <v>0.22500000000000001</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t="s">
        <v>442</v>
      </c>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3.5" customHeight="1">
      <c r="A29" s="111"/>
      <c r="B29" s="567" t="s">
        <v>443</v>
      </c>
      <c r="C29" s="432"/>
      <c r="D29" s="432"/>
      <c r="E29" s="433"/>
      <c r="F29" s="567" t="s">
        <v>444</v>
      </c>
      <c r="G29" s="432"/>
      <c r="H29" s="432"/>
      <c r="I29" s="433"/>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13" t="s">
        <v>668</v>
      </c>
      <c r="C30" s="426"/>
      <c r="D30" s="426"/>
      <c r="E30" s="427"/>
      <c r="F30" s="476"/>
      <c r="G30" s="426"/>
      <c r="H30" s="426"/>
      <c r="I30" s="427"/>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477"/>
      <c r="C31" s="478"/>
      <c r="D31" s="478"/>
      <c r="E31" s="479"/>
      <c r="F31" s="477"/>
      <c r="G31" s="478"/>
      <c r="H31" s="478"/>
      <c r="I31" s="479"/>
      <c r="J31" s="111"/>
      <c r="K31" s="111"/>
      <c r="L31" s="111"/>
      <c r="M31" s="111"/>
      <c r="N31" s="111"/>
      <c r="O31" s="111"/>
      <c r="P31" s="111"/>
      <c r="Q31" s="111"/>
      <c r="R31" s="111"/>
      <c r="S31" s="111"/>
      <c r="T31" s="111"/>
      <c r="U31" s="111"/>
      <c r="V31" s="111"/>
      <c r="W31" s="111"/>
      <c r="X31" s="111"/>
      <c r="Y31" s="111"/>
      <c r="Z31" s="111"/>
      <c r="AA31" s="111"/>
      <c r="AB31" s="111"/>
      <c r="AC31" s="111"/>
    </row>
    <row r="32" spans="1:29" ht="15" customHeight="1">
      <c r="A32" s="111"/>
      <c r="B32" s="477"/>
      <c r="C32" s="478"/>
      <c r="D32" s="478"/>
      <c r="E32" s="479"/>
      <c r="F32" s="477"/>
      <c r="G32" s="478"/>
      <c r="H32" s="478"/>
      <c r="I32" s="479"/>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477"/>
      <c r="C33" s="478"/>
      <c r="D33" s="478"/>
      <c r="E33" s="479"/>
      <c r="F33" s="477"/>
      <c r="G33" s="478"/>
      <c r="H33" s="478"/>
      <c r="I33" s="479"/>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477"/>
      <c r="C34" s="478"/>
      <c r="D34" s="478"/>
      <c r="E34" s="479"/>
      <c r="F34" s="477"/>
      <c r="G34" s="478"/>
      <c r="H34" s="478"/>
      <c r="I34" s="479"/>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477"/>
      <c r="C35" s="478"/>
      <c r="D35" s="478"/>
      <c r="E35" s="479"/>
      <c r="F35" s="477"/>
      <c r="G35" s="478"/>
      <c r="H35" s="478"/>
      <c r="I35" s="479"/>
      <c r="J35" s="111"/>
      <c r="K35" s="111"/>
      <c r="L35" s="111"/>
      <c r="M35" s="111"/>
      <c r="N35" s="111"/>
      <c r="O35" s="111"/>
      <c r="P35" s="111"/>
      <c r="Q35" s="111"/>
      <c r="R35" s="111"/>
      <c r="S35" s="111"/>
      <c r="T35" s="111"/>
      <c r="U35" s="111"/>
      <c r="V35" s="111"/>
      <c r="W35" s="111"/>
      <c r="X35" s="111"/>
      <c r="Y35" s="111"/>
      <c r="Z35" s="111"/>
      <c r="AA35" s="111"/>
      <c r="AB35" s="111"/>
      <c r="AC35" s="111"/>
    </row>
    <row r="36" spans="1:29" ht="100.5" customHeight="1">
      <c r="A36" s="111"/>
      <c r="B36" s="428"/>
      <c r="C36" s="429"/>
      <c r="D36" s="429"/>
      <c r="E36" s="430"/>
      <c r="F36" s="428"/>
      <c r="G36" s="429"/>
      <c r="H36" s="429"/>
      <c r="I36" s="430"/>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4">
    <mergeCell ref="B28:I28"/>
    <mergeCell ref="B29:E29"/>
    <mergeCell ref="F29:I29"/>
    <mergeCell ref="B30:E36"/>
    <mergeCell ref="F30:I36"/>
    <mergeCell ref="B7:C7"/>
    <mergeCell ref="D7:E7"/>
    <mergeCell ref="F7:G7"/>
    <mergeCell ref="H7:I7"/>
    <mergeCell ref="H8:H9"/>
    <mergeCell ref="I8:I9"/>
    <mergeCell ref="B4:I4"/>
    <mergeCell ref="B5:C5"/>
    <mergeCell ref="D5:I5"/>
    <mergeCell ref="B6:C6"/>
    <mergeCell ref="D6:E6"/>
    <mergeCell ref="F6:G6"/>
    <mergeCell ref="H6:I6"/>
    <mergeCell ref="B1:C2"/>
    <mergeCell ref="D1:H1"/>
    <mergeCell ref="I1:I2"/>
    <mergeCell ref="D2:H2"/>
    <mergeCell ref="B3:C3"/>
    <mergeCell ref="D3:H3"/>
  </mergeCells>
  <pageMargins left="0.7" right="0.7" top="0.75" bottom="0.75" header="0" footer="0"/>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tabColor rgb="FFFF9900"/>
  </sheetPr>
  <dimension ref="A1:AC981"/>
  <sheetViews>
    <sheetView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698" t="s">
        <v>463</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696"/>
      <c r="C4" s="690"/>
      <c r="D4" s="690"/>
      <c r="E4" s="690"/>
      <c r="F4" s="690"/>
      <c r="G4" s="690"/>
      <c r="H4" s="690"/>
      <c r="I4" s="697"/>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514" t="s">
        <v>432</v>
      </c>
      <c r="C5" s="430"/>
      <c r="D5" s="515" t="str">
        <f>Indicadores!F41</f>
        <v>Gestión Documental (DOC)</v>
      </c>
      <c r="E5" s="429"/>
      <c r="F5" s="429"/>
      <c r="G5" s="429"/>
      <c r="H5" s="429"/>
      <c r="I5" s="430"/>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Indicadores!A41</f>
        <v xml:space="preserve">Devolución de las comunicaciones oficiales, distribuida desde ventanilla única de correspondencia </v>
      </c>
      <c r="E6" s="498"/>
      <c r="F6" s="480" t="s">
        <v>434</v>
      </c>
      <c r="G6" s="433"/>
      <c r="H6" s="497" t="str">
        <f>Indicadores!S41</f>
        <v xml:space="preserve">Coordinador del Grupo de gestión Documental </v>
      </c>
      <c r="I6" s="498"/>
      <c r="J6" s="111"/>
      <c r="K6" s="111"/>
      <c r="L6" s="111"/>
      <c r="M6" s="111"/>
      <c r="N6" s="111"/>
      <c r="O6" s="111"/>
      <c r="P6" s="111"/>
      <c r="Q6" s="111"/>
      <c r="R6" s="111"/>
      <c r="S6" s="111"/>
      <c r="T6" s="111"/>
      <c r="U6" s="111"/>
      <c r="V6" s="111"/>
      <c r="W6" s="111"/>
      <c r="X6" s="111"/>
      <c r="Y6" s="111"/>
      <c r="Z6" s="111"/>
      <c r="AA6" s="111"/>
      <c r="AB6" s="111"/>
      <c r="AC6" s="111"/>
    </row>
    <row r="7" spans="1:29" ht="48.75" customHeight="1">
      <c r="A7" s="111"/>
      <c r="B7" s="480" t="s">
        <v>435</v>
      </c>
      <c r="C7" s="433"/>
      <c r="D7" s="497" t="str">
        <f>Indicadores!G41</f>
        <v xml:space="preserve">(Comunicaciones Oficiales Devueltas / Total de comunicaciones oficiales distribuida)*100  </v>
      </c>
      <c r="E7" s="498"/>
      <c r="F7" s="480" t="s">
        <v>436</v>
      </c>
      <c r="G7" s="433"/>
      <c r="H7" s="497" t="str">
        <f>Indicadores!C41</f>
        <v xml:space="preserve">Identifica la cantidad de documentos distribuidos de forma incorrecta, por la competencia que le corresponde a cada dependencia </v>
      </c>
      <c r="I7" s="49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Indicadores!P41</f>
        <v>Mensual</v>
      </c>
      <c r="D8" s="32" t="s">
        <v>438</v>
      </c>
      <c r="E8" s="43" t="str">
        <f>Indicadores!R41</f>
        <v>Enero a Diciembre de 2021</v>
      </c>
      <c r="F8" s="32" t="s">
        <v>70</v>
      </c>
      <c r="G8" s="43" t="str">
        <f>Indicadores!H41</f>
        <v xml:space="preserve">Documento </v>
      </c>
      <c r="H8" s="482" t="s">
        <v>439</v>
      </c>
      <c r="I8" s="484" t="str">
        <f>Indicadores!O41</f>
        <v xml:space="preserve">Hacia abajo </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Indicadores!N41</f>
        <v>0.05</v>
      </c>
      <c r="D9" s="34" t="s">
        <v>445</v>
      </c>
      <c r="E9" s="33">
        <f>'TABLERO DE MANDO'!F42</f>
        <v>4.2500000000000003E-2</v>
      </c>
      <c r="F9" s="35" t="s">
        <v>446</v>
      </c>
      <c r="G9" s="33">
        <f>'TABLERO DE MANDO'!G42</f>
        <v>4.5000000000000005E-2</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23.25" customHeight="1">
      <c r="A11" s="111"/>
      <c r="B11" s="46" t="s">
        <v>440</v>
      </c>
      <c r="C11" s="38" t="s">
        <v>441</v>
      </c>
      <c r="D11" s="39" t="str">
        <f>D9</f>
        <v>LÍMITE INSATISFACTORIO</v>
      </c>
      <c r="E11" s="39" t="str">
        <f>F9</f>
        <v>LÍMITE SATISFACTORIO</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381">
        <v>1.83E-2</v>
      </c>
      <c r="D12" s="40">
        <f t="shared" ref="D12:D23" si="0">+$E$9</f>
        <v>4.2500000000000003E-2</v>
      </c>
      <c r="E12" s="40">
        <f t="shared" ref="E12:E23" si="1">+$G$9</f>
        <v>4.5000000000000005E-2</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381">
        <v>2.4500000000000001E-2</v>
      </c>
      <c r="D13" s="40">
        <f t="shared" si="0"/>
        <v>4.2500000000000003E-2</v>
      </c>
      <c r="E13" s="40">
        <f t="shared" si="1"/>
        <v>4.5000000000000005E-2</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381">
        <v>2.7E-2</v>
      </c>
      <c r="D14" s="40">
        <f t="shared" si="0"/>
        <v>4.2500000000000003E-2</v>
      </c>
      <c r="E14" s="40">
        <f t="shared" si="1"/>
        <v>4.5000000000000005E-2</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381">
        <v>2.7199999999999998E-2</v>
      </c>
      <c r="D15" s="40">
        <f t="shared" si="0"/>
        <v>4.2500000000000003E-2</v>
      </c>
      <c r="E15" s="40">
        <f t="shared" si="1"/>
        <v>4.5000000000000005E-2</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381">
        <v>2.35E-2</v>
      </c>
      <c r="D16" s="40">
        <f t="shared" si="0"/>
        <v>4.2500000000000003E-2</v>
      </c>
      <c r="E16" s="40">
        <f t="shared" si="1"/>
        <v>4.5000000000000005E-2</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75"/>
      <c r="D17" s="40">
        <f t="shared" si="0"/>
        <v>4.2500000000000003E-2</v>
      </c>
      <c r="E17" s="40">
        <f t="shared" si="1"/>
        <v>4.5000000000000005E-2</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75"/>
      <c r="D18" s="40">
        <f t="shared" si="0"/>
        <v>4.2500000000000003E-2</v>
      </c>
      <c r="E18" s="40">
        <f t="shared" si="1"/>
        <v>4.5000000000000005E-2</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75"/>
      <c r="D19" s="40">
        <f t="shared" si="0"/>
        <v>4.2500000000000003E-2</v>
      </c>
      <c r="E19" s="40">
        <f t="shared" si="1"/>
        <v>4.5000000000000005E-2</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75"/>
      <c r="D20" s="40">
        <f t="shared" si="0"/>
        <v>4.2500000000000003E-2</v>
      </c>
      <c r="E20" s="40">
        <f t="shared" si="1"/>
        <v>4.5000000000000005E-2</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75"/>
      <c r="D21" s="40">
        <f t="shared" si="0"/>
        <v>4.2500000000000003E-2</v>
      </c>
      <c r="E21" s="40">
        <f t="shared" si="1"/>
        <v>4.5000000000000005E-2</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381"/>
      <c r="D22" s="40">
        <f t="shared" si="0"/>
        <v>4.2500000000000003E-2</v>
      </c>
      <c r="E22" s="40">
        <f t="shared" si="1"/>
        <v>4.5000000000000005E-2</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381"/>
      <c r="D23" s="40">
        <f t="shared" si="0"/>
        <v>4.2500000000000003E-2</v>
      </c>
      <c r="E23" s="40">
        <f t="shared" si="1"/>
        <v>4.5000000000000005E-2</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702" t="s">
        <v>442</v>
      </c>
      <c r="C29" s="478"/>
      <c r="D29" s="478"/>
      <c r="E29" s="478"/>
      <c r="F29" s="478"/>
      <c r="G29" s="478"/>
      <c r="H29" s="478"/>
      <c r="I29" s="479"/>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67" t="s">
        <v>443</v>
      </c>
      <c r="C30" s="432"/>
      <c r="D30" s="432"/>
      <c r="E30" s="433"/>
      <c r="F30" s="567" t="s">
        <v>444</v>
      </c>
      <c r="G30" s="432"/>
      <c r="H30" s="432"/>
      <c r="I30" s="43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700" t="s">
        <v>644</v>
      </c>
      <c r="C31" s="478"/>
      <c r="D31" s="478"/>
      <c r="E31" s="479"/>
      <c r="F31" s="701"/>
      <c r="G31" s="478"/>
      <c r="H31" s="478"/>
      <c r="I31" s="479"/>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477"/>
      <c r="C32" s="478"/>
      <c r="D32" s="478"/>
      <c r="E32" s="479"/>
      <c r="F32" s="477"/>
      <c r="G32" s="478"/>
      <c r="H32" s="478"/>
      <c r="I32" s="479"/>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477"/>
      <c r="C33" s="478"/>
      <c r="D33" s="478"/>
      <c r="E33" s="479"/>
      <c r="F33" s="477"/>
      <c r="G33" s="478"/>
      <c r="H33" s="478"/>
      <c r="I33" s="479"/>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477"/>
      <c r="C34" s="478"/>
      <c r="D34" s="478"/>
      <c r="E34" s="479"/>
      <c r="F34" s="477"/>
      <c r="G34" s="478"/>
      <c r="H34" s="478"/>
      <c r="I34" s="479"/>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477"/>
      <c r="C35" s="478"/>
      <c r="D35" s="478"/>
      <c r="E35" s="479"/>
      <c r="F35" s="477"/>
      <c r="G35" s="478"/>
      <c r="H35" s="478"/>
      <c r="I35" s="479"/>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477"/>
      <c r="C36" s="478"/>
      <c r="D36" s="478"/>
      <c r="E36" s="479"/>
      <c r="F36" s="477"/>
      <c r="G36" s="478"/>
      <c r="H36" s="478"/>
      <c r="I36" s="479"/>
      <c r="J36" s="111"/>
      <c r="K36" s="111"/>
      <c r="L36" s="111"/>
      <c r="M36" s="111"/>
      <c r="N36" s="111"/>
      <c r="O36" s="111"/>
      <c r="P36" s="111"/>
      <c r="Q36" s="111"/>
      <c r="R36" s="111"/>
      <c r="S36" s="111"/>
      <c r="T36" s="111"/>
      <c r="U36" s="111"/>
      <c r="V36" s="111"/>
      <c r="W36" s="111"/>
      <c r="X36" s="111"/>
      <c r="Y36" s="111"/>
      <c r="Z36" s="111"/>
      <c r="AA36" s="111"/>
      <c r="AB36" s="111"/>
      <c r="AC36" s="111"/>
    </row>
    <row r="37" spans="1:29" ht="136.5" customHeight="1">
      <c r="A37" s="111"/>
      <c r="B37" s="428"/>
      <c r="C37" s="429"/>
      <c r="D37" s="429"/>
      <c r="E37" s="430"/>
      <c r="F37" s="428"/>
      <c r="G37" s="429"/>
      <c r="H37" s="429"/>
      <c r="I37" s="430"/>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5.75" customHeight="1"/>
    <row r="215" spans="1:29" ht="15.75" customHeight="1"/>
    <row r="216" spans="1:29" ht="15.75" customHeight="1"/>
    <row r="217" spans="1:29" ht="15.75" customHeight="1"/>
    <row r="218" spans="1:29" ht="15.75" customHeight="1"/>
    <row r="219" spans="1:29" ht="15.75" customHeight="1"/>
    <row r="220" spans="1:29" ht="15.75" customHeight="1"/>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25">
    <mergeCell ref="B1:C2"/>
    <mergeCell ref="D1:H1"/>
    <mergeCell ref="I1:I2"/>
    <mergeCell ref="D2:H2"/>
    <mergeCell ref="B3:C3"/>
    <mergeCell ref="D3:H3"/>
    <mergeCell ref="B4:I4"/>
    <mergeCell ref="B5:C5"/>
    <mergeCell ref="D5:I5"/>
    <mergeCell ref="B6:C6"/>
    <mergeCell ref="D6:E6"/>
    <mergeCell ref="F6:G6"/>
    <mergeCell ref="H6:I6"/>
    <mergeCell ref="B31:E37"/>
    <mergeCell ref="F31:I37"/>
    <mergeCell ref="B29:I29"/>
    <mergeCell ref="F30:I30"/>
    <mergeCell ref="B7:C7"/>
    <mergeCell ref="H7:I7"/>
    <mergeCell ref="B30:E30"/>
    <mergeCell ref="D7:E7"/>
    <mergeCell ref="F7:G7"/>
    <mergeCell ref="H8:H9"/>
    <mergeCell ref="I8:I9"/>
    <mergeCell ref="B28:I28"/>
  </mergeCell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70C0"/>
  </sheetPr>
  <dimension ref="A1:AC987"/>
  <sheetViews>
    <sheetView topLeftCell="A35"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29.2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493"/>
      <c r="C4" s="494"/>
      <c r="D4" s="494"/>
      <c r="E4" s="494"/>
      <c r="F4" s="494"/>
      <c r="G4" s="494"/>
      <c r="H4" s="494"/>
      <c r="I4" s="495"/>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480" t="s">
        <v>432</v>
      </c>
      <c r="C5" s="433"/>
      <c r="D5" s="496" t="str">
        <f>Indicadores!F6</f>
        <v>Gestión Integrada del Portafolio de Planes Programa y Proyectos. (GIP)</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Indicadores!A6</f>
        <v>Gestión de solicitudes presupuestales</v>
      </c>
      <c r="E6" s="498"/>
      <c r="F6" s="480" t="s">
        <v>434</v>
      </c>
      <c r="G6" s="433"/>
      <c r="H6" s="499" t="str">
        <f>Indicadores!S6</f>
        <v>Jefe Oficina Asesora de Planeación</v>
      </c>
      <c r="I6" s="498"/>
      <c r="J6" s="111"/>
      <c r="K6" s="111"/>
      <c r="L6" s="111"/>
      <c r="M6" s="111"/>
      <c r="N6" s="111"/>
      <c r="O6" s="111"/>
      <c r="P6" s="111"/>
      <c r="Q6" s="111"/>
      <c r="R6" s="111"/>
      <c r="S6" s="111"/>
      <c r="T6" s="111"/>
      <c r="U6" s="111"/>
      <c r="V6" s="111"/>
      <c r="W6" s="111"/>
      <c r="X6" s="111"/>
      <c r="Y6" s="111"/>
      <c r="Z6" s="111"/>
      <c r="AA6" s="111"/>
      <c r="AB6" s="111"/>
      <c r="AC6" s="111"/>
    </row>
    <row r="7" spans="1:29" ht="80.25" customHeight="1">
      <c r="A7" s="111"/>
      <c r="B7" s="480" t="s">
        <v>435</v>
      </c>
      <c r="C7" s="433"/>
      <c r="D7" s="481" t="str">
        <f>Indicadores!G6</f>
        <v>(Número de tramites presupuestales realizados / Número total de solicitudes) X 100</v>
      </c>
      <c r="E7" s="433"/>
      <c r="F7" s="480" t="s">
        <v>436</v>
      </c>
      <c r="G7" s="433"/>
      <c r="H7" s="481" t="str">
        <f>Indicadores!C6</f>
        <v>El presente Indicador mide las solicitudes de los diferentes tramites presupuestales con el pleno cumplimiento de los requisitos, los cuales adelanta el grupo
de gestión presupuestal tales como com: La solicitud para autorización de cupo de vigencias futuras, la revisión estuctural de los proyectos en el SUIFP
ajuste a Decreto y programación presupuestal vigencia siguiente, las solicitudes de modificación presupuestal. todas estas mediran la gestión efectiva, con
la finalidad de hacer seguimiento y tomar acciones preventivas o correctivas en caso de no cumplir con la meta esperada.</v>
      </c>
      <c r="I7" s="433"/>
      <c r="J7" s="111"/>
      <c r="K7" s="111"/>
      <c r="L7" s="111"/>
      <c r="M7" s="111"/>
      <c r="N7" s="111"/>
      <c r="O7" s="111"/>
      <c r="P7" s="111"/>
      <c r="Q7" s="111"/>
      <c r="R7" s="111"/>
      <c r="S7" s="111"/>
      <c r="T7" s="111"/>
      <c r="U7" s="111"/>
      <c r="V7" s="111"/>
      <c r="W7" s="111"/>
      <c r="X7" s="111"/>
      <c r="Y7" s="111"/>
      <c r="Z7" s="111"/>
      <c r="AA7" s="111"/>
      <c r="AB7" s="111"/>
      <c r="AC7" s="111"/>
    </row>
    <row r="8" spans="1:29" ht="39" customHeight="1">
      <c r="A8" s="111"/>
      <c r="B8" s="32" t="s">
        <v>437</v>
      </c>
      <c r="C8" s="43" t="str">
        <f>Indicadores!P6</f>
        <v xml:space="preserve">Trimestal </v>
      </c>
      <c r="D8" s="32" t="s">
        <v>438</v>
      </c>
      <c r="E8" s="44" t="str">
        <f>Indicadores!R6</f>
        <v>Sistemas Unificado de Inversiones y Finanzas Públicas SUIF, comunicaciones oficiales</v>
      </c>
      <c r="F8" s="32" t="s">
        <v>70</v>
      </c>
      <c r="G8" s="45" t="str">
        <f>Indicadores!H6</f>
        <v>Porcentaje</v>
      </c>
      <c r="H8" s="482" t="s">
        <v>439</v>
      </c>
      <c r="I8" s="484" t="str">
        <f>Indicadores!O6</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Indicadores!N6</f>
        <v>0.9</v>
      </c>
      <c r="D9" s="34" t="s">
        <v>406</v>
      </c>
      <c r="E9" s="33">
        <f>'TABLERO DE MANDO'!F7</f>
        <v>0.76500000000000001</v>
      </c>
      <c r="F9" s="35" t="s">
        <v>407</v>
      </c>
      <c r="G9" s="33">
        <f>'TABLERO DE MANDO'!G7</f>
        <v>0.81</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21" customHeight="1">
      <c r="A11" s="111"/>
      <c r="B11" s="46" t="s">
        <v>440</v>
      </c>
      <c r="C11" s="38" t="s">
        <v>441</v>
      </c>
      <c r="D11" s="39" t="str">
        <f>D9</f>
        <v>LIMITE INSATISFACTORIO</v>
      </c>
      <c r="E11" s="39" t="str">
        <f>F9</f>
        <v>LIMITE SATISFACTORIO</v>
      </c>
      <c r="F11" s="36"/>
      <c r="G11" s="36"/>
      <c r="H11" s="36"/>
      <c r="I11" s="113"/>
      <c r="J11" s="111"/>
      <c r="K11" s="111"/>
      <c r="L11" s="111"/>
      <c r="M11" s="111"/>
      <c r="N11" s="111"/>
      <c r="O11" s="111"/>
      <c r="P11" s="111"/>
      <c r="Q11" s="111"/>
      <c r="R11" s="111"/>
      <c r="S11" s="111"/>
      <c r="T11" s="111"/>
      <c r="U11" s="111"/>
      <c r="V11" s="111"/>
      <c r="W11" s="111"/>
      <c r="X11" s="111"/>
      <c r="Y11" s="111"/>
      <c r="Z11" s="111"/>
      <c r="AA11" s="111"/>
      <c r="AB11" s="111"/>
      <c r="AC11" s="111"/>
    </row>
    <row r="12" spans="1:29" ht="21" customHeight="1">
      <c r="A12" s="111"/>
      <c r="B12" s="47" t="s">
        <v>411</v>
      </c>
      <c r="C12" s="41"/>
      <c r="D12" s="40">
        <f t="shared" ref="D12:D23" si="0">+$E$9</f>
        <v>0.76500000000000001</v>
      </c>
      <c r="E12" s="40">
        <f t="shared" ref="E12:E23" si="1">+$G$9</f>
        <v>0.81</v>
      </c>
      <c r="F12" s="36"/>
      <c r="G12" s="36"/>
      <c r="H12" s="36"/>
      <c r="I12" s="113"/>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41"/>
      <c r="D13" s="40">
        <f t="shared" si="0"/>
        <v>0.76500000000000001</v>
      </c>
      <c r="E13" s="40">
        <f t="shared" si="1"/>
        <v>0.81</v>
      </c>
      <c r="F13" s="36"/>
      <c r="G13" s="36"/>
      <c r="H13" s="36"/>
      <c r="I13" s="113"/>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41">
        <v>1</v>
      </c>
      <c r="D14" s="40">
        <f t="shared" si="0"/>
        <v>0.76500000000000001</v>
      </c>
      <c r="E14" s="40">
        <f t="shared" si="1"/>
        <v>0.81</v>
      </c>
      <c r="F14" s="36"/>
      <c r="G14" s="36"/>
      <c r="H14" s="36"/>
      <c r="I14" s="113"/>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384"/>
      <c r="D15" s="40">
        <f t="shared" si="0"/>
        <v>0.76500000000000001</v>
      </c>
      <c r="E15" s="40">
        <f t="shared" si="1"/>
        <v>0.81</v>
      </c>
      <c r="F15" s="36"/>
      <c r="G15" s="36"/>
      <c r="H15" s="36"/>
      <c r="I15" s="113"/>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41"/>
      <c r="D16" s="40">
        <f t="shared" si="0"/>
        <v>0.76500000000000001</v>
      </c>
      <c r="E16" s="40">
        <f t="shared" si="1"/>
        <v>0.81</v>
      </c>
      <c r="F16" s="36"/>
      <c r="G16" s="36"/>
      <c r="H16" s="36"/>
      <c r="I16" s="113"/>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1">
        <v>1</v>
      </c>
      <c r="D17" s="40">
        <f t="shared" si="0"/>
        <v>0.76500000000000001</v>
      </c>
      <c r="E17" s="40">
        <f t="shared" si="1"/>
        <v>0.81</v>
      </c>
      <c r="F17" s="36"/>
      <c r="G17" s="36"/>
      <c r="H17" s="36"/>
      <c r="I17" s="113"/>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c r="D18" s="40">
        <f t="shared" si="0"/>
        <v>0.76500000000000001</v>
      </c>
      <c r="E18" s="40">
        <f t="shared" si="1"/>
        <v>0.81</v>
      </c>
      <c r="F18" s="36"/>
      <c r="G18" s="36"/>
      <c r="H18" s="36"/>
      <c r="I18" s="113"/>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0.76500000000000001</v>
      </c>
      <c r="E19" s="40">
        <f t="shared" si="1"/>
        <v>0.81</v>
      </c>
      <c r="F19" s="36"/>
      <c r="G19" s="36"/>
      <c r="H19" s="36"/>
      <c r="I19" s="113"/>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0.76500000000000001</v>
      </c>
      <c r="E20" s="40">
        <f t="shared" si="1"/>
        <v>0.81</v>
      </c>
      <c r="F20" s="36"/>
      <c r="G20" s="36"/>
      <c r="H20" s="36"/>
      <c r="I20" s="113"/>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0.76500000000000001</v>
      </c>
      <c r="E21" s="40">
        <f t="shared" si="1"/>
        <v>0.81</v>
      </c>
      <c r="F21" s="36"/>
      <c r="G21" s="36"/>
      <c r="H21" s="36"/>
      <c r="I21" s="113"/>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0.76500000000000001</v>
      </c>
      <c r="E22" s="40">
        <f t="shared" si="1"/>
        <v>0.81</v>
      </c>
      <c r="F22" s="36"/>
      <c r="G22" s="36"/>
      <c r="H22" s="36"/>
      <c r="I22" s="113"/>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41"/>
      <c r="D23" s="40">
        <f t="shared" si="0"/>
        <v>0.76500000000000001</v>
      </c>
      <c r="E23" s="40">
        <f t="shared" si="1"/>
        <v>0.81</v>
      </c>
      <c r="F23" s="36"/>
      <c r="G23" s="36"/>
      <c r="H23" s="36"/>
      <c r="I23" s="113"/>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13"/>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13"/>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486" t="s">
        <v>442</v>
      </c>
      <c r="C28" s="432"/>
      <c r="D28" s="432"/>
      <c r="E28" s="432"/>
      <c r="F28" s="432"/>
      <c r="G28" s="432"/>
      <c r="H28" s="432"/>
      <c r="I28" s="433"/>
      <c r="J28" s="111"/>
      <c r="K28" s="111"/>
      <c r="L28" s="111"/>
      <c r="M28" s="111"/>
      <c r="N28" s="111"/>
      <c r="O28" s="111"/>
      <c r="P28" s="111"/>
      <c r="Q28" s="111"/>
      <c r="R28" s="111"/>
      <c r="S28" s="111"/>
      <c r="T28" s="111"/>
      <c r="U28" s="111"/>
      <c r="V28" s="111"/>
      <c r="W28" s="111"/>
      <c r="X28" s="111"/>
      <c r="Y28" s="111"/>
      <c r="Z28" s="111"/>
      <c r="AA28" s="111"/>
      <c r="AB28" s="111"/>
      <c r="AC28" s="111"/>
    </row>
    <row r="29" spans="1:29" ht="7.5" customHeight="1">
      <c r="A29" s="111"/>
      <c r="B29" s="118"/>
      <c r="C29" s="115"/>
      <c r="D29" s="115"/>
      <c r="E29" s="115"/>
      <c r="F29" s="115"/>
      <c r="G29" s="115"/>
      <c r="H29" s="115"/>
      <c r="I29" s="50"/>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487" t="s">
        <v>443</v>
      </c>
      <c r="C30" s="426"/>
      <c r="D30" s="426"/>
      <c r="E30" s="427"/>
      <c r="F30" s="487" t="s">
        <v>444</v>
      </c>
      <c r="G30" s="426"/>
      <c r="H30" s="426"/>
      <c r="I30" s="427"/>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475" t="s">
        <v>662</v>
      </c>
      <c r="C31" s="443"/>
      <c r="D31" s="443"/>
      <c r="E31" s="443"/>
      <c r="F31" s="476"/>
      <c r="G31" s="426"/>
      <c r="H31" s="426"/>
      <c r="I31" s="427"/>
      <c r="J31" s="111"/>
      <c r="K31" s="111"/>
      <c r="L31" s="111"/>
      <c r="M31" s="111"/>
      <c r="N31" s="111"/>
      <c r="O31" s="111"/>
      <c r="P31" s="111"/>
      <c r="Q31" s="111"/>
      <c r="R31" s="111"/>
      <c r="S31" s="111"/>
      <c r="T31" s="111"/>
      <c r="U31" s="111"/>
      <c r="V31" s="111"/>
      <c r="W31" s="111"/>
      <c r="X31" s="111"/>
      <c r="Y31" s="111"/>
      <c r="Z31" s="111"/>
      <c r="AA31" s="111"/>
      <c r="AB31" s="111"/>
      <c r="AC31" s="111"/>
    </row>
    <row r="32" spans="1:29" ht="15" customHeight="1">
      <c r="A32" s="111"/>
      <c r="B32" s="443"/>
      <c r="C32" s="444"/>
      <c r="D32" s="444"/>
      <c r="E32" s="443"/>
      <c r="F32" s="477"/>
      <c r="G32" s="478"/>
      <c r="H32" s="478"/>
      <c r="I32" s="479"/>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443"/>
      <c r="C33" s="444"/>
      <c r="D33" s="444"/>
      <c r="E33" s="443"/>
      <c r="F33" s="477"/>
      <c r="G33" s="478"/>
      <c r="H33" s="478"/>
      <c r="I33" s="479"/>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443"/>
      <c r="C34" s="444"/>
      <c r="D34" s="444"/>
      <c r="E34" s="443"/>
      <c r="F34" s="477"/>
      <c r="G34" s="478"/>
      <c r="H34" s="478"/>
      <c r="I34" s="479"/>
      <c r="J34" s="111"/>
      <c r="K34" s="111"/>
      <c r="L34" s="111"/>
      <c r="M34" s="111"/>
      <c r="N34" s="111"/>
      <c r="O34" s="111"/>
      <c r="P34" s="111"/>
      <c r="Q34" s="111"/>
      <c r="R34" s="111"/>
      <c r="S34" s="111"/>
      <c r="T34" s="111"/>
      <c r="U34" s="111"/>
      <c r="V34" s="111"/>
      <c r="W34" s="111"/>
      <c r="X34" s="111"/>
      <c r="Y34" s="111"/>
      <c r="Z34" s="111"/>
      <c r="AA34" s="111"/>
      <c r="AB34" s="111"/>
      <c r="AC34" s="111"/>
    </row>
    <row r="35" spans="1:29" ht="357.75" customHeight="1">
      <c r="A35" s="111"/>
      <c r="B35" s="443"/>
      <c r="C35" s="444"/>
      <c r="D35" s="444"/>
      <c r="E35" s="443"/>
      <c r="F35" s="428"/>
      <c r="G35" s="429"/>
      <c r="H35" s="429"/>
      <c r="I35" s="430"/>
      <c r="J35" s="111"/>
      <c r="K35" s="111"/>
      <c r="L35" s="111"/>
      <c r="M35" s="111"/>
      <c r="N35" s="111"/>
      <c r="O35" s="111"/>
      <c r="P35" s="111"/>
      <c r="Q35" s="111"/>
      <c r="R35" s="111"/>
      <c r="S35" s="111"/>
      <c r="T35" s="111"/>
      <c r="U35" s="111"/>
      <c r="V35" s="111"/>
      <c r="W35" s="111"/>
      <c r="X35" s="111"/>
      <c r="Y35" s="111"/>
      <c r="Z35" s="111"/>
      <c r="AA35" s="111"/>
      <c r="AB35" s="111"/>
      <c r="AC35" s="111"/>
    </row>
    <row r="36" spans="1:29" ht="13.5" customHeight="1">
      <c r="A36" s="111"/>
      <c r="B36" s="443"/>
      <c r="C36" s="444"/>
      <c r="D36" s="444"/>
      <c r="E36" s="443"/>
      <c r="F36" s="476"/>
      <c r="G36" s="426"/>
      <c r="H36" s="426"/>
      <c r="I36" s="427"/>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443"/>
      <c r="C37" s="444"/>
      <c r="D37" s="444"/>
      <c r="E37" s="443"/>
      <c r="F37" s="477"/>
      <c r="G37" s="478"/>
      <c r="H37" s="478"/>
      <c r="I37" s="479"/>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443"/>
      <c r="C38" s="444"/>
      <c r="D38" s="444"/>
      <c r="E38" s="443"/>
      <c r="F38" s="477"/>
      <c r="G38" s="478"/>
      <c r="H38" s="478"/>
      <c r="I38" s="479"/>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443"/>
      <c r="C39" s="444"/>
      <c r="D39" s="444"/>
      <c r="E39" s="443"/>
      <c r="F39" s="477"/>
      <c r="G39" s="478"/>
      <c r="H39" s="478"/>
      <c r="I39" s="479"/>
      <c r="J39" s="111"/>
      <c r="K39" s="111"/>
      <c r="L39" s="111"/>
      <c r="M39" s="111"/>
      <c r="N39" s="111"/>
      <c r="O39" s="111"/>
      <c r="P39" s="111"/>
      <c r="Q39" s="111"/>
      <c r="R39" s="111"/>
      <c r="S39" s="111"/>
      <c r="T39" s="111"/>
      <c r="U39" s="111"/>
      <c r="V39" s="111"/>
      <c r="W39" s="111"/>
      <c r="X39" s="111"/>
      <c r="Y39" s="111"/>
      <c r="Z39" s="111"/>
      <c r="AA39" s="111"/>
      <c r="AB39" s="111"/>
      <c r="AC39" s="111"/>
    </row>
    <row r="40" spans="1:29" ht="409.5" customHeight="1">
      <c r="A40" s="111"/>
      <c r="B40" s="443"/>
      <c r="C40" s="444"/>
      <c r="D40" s="444"/>
      <c r="E40" s="443"/>
      <c r="F40" s="428"/>
      <c r="G40" s="429"/>
      <c r="H40" s="429"/>
      <c r="I40" s="430"/>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5.75" customHeight="1"/>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25">
    <mergeCell ref="B4:I4"/>
    <mergeCell ref="B5:C5"/>
    <mergeCell ref="D5:I5"/>
    <mergeCell ref="B6:C6"/>
    <mergeCell ref="D6:E6"/>
    <mergeCell ref="F6:G6"/>
    <mergeCell ref="H6:I6"/>
    <mergeCell ref="B1:C2"/>
    <mergeCell ref="D1:H1"/>
    <mergeCell ref="I1:I2"/>
    <mergeCell ref="D2:H2"/>
    <mergeCell ref="B3:C3"/>
    <mergeCell ref="D3:H3"/>
    <mergeCell ref="F36:I40"/>
    <mergeCell ref="B7:C7"/>
    <mergeCell ref="B31:E40"/>
    <mergeCell ref="H7:I7"/>
    <mergeCell ref="F31:I35"/>
    <mergeCell ref="D7:E7"/>
    <mergeCell ref="F7:G7"/>
    <mergeCell ref="H8:H9"/>
    <mergeCell ref="I8:I9"/>
    <mergeCell ref="B28:I28"/>
    <mergeCell ref="B30:E30"/>
    <mergeCell ref="F30:I30"/>
  </mergeCells>
  <pageMargins left="0.7" right="0.7" top="0.75" bottom="0.75" header="0" footer="0"/>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tabColor rgb="FFFF9900"/>
  </sheetPr>
  <dimension ref="A1:AC798"/>
  <sheetViews>
    <sheetView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698" t="s">
        <v>463</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696"/>
      <c r="C4" s="690"/>
      <c r="D4" s="690"/>
      <c r="E4" s="690"/>
      <c r="F4" s="690"/>
      <c r="G4" s="690"/>
      <c r="H4" s="690"/>
      <c r="I4" s="697"/>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514" t="s">
        <v>432</v>
      </c>
      <c r="C5" s="430"/>
      <c r="D5" s="515" t="str">
        <f>Indicadores!F41</f>
        <v>Gestión Documental (DOC)</v>
      </c>
      <c r="E5" s="429"/>
      <c r="F5" s="429"/>
      <c r="G5" s="429"/>
      <c r="H5" s="429"/>
      <c r="I5" s="430"/>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Indicadores!A42</f>
        <v xml:space="preserve">Eficiencia en la gestión de Transferencias Documentales Primarias </v>
      </c>
      <c r="E6" s="498"/>
      <c r="F6" s="480" t="s">
        <v>434</v>
      </c>
      <c r="G6" s="433"/>
      <c r="H6" s="497" t="str">
        <f>Indicadores!S42</f>
        <v xml:space="preserve">Coordinador del Grupo de gestión Documental </v>
      </c>
      <c r="I6" s="498"/>
      <c r="J6" s="111"/>
      <c r="K6" s="111"/>
      <c r="L6" s="111"/>
      <c r="M6" s="111"/>
      <c r="N6" s="111"/>
      <c r="O6" s="111"/>
      <c r="P6" s="111"/>
      <c r="Q6" s="111"/>
      <c r="R6" s="111"/>
      <c r="S6" s="111"/>
      <c r="T6" s="111"/>
      <c r="U6" s="111"/>
      <c r="V6" s="111"/>
      <c r="W6" s="111"/>
      <c r="X6" s="111"/>
      <c r="Y6" s="111"/>
      <c r="Z6" s="111"/>
      <c r="AA6" s="111"/>
      <c r="AB6" s="111"/>
      <c r="AC6" s="111"/>
    </row>
    <row r="7" spans="1:29" ht="48.75" customHeight="1">
      <c r="A7" s="111"/>
      <c r="B7" s="480" t="s">
        <v>435</v>
      </c>
      <c r="C7" s="433"/>
      <c r="D7" s="497" t="str">
        <f>Indicadores!G42</f>
        <v>N° Transferencias Documentales Primarias legalizadas / N°
Transferencias Documentales Primarias programadas * 100</v>
      </c>
      <c r="E7" s="498"/>
      <c r="F7" s="480" t="s">
        <v>436</v>
      </c>
      <c r="G7" s="433"/>
      <c r="H7" s="497" t="str">
        <f>Indicadores!C42</f>
        <v>Medir la gestión eficiente del procedimiento de transferencias documentales primarias al interior de las dependencias del ministerio, con base a los
lineamientos del grupo de gestión documental, cumpliendo con la aplicación de técnicas archivísticas (clasificación, ordenación, y descripción) del proceso de
Gestión Documental, de acuerdo con los lineamientos establecidos por el AGN.</v>
      </c>
      <c r="I7" s="49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Indicadores!P42</f>
        <v>Semestral</v>
      </c>
      <c r="D8" s="32" t="s">
        <v>438</v>
      </c>
      <c r="E8" s="43" t="str">
        <f>Indicadores!R42</f>
        <v>Grupo de Gestión Documental</v>
      </c>
      <c r="F8" s="32" t="s">
        <v>70</v>
      </c>
      <c r="G8" s="43" t="str">
        <f>Indicadores!H42</f>
        <v>Porcentaje</v>
      </c>
      <c r="H8" s="482" t="s">
        <v>439</v>
      </c>
      <c r="I8" s="484" t="str">
        <f>Indicadores!O42</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Indicadores!N42</f>
        <v>0.7</v>
      </c>
      <c r="D9" s="34" t="s">
        <v>445</v>
      </c>
      <c r="E9" s="33">
        <f>'TABLERO DE MANDO'!F42</f>
        <v>4.2500000000000003E-2</v>
      </c>
      <c r="F9" s="35" t="s">
        <v>446</v>
      </c>
      <c r="G9" s="33">
        <f>'TABLERO DE MANDO'!G42</f>
        <v>4.5000000000000005E-2</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23.25" customHeight="1">
      <c r="A11" s="111"/>
      <c r="B11" s="46" t="s">
        <v>440</v>
      </c>
      <c r="C11" s="38" t="s">
        <v>441</v>
      </c>
      <c r="D11" s="39" t="str">
        <f>D9</f>
        <v>LÍMITE INSATISFACTORIO</v>
      </c>
      <c r="E11" s="39" t="str">
        <f>F9</f>
        <v>LÍMITE SATISFACTORIO</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120"/>
      <c r="D12" s="40">
        <f t="shared" ref="D12:D23" si="0">+$E$9</f>
        <v>4.2500000000000003E-2</v>
      </c>
      <c r="E12" s="40">
        <f t="shared" ref="E12:E23" si="1">+$G$9</f>
        <v>4.5000000000000005E-2</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120"/>
      <c r="D13" s="40">
        <f t="shared" si="0"/>
        <v>4.2500000000000003E-2</v>
      </c>
      <c r="E13" s="40">
        <f t="shared" si="1"/>
        <v>4.5000000000000005E-2</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49"/>
      <c r="D14" s="40">
        <f t="shared" si="0"/>
        <v>4.2500000000000003E-2</v>
      </c>
      <c r="E14" s="40">
        <f t="shared" si="1"/>
        <v>4.5000000000000005E-2</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120"/>
      <c r="D15" s="40">
        <f t="shared" si="0"/>
        <v>4.2500000000000003E-2</v>
      </c>
      <c r="E15" s="40">
        <f t="shared" si="1"/>
        <v>4.5000000000000005E-2</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120"/>
      <c r="D16" s="40">
        <f t="shared" si="0"/>
        <v>4.2500000000000003E-2</v>
      </c>
      <c r="E16" s="40">
        <f t="shared" si="1"/>
        <v>4.5000000000000005E-2</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9">
        <v>1</v>
      </c>
      <c r="D17" s="40">
        <f t="shared" si="0"/>
        <v>4.2500000000000003E-2</v>
      </c>
      <c r="E17" s="40">
        <f t="shared" si="1"/>
        <v>4.5000000000000005E-2</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c r="D18" s="40">
        <f t="shared" si="0"/>
        <v>4.2500000000000003E-2</v>
      </c>
      <c r="E18" s="40">
        <f t="shared" si="1"/>
        <v>4.5000000000000005E-2</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4.2500000000000003E-2</v>
      </c>
      <c r="E19" s="40">
        <f t="shared" si="1"/>
        <v>4.5000000000000005E-2</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4.2500000000000003E-2</v>
      </c>
      <c r="E20" s="40">
        <f t="shared" si="1"/>
        <v>4.5000000000000005E-2</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4.2500000000000003E-2</v>
      </c>
      <c r="E21" s="40">
        <f t="shared" si="1"/>
        <v>4.5000000000000005E-2</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4.2500000000000003E-2</v>
      </c>
      <c r="E22" s="40">
        <f t="shared" si="1"/>
        <v>4.5000000000000005E-2</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41"/>
      <c r="D23" s="40">
        <f t="shared" si="0"/>
        <v>4.2500000000000003E-2</v>
      </c>
      <c r="E23" s="40">
        <f t="shared" si="1"/>
        <v>4.5000000000000005E-2</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702" t="s">
        <v>442</v>
      </c>
      <c r="C29" s="478"/>
      <c r="D29" s="478"/>
      <c r="E29" s="478"/>
      <c r="F29" s="478"/>
      <c r="G29" s="478"/>
      <c r="H29" s="478"/>
      <c r="I29" s="479"/>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67" t="s">
        <v>443</v>
      </c>
      <c r="C30" s="432"/>
      <c r="D30" s="432"/>
      <c r="E30" s="433"/>
      <c r="F30" s="567" t="s">
        <v>444</v>
      </c>
      <c r="G30" s="432"/>
      <c r="H30" s="432"/>
      <c r="I30" s="433"/>
      <c r="J30" s="111"/>
      <c r="K30" s="111"/>
      <c r="L30" s="111"/>
      <c r="M30" s="111"/>
      <c r="N30" s="111"/>
      <c r="O30" s="111"/>
      <c r="P30" s="111"/>
      <c r="Q30" s="111"/>
      <c r="R30" s="111"/>
      <c r="S30" s="111"/>
      <c r="T30" s="111"/>
      <c r="U30" s="111"/>
      <c r="V30" s="111"/>
      <c r="W30" s="111"/>
      <c r="X30" s="111"/>
      <c r="Y30" s="111"/>
      <c r="Z30" s="111"/>
      <c r="AA30" s="111"/>
      <c r="AB30" s="111"/>
      <c r="AC30" s="111"/>
    </row>
    <row r="31" spans="1:29" ht="86.25" customHeight="1">
      <c r="A31" s="111"/>
      <c r="B31" s="703" t="s">
        <v>595</v>
      </c>
      <c r="C31" s="432"/>
      <c r="D31" s="432"/>
      <c r="E31" s="433"/>
      <c r="F31" s="704"/>
      <c r="G31" s="426"/>
      <c r="H31" s="426"/>
      <c r="I31" s="427"/>
      <c r="J31" s="111"/>
      <c r="K31" s="111"/>
      <c r="L31" s="111"/>
      <c r="M31" s="111"/>
      <c r="N31" s="111"/>
      <c r="O31" s="111"/>
      <c r="P31" s="111"/>
      <c r="Q31" s="111"/>
      <c r="R31" s="111"/>
      <c r="S31" s="111"/>
      <c r="T31" s="111"/>
      <c r="U31" s="111"/>
      <c r="V31" s="111"/>
      <c r="W31" s="111"/>
      <c r="X31" s="111"/>
      <c r="Y31" s="111"/>
      <c r="Z31" s="111"/>
      <c r="AA31" s="111"/>
      <c r="AB31" s="111"/>
      <c r="AC31" s="111"/>
    </row>
    <row r="32" spans="1:29"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sheetData>
  <mergeCells count="25">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0:E30"/>
    <mergeCell ref="B31:E31"/>
    <mergeCell ref="D7:E7"/>
    <mergeCell ref="F7:G7"/>
    <mergeCell ref="H8:H9"/>
    <mergeCell ref="I8:I9"/>
    <mergeCell ref="B28:I28"/>
    <mergeCell ref="B29:I29"/>
    <mergeCell ref="F30:I30"/>
    <mergeCell ref="F31:I31"/>
  </mergeCells>
  <pageMargins left="0.7" right="0.7" top="0.75" bottom="0.75" header="0" footer="0"/>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tabColor rgb="FFFF9900"/>
  </sheetPr>
  <dimension ref="A1:AC995"/>
  <sheetViews>
    <sheetView topLeftCell="A6" workbookViewId="0">
      <selection activeCell="C17" sqref="C1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9.2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24"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514" t="s">
        <v>432</v>
      </c>
      <c r="C5" s="430"/>
      <c r="D5" s="515" t="str">
        <f>Indicadores!F43</f>
        <v>Administración del Talento Humano. (ATH)</v>
      </c>
      <c r="E5" s="429"/>
      <c r="F5" s="429"/>
      <c r="G5" s="429"/>
      <c r="H5" s="429"/>
      <c r="I5" s="430"/>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Indicadores!A43</f>
        <v>Inducción a la entidad</v>
      </c>
      <c r="E6" s="498"/>
      <c r="F6" s="480" t="s">
        <v>434</v>
      </c>
      <c r="G6" s="433"/>
      <c r="H6" s="497" t="str">
        <f>Indicadores!S43</f>
        <v>Coordinador(a) Grupo de Talento Humano</v>
      </c>
      <c r="I6" s="498"/>
      <c r="J6" s="111"/>
      <c r="K6" s="111"/>
      <c r="L6" s="111"/>
      <c r="M6" s="111"/>
      <c r="N6" s="111"/>
      <c r="O6" s="111"/>
      <c r="P6" s="111"/>
      <c r="Q6" s="111"/>
      <c r="R6" s="111"/>
      <c r="S6" s="111"/>
      <c r="T6" s="111"/>
      <c r="U6" s="111"/>
      <c r="V6" s="111"/>
      <c r="W6" s="111"/>
      <c r="X6" s="111"/>
      <c r="Y6" s="111"/>
      <c r="Z6" s="111"/>
      <c r="AA6" s="111"/>
      <c r="AB6" s="111"/>
      <c r="AC6" s="111"/>
    </row>
    <row r="7" spans="1:29" ht="45" customHeight="1">
      <c r="A7" s="111"/>
      <c r="B7" s="480" t="s">
        <v>435</v>
      </c>
      <c r="C7" s="433"/>
      <c r="D7" s="497" t="str">
        <f>Indicadores!G43</f>
        <v xml:space="preserve">No servidores que reciben inducción en el período por nivel jerárquico / No de servidores que ingresan al Ministerio en el período por nivel jerárquico </v>
      </c>
      <c r="E7" s="498"/>
      <c r="F7" s="480" t="s">
        <v>436</v>
      </c>
      <c r="G7" s="433"/>
      <c r="H7" s="497" t="str">
        <f>Indicadores!C43</f>
        <v>Mejorar la oportunidad al proceso de inducción de los servidores del Ministerio</v>
      </c>
      <c r="I7" s="49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Indicadores!P43</f>
        <v>Semestral</v>
      </c>
      <c r="D8" s="32" t="s">
        <v>438</v>
      </c>
      <c r="E8" s="43" t="str">
        <f>Indicadores!R43</f>
        <v>Programa de inducción en anexo PIC y lista de asistencia</v>
      </c>
      <c r="F8" s="32" t="s">
        <v>70</v>
      </c>
      <c r="G8" s="43" t="str">
        <f>Indicadores!H43</f>
        <v>Porcentaje</v>
      </c>
      <c r="H8" s="482" t="s">
        <v>439</v>
      </c>
      <c r="I8" s="484" t="str">
        <f>Indicadores!O43</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Indicadores!N43</f>
        <v>0.8</v>
      </c>
      <c r="D9" s="34" t="s">
        <v>406</v>
      </c>
      <c r="E9" s="33">
        <f>'TABLERO DE MANDO'!F44</f>
        <v>0.68</v>
      </c>
      <c r="F9" s="35" t="s">
        <v>407</v>
      </c>
      <c r="G9" s="33">
        <f>'TABLERO DE MANDO'!G44</f>
        <v>0.72000000000000008</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46" t="s">
        <v>440</v>
      </c>
      <c r="C11" s="38" t="s">
        <v>441</v>
      </c>
      <c r="D11" s="39" t="str">
        <f>D9</f>
        <v>LIMITE INSATISFACTORIO</v>
      </c>
      <c r="E11" s="39" t="str">
        <f>F9</f>
        <v>LIMITE SATISFACTORIO</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120"/>
      <c r="D12" s="40">
        <f t="shared" ref="D12:D23" si="0">+$E$9</f>
        <v>0.68</v>
      </c>
      <c r="E12" s="40">
        <f t="shared" ref="E12:E23" si="1">+$G$9</f>
        <v>0.72000000000000008</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120"/>
      <c r="D13" s="40">
        <f t="shared" si="0"/>
        <v>0.68</v>
      </c>
      <c r="E13" s="40">
        <f t="shared" si="1"/>
        <v>0.72000000000000008</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120"/>
      <c r="D14" s="40">
        <f t="shared" si="0"/>
        <v>0.68</v>
      </c>
      <c r="E14" s="40">
        <f t="shared" si="1"/>
        <v>0.72000000000000008</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120"/>
      <c r="D15" s="40">
        <f t="shared" si="0"/>
        <v>0.68</v>
      </c>
      <c r="E15" s="40">
        <f t="shared" si="1"/>
        <v>0.72000000000000008</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120"/>
      <c r="D16" s="40">
        <f t="shared" si="0"/>
        <v>0.68</v>
      </c>
      <c r="E16" s="40">
        <f t="shared" si="1"/>
        <v>0.72000000000000008</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1">
        <v>0.31</v>
      </c>
      <c r="D17" s="40">
        <f t="shared" si="0"/>
        <v>0.68</v>
      </c>
      <c r="E17" s="40">
        <f t="shared" si="1"/>
        <v>0.72000000000000008</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c r="D18" s="40">
        <f t="shared" si="0"/>
        <v>0.68</v>
      </c>
      <c r="E18" s="40">
        <f t="shared" si="1"/>
        <v>0.72000000000000008</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0.68</v>
      </c>
      <c r="E19" s="40">
        <f t="shared" si="1"/>
        <v>0.72000000000000008</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0.68</v>
      </c>
      <c r="E20" s="40">
        <f t="shared" si="1"/>
        <v>0.72000000000000008</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0.68</v>
      </c>
      <c r="E21" s="40">
        <f t="shared" si="1"/>
        <v>0.72000000000000008</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0.68</v>
      </c>
      <c r="E22" s="40">
        <f t="shared" si="1"/>
        <v>0.72000000000000008</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41"/>
      <c r="D23" s="40">
        <f t="shared" si="0"/>
        <v>0.68</v>
      </c>
      <c r="E23" s="40">
        <f t="shared" si="1"/>
        <v>0.72000000000000008</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t="s">
        <v>442</v>
      </c>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706"/>
      <c r="C29" s="478"/>
      <c r="D29" s="478"/>
      <c r="E29" s="478"/>
      <c r="F29" s="478"/>
      <c r="G29" s="478"/>
      <c r="H29" s="478"/>
      <c r="I29" s="479"/>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67" t="s">
        <v>443</v>
      </c>
      <c r="C30" s="432"/>
      <c r="D30" s="432"/>
      <c r="E30" s="433"/>
      <c r="F30" s="567" t="s">
        <v>444</v>
      </c>
      <c r="G30" s="432"/>
      <c r="H30" s="432"/>
      <c r="I30" s="43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705" t="s">
        <v>646</v>
      </c>
      <c r="C31" s="426"/>
      <c r="D31" s="426"/>
      <c r="E31" s="427"/>
      <c r="F31" s="705" t="s">
        <v>647</v>
      </c>
      <c r="G31" s="426"/>
      <c r="H31" s="426"/>
      <c r="I31" s="427"/>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561"/>
      <c r="C32" s="565"/>
      <c r="D32" s="565"/>
      <c r="E32" s="479"/>
      <c r="F32" s="561"/>
      <c r="G32" s="565"/>
      <c r="H32" s="565"/>
      <c r="I32" s="479"/>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561"/>
      <c r="C33" s="565"/>
      <c r="D33" s="565"/>
      <c r="E33" s="479"/>
      <c r="F33" s="561"/>
      <c r="G33" s="565"/>
      <c r="H33" s="565"/>
      <c r="I33" s="479"/>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561"/>
      <c r="C34" s="565"/>
      <c r="D34" s="565"/>
      <c r="E34" s="479"/>
      <c r="F34" s="561"/>
      <c r="G34" s="565"/>
      <c r="H34" s="565"/>
      <c r="I34" s="479"/>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561"/>
      <c r="C35" s="565"/>
      <c r="D35" s="565"/>
      <c r="E35" s="479"/>
      <c r="F35" s="561"/>
      <c r="G35" s="565"/>
      <c r="H35" s="565"/>
      <c r="I35" s="479"/>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561"/>
      <c r="C36" s="565"/>
      <c r="D36" s="565"/>
      <c r="E36" s="479"/>
      <c r="F36" s="561"/>
      <c r="G36" s="565"/>
      <c r="H36" s="565"/>
      <c r="I36" s="479"/>
      <c r="J36" s="111"/>
      <c r="K36" s="111"/>
      <c r="L36" s="111"/>
      <c r="M36" s="111"/>
      <c r="N36" s="111"/>
      <c r="O36" s="111"/>
      <c r="P36" s="111"/>
      <c r="Q36" s="111"/>
      <c r="R36" s="111"/>
      <c r="S36" s="111"/>
      <c r="T36" s="111"/>
      <c r="U36" s="111"/>
      <c r="V36" s="111"/>
      <c r="W36" s="111"/>
      <c r="X36" s="111"/>
      <c r="Y36" s="111"/>
      <c r="Z36" s="111"/>
      <c r="AA36" s="111"/>
      <c r="AB36" s="111"/>
      <c r="AC36" s="111"/>
    </row>
    <row r="37" spans="1:29" ht="95.25" customHeight="1">
      <c r="A37" s="111"/>
      <c r="B37" s="561"/>
      <c r="C37" s="565"/>
      <c r="D37" s="565"/>
      <c r="E37" s="479"/>
      <c r="F37" s="561"/>
      <c r="G37" s="565"/>
      <c r="H37" s="565"/>
      <c r="I37" s="479"/>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561"/>
      <c r="C38" s="565"/>
      <c r="D38" s="565"/>
      <c r="E38" s="479"/>
      <c r="F38" s="561"/>
      <c r="G38" s="565"/>
      <c r="H38" s="565"/>
      <c r="I38" s="479"/>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561"/>
      <c r="C39" s="565"/>
      <c r="D39" s="565"/>
      <c r="E39" s="479"/>
      <c r="F39" s="561"/>
      <c r="G39" s="565"/>
      <c r="H39" s="565"/>
      <c r="I39" s="479"/>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561"/>
      <c r="C40" s="565"/>
      <c r="D40" s="565"/>
      <c r="E40" s="479"/>
      <c r="F40" s="561"/>
      <c r="G40" s="565"/>
      <c r="H40" s="565"/>
      <c r="I40" s="479"/>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561"/>
      <c r="C41" s="565"/>
      <c r="D41" s="565"/>
      <c r="E41" s="479"/>
      <c r="F41" s="561"/>
      <c r="G41" s="565"/>
      <c r="H41" s="565"/>
      <c r="I41" s="479"/>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561"/>
      <c r="C42" s="565"/>
      <c r="D42" s="565"/>
      <c r="E42" s="479"/>
      <c r="F42" s="561"/>
      <c r="G42" s="565"/>
      <c r="H42" s="565"/>
      <c r="I42" s="479"/>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3.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row>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5">
    <mergeCell ref="B1:C2"/>
    <mergeCell ref="D1:H1"/>
    <mergeCell ref="I1:I2"/>
    <mergeCell ref="D2:H2"/>
    <mergeCell ref="B3:C3"/>
    <mergeCell ref="D3:H3"/>
    <mergeCell ref="B4:I4"/>
    <mergeCell ref="B5:C5"/>
    <mergeCell ref="D5:I5"/>
    <mergeCell ref="B6:C6"/>
    <mergeCell ref="D6:E6"/>
    <mergeCell ref="F6:G6"/>
    <mergeCell ref="H6:I6"/>
    <mergeCell ref="B31:E42"/>
    <mergeCell ref="F31:I42"/>
    <mergeCell ref="B7:C7"/>
    <mergeCell ref="H7:I7"/>
    <mergeCell ref="B30:E30"/>
    <mergeCell ref="D7:E7"/>
    <mergeCell ref="F7:G7"/>
    <mergeCell ref="H8:H9"/>
    <mergeCell ref="I8:I9"/>
    <mergeCell ref="B28:I28"/>
    <mergeCell ref="B29:I29"/>
    <mergeCell ref="F30:I30"/>
  </mergeCells>
  <pageMargins left="0.7" right="0.7" top="0.75" bottom="0.75" header="0" footer="0"/>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tabColor rgb="FFFF9900"/>
  </sheetPr>
  <dimension ref="A1:AC994"/>
  <sheetViews>
    <sheetView topLeftCell="A8" workbookViewId="0">
      <selection activeCell="C17" sqref="C17"/>
    </sheetView>
  </sheetViews>
  <sheetFormatPr baseColWidth="10" defaultColWidth="11.21875" defaultRowHeight="15" customHeight="1"/>
  <cols>
    <col min="1" max="1" width="4.6640625" customWidth="1"/>
    <col min="2" max="2" width="15.88671875" customWidth="1"/>
    <col min="3" max="3" width="1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3.2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30"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9.75" customHeigh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514" t="s">
        <v>432</v>
      </c>
      <c r="C5" s="430"/>
      <c r="D5" s="515" t="str">
        <f>Indicadores!F44</f>
        <v>Administración del Talento Humano. (ATH)</v>
      </c>
      <c r="E5" s="429"/>
      <c r="F5" s="429"/>
      <c r="G5" s="429"/>
      <c r="H5" s="429"/>
      <c r="I5" s="430"/>
      <c r="J5" s="111"/>
      <c r="K5" s="111"/>
      <c r="L5" s="111"/>
      <c r="M5" s="111"/>
      <c r="N5" s="111"/>
      <c r="O5" s="111"/>
      <c r="P5" s="111"/>
      <c r="Q5" s="111"/>
      <c r="R5" s="111"/>
      <c r="S5" s="111"/>
      <c r="T5" s="111"/>
      <c r="U5" s="111"/>
      <c r="V5" s="111"/>
      <c r="W5" s="111"/>
      <c r="X5" s="111"/>
      <c r="Y5" s="111"/>
      <c r="Z5" s="111"/>
      <c r="AA5" s="111"/>
      <c r="AB5" s="111"/>
      <c r="AC5" s="111"/>
    </row>
    <row r="6" spans="1:29" ht="23.25" customHeight="1">
      <c r="A6" s="111"/>
      <c r="B6" s="480" t="s">
        <v>433</v>
      </c>
      <c r="C6" s="433"/>
      <c r="D6" s="497" t="str">
        <f>Indicadores!A44</f>
        <v>Cumplimiento programación de vacaciones</v>
      </c>
      <c r="E6" s="498"/>
      <c r="F6" s="480" t="s">
        <v>434</v>
      </c>
      <c r="G6" s="433"/>
      <c r="H6" s="497" t="str">
        <f>Indicadores!S44</f>
        <v>Coordinador(a) Grupo de Talento Humano</v>
      </c>
      <c r="I6" s="498"/>
      <c r="J6" s="111"/>
      <c r="K6" s="111"/>
      <c r="L6" s="111"/>
      <c r="M6" s="111"/>
      <c r="N6" s="111"/>
      <c r="O6" s="111"/>
      <c r="P6" s="111"/>
      <c r="Q6" s="111"/>
      <c r="R6" s="111"/>
      <c r="S6" s="111"/>
      <c r="T6" s="111"/>
      <c r="U6" s="111"/>
      <c r="V6" s="111"/>
      <c r="W6" s="111"/>
      <c r="X6" s="111"/>
      <c r="Y6" s="111"/>
      <c r="Z6" s="111"/>
      <c r="AA6" s="111"/>
      <c r="AB6" s="111"/>
      <c r="AC6" s="111"/>
    </row>
    <row r="7" spans="1:29" ht="57.75" customHeight="1">
      <c r="A7" s="111"/>
      <c r="B7" s="480" t="s">
        <v>435</v>
      </c>
      <c r="C7" s="433"/>
      <c r="D7" s="497" t="str">
        <f>Indicadores!G44</f>
        <v>(No de funcionarios SIN interrupción NI aplazamiento de vacaciones durante el año / No de funcionarios con vacaciones programadas durante el año) X 100</v>
      </c>
      <c r="E7" s="498"/>
      <c r="F7" s="480" t="s">
        <v>436</v>
      </c>
      <c r="G7" s="433"/>
      <c r="H7" s="497" t="str">
        <f>Indicadores!C44</f>
        <v>Con este indicador se revisará el cumplimiento de la programación de vacaciones en las diferentes dependencias y grupos del Ministerio de Ambiente y Desarrollo Sostenible, con el fin de cumplir con la planeación de vacaciones</v>
      </c>
      <c r="I7" s="49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Indicadores!P44</f>
        <v>Trimestral</v>
      </c>
      <c r="D8" s="32" t="s">
        <v>438</v>
      </c>
      <c r="E8" s="43" t="str">
        <f>Indicadores!R44</f>
        <v>Programación de vacaciones y resolución de vacaciones</v>
      </c>
      <c r="F8" s="32" t="s">
        <v>70</v>
      </c>
      <c r="G8" s="43" t="str">
        <f>Indicadores!H44</f>
        <v>Porcentaje</v>
      </c>
      <c r="H8" s="482" t="s">
        <v>439</v>
      </c>
      <c r="I8" s="484" t="str">
        <f>Indicadores!O44</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Indicadores!N44</f>
        <v>0.8</v>
      </c>
      <c r="D9" s="34" t="s">
        <v>406</v>
      </c>
      <c r="E9" s="33">
        <v>0.68</v>
      </c>
      <c r="F9" s="35" t="s">
        <v>407</v>
      </c>
      <c r="G9" s="33">
        <v>0.72</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32"/>
      <c r="B11" s="46" t="s">
        <v>440</v>
      </c>
      <c r="C11" s="38" t="s">
        <v>441</v>
      </c>
      <c r="D11" s="39" t="s">
        <v>406</v>
      </c>
      <c r="E11" s="39" t="s">
        <v>407</v>
      </c>
      <c r="F11" s="36"/>
      <c r="G11" s="36"/>
      <c r="H11" s="113"/>
      <c r="I11" s="121"/>
      <c r="J11" s="132"/>
      <c r="K11" s="132"/>
      <c r="L11" s="132"/>
      <c r="M11" s="132"/>
      <c r="N11" s="132"/>
      <c r="O11" s="132"/>
      <c r="P11" s="132"/>
      <c r="Q11" s="132"/>
      <c r="R11" s="132"/>
      <c r="S11" s="132"/>
      <c r="T11" s="132"/>
      <c r="U11" s="132"/>
      <c r="V11" s="132"/>
      <c r="W11" s="132"/>
      <c r="X11" s="132"/>
      <c r="Y11" s="132"/>
      <c r="Z11" s="132"/>
      <c r="AA11" s="132"/>
      <c r="AB11" s="132"/>
      <c r="AC11" s="132"/>
    </row>
    <row r="12" spans="1:29" ht="13.5" customHeight="1">
      <c r="A12" s="132"/>
      <c r="B12" s="47" t="s">
        <v>411</v>
      </c>
      <c r="C12" s="416" t="s">
        <v>543</v>
      </c>
      <c r="D12" s="40">
        <v>0.68</v>
      </c>
      <c r="E12" s="40">
        <v>0.72</v>
      </c>
      <c r="F12" s="36"/>
      <c r="G12" s="36"/>
      <c r="H12" s="113"/>
      <c r="I12" s="121"/>
      <c r="J12" s="132"/>
      <c r="K12" s="132"/>
      <c r="L12" s="132"/>
      <c r="M12" s="132"/>
      <c r="N12" s="132"/>
      <c r="O12" s="132"/>
      <c r="P12" s="132"/>
      <c r="Q12" s="132"/>
      <c r="R12" s="132"/>
      <c r="S12" s="132"/>
      <c r="T12" s="132"/>
      <c r="U12" s="132"/>
      <c r="V12" s="132"/>
      <c r="W12" s="132"/>
      <c r="X12" s="132"/>
      <c r="Y12" s="132"/>
      <c r="Z12" s="132"/>
      <c r="AA12" s="132"/>
      <c r="AB12" s="132"/>
      <c r="AC12" s="132"/>
    </row>
    <row r="13" spans="1:29" ht="13.5" customHeight="1">
      <c r="A13" s="132"/>
      <c r="B13" s="47" t="s">
        <v>412</v>
      </c>
      <c r="C13" s="416" t="s">
        <v>543</v>
      </c>
      <c r="D13" s="40">
        <v>0.68</v>
      </c>
      <c r="E13" s="40">
        <v>0.72</v>
      </c>
      <c r="F13" s="36"/>
      <c r="G13" s="36"/>
      <c r="H13" s="113"/>
      <c r="I13" s="121"/>
      <c r="J13" s="132"/>
      <c r="K13" s="132"/>
      <c r="L13" s="132"/>
      <c r="M13" s="132"/>
      <c r="N13" s="132"/>
      <c r="O13" s="132"/>
      <c r="P13" s="132"/>
      <c r="Q13" s="132"/>
      <c r="R13" s="132"/>
      <c r="S13" s="132"/>
      <c r="T13" s="132"/>
      <c r="U13" s="132"/>
      <c r="V13" s="132"/>
      <c r="W13" s="132"/>
      <c r="X13" s="132"/>
      <c r="Y13" s="132"/>
      <c r="Z13" s="132"/>
      <c r="AA13" s="132"/>
      <c r="AB13" s="132"/>
      <c r="AC13" s="132"/>
    </row>
    <row r="14" spans="1:29" ht="13.5" customHeight="1">
      <c r="A14" s="132"/>
      <c r="B14" s="47" t="s">
        <v>413</v>
      </c>
      <c r="C14" s="417">
        <v>0.6774</v>
      </c>
      <c r="D14" s="40">
        <v>0.68</v>
      </c>
      <c r="E14" s="40">
        <v>0.72</v>
      </c>
      <c r="F14" s="36"/>
      <c r="G14" s="36"/>
      <c r="H14" s="113"/>
      <c r="I14" s="121"/>
      <c r="J14" s="132"/>
      <c r="K14" s="132"/>
      <c r="L14" s="132"/>
      <c r="M14" s="132"/>
      <c r="N14" s="132"/>
      <c r="O14" s="132"/>
      <c r="P14" s="132"/>
      <c r="Q14" s="132"/>
      <c r="R14" s="132"/>
      <c r="S14" s="132"/>
      <c r="T14" s="132"/>
      <c r="U14" s="132"/>
      <c r="V14" s="132"/>
      <c r="W14" s="132"/>
      <c r="X14" s="132"/>
      <c r="Y14" s="132"/>
      <c r="Z14" s="132"/>
      <c r="AA14" s="132"/>
      <c r="AB14" s="132"/>
      <c r="AC14" s="132"/>
    </row>
    <row r="15" spans="1:29" ht="13.5" customHeight="1">
      <c r="A15" s="132"/>
      <c r="B15" s="47" t="s">
        <v>414</v>
      </c>
      <c r="C15" s="416" t="s">
        <v>543</v>
      </c>
      <c r="D15" s="40">
        <v>0.68</v>
      </c>
      <c r="E15" s="40">
        <v>0.72</v>
      </c>
      <c r="F15" s="36"/>
      <c r="G15" s="36"/>
      <c r="H15" s="113"/>
      <c r="I15" s="121"/>
      <c r="J15" s="132"/>
      <c r="K15" s="132"/>
      <c r="L15" s="132"/>
      <c r="M15" s="132"/>
      <c r="N15" s="132"/>
      <c r="O15" s="132"/>
      <c r="P15" s="132"/>
      <c r="Q15" s="132"/>
      <c r="R15" s="132"/>
      <c r="S15" s="132"/>
      <c r="T15" s="132"/>
      <c r="U15" s="132"/>
      <c r="V15" s="132"/>
      <c r="W15" s="132"/>
      <c r="X15" s="132"/>
      <c r="Y15" s="132"/>
      <c r="Z15" s="132"/>
      <c r="AA15" s="132"/>
      <c r="AB15" s="132"/>
      <c r="AC15" s="132"/>
    </row>
    <row r="16" spans="1:29" ht="13.5" customHeight="1">
      <c r="A16" s="132"/>
      <c r="B16" s="47" t="s">
        <v>415</v>
      </c>
      <c r="C16" s="416" t="s">
        <v>543</v>
      </c>
      <c r="D16" s="40">
        <v>0.68</v>
      </c>
      <c r="E16" s="40">
        <v>0.72</v>
      </c>
      <c r="F16" s="36"/>
      <c r="G16" s="36"/>
      <c r="H16" s="113"/>
      <c r="I16" s="121"/>
      <c r="J16" s="132"/>
      <c r="K16" s="132"/>
      <c r="L16" s="132"/>
      <c r="M16" s="132"/>
      <c r="N16" s="132"/>
      <c r="O16" s="132"/>
      <c r="P16" s="132"/>
      <c r="Q16" s="132"/>
      <c r="R16" s="132"/>
      <c r="S16" s="132"/>
      <c r="T16" s="132"/>
      <c r="U16" s="132"/>
      <c r="V16" s="132"/>
      <c r="W16" s="132"/>
      <c r="X16" s="132"/>
      <c r="Y16" s="132"/>
      <c r="Z16" s="132"/>
      <c r="AA16" s="132"/>
      <c r="AB16" s="132"/>
      <c r="AC16" s="132"/>
    </row>
    <row r="17" spans="1:29" ht="13.5" customHeight="1">
      <c r="A17" s="132"/>
      <c r="B17" s="47" t="s">
        <v>416</v>
      </c>
      <c r="C17" s="417">
        <v>0.67900000000000005</v>
      </c>
      <c r="D17" s="40">
        <v>0.68</v>
      </c>
      <c r="E17" s="40">
        <v>0.72</v>
      </c>
      <c r="F17" s="36"/>
      <c r="G17" s="36"/>
      <c r="H17" s="113"/>
      <c r="I17" s="121"/>
      <c r="J17" s="132"/>
      <c r="K17" s="132"/>
      <c r="L17" s="132"/>
      <c r="M17" s="132"/>
      <c r="N17" s="132"/>
      <c r="O17" s="132"/>
      <c r="P17" s="132"/>
      <c r="Q17" s="132"/>
      <c r="R17" s="132"/>
      <c r="S17" s="132"/>
      <c r="T17" s="132"/>
      <c r="U17" s="132"/>
      <c r="V17" s="132"/>
      <c r="W17" s="132"/>
      <c r="X17" s="132"/>
      <c r="Y17" s="132"/>
      <c r="Z17" s="132"/>
      <c r="AA17" s="132"/>
      <c r="AB17" s="132"/>
      <c r="AC17" s="132"/>
    </row>
    <row r="18" spans="1:29" ht="13.5" customHeight="1">
      <c r="A18" s="132"/>
      <c r="B18" s="47" t="s">
        <v>417</v>
      </c>
      <c r="C18" s="74"/>
      <c r="D18" s="40">
        <v>0.68</v>
      </c>
      <c r="E18" s="40">
        <v>0.72</v>
      </c>
      <c r="F18" s="36"/>
      <c r="G18" s="36"/>
      <c r="H18" s="113"/>
      <c r="I18" s="121"/>
      <c r="J18" s="132"/>
      <c r="K18" s="132"/>
      <c r="L18" s="132"/>
      <c r="M18" s="132"/>
      <c r="N18" s="132"/>
      <c r="O18" s="132"/>
      <c r="P18" s="132"/>
      <c r="Q18" s="132"/>
      <c r="R18" s="132"/>
      <c r="S18" s="132"/>
      <c r="T18" s="132"/>
      <c r="U18" s="132"/>
      <c r="V18" s="132"/>
      <c r="W18" s="132"/>
      <c r="X18" s="132"/>
      <c r="Y18" s="132"/>
      <c r="Z18" s="132"/>
      <c r="AA18" s="132"/>
      <c r="AB18" s="132"/>
      <c r="AC18" s="132"/>
    </row>
    <row r="19" spans="1:29" ht="13.5" customHeight="1">
      <c r="A19" s="132"/>
      <c r="B19" s="47" t="s">
        <v>418</v>
      </c>
      <c r="C19" s="74"/>
      <c r="D19" s="40">
        <v>0.68</v>
      </c>
      <c r="E19" s="40">
        <v>0.72</v>
      </c>
      <c r="F19" s="36"/>
      <c r="G19" s="36"/>
      <c r="H19" s="113"/>
      <c r="I19" s="121"/>
      <c r="J19" s="132"/>
      <c r="K19" s="132"/>
      <c r="L19" s="132"/>
      <c r="M19" s="132"/>
      <c r="N19" s="132"/>
      <c r="O19" s="132"/>
      <c r="P19" s="132"/>
      <c r="Q19" s="132"/>
      <c r="R19" s="132"/>
      <c r="S19" s="132"/>
      <c r="T19" s="132"/>
      <c r="U19" s="132"/>
      <c r="V19" s="132"/>
      <c r="W19" s="132"/>
      <c r="X19" s="132"/>
      <c r="Y19" s="132"/>
      <c r="Z19" s="132"/>
      <c r="AA19" s="132"/>
      <c r="AB19" s="132"/>
      <c r="AC19" s="132"/>
    </row>
    <row r="20" spans="1:29" ht="13.5" customHeight="1">
      <c r="A20" s="132"/>
      <c r="B20" s="47" t="s">
        <v>419</v>
      </c>
      <c r="C20" s="74"/>
      <c r="D20" s="40">
        <v>0.68</v>
      </c>
      <c r="E20" s="40">
        <v>0.72</v>
      </c>
      <c r="F20" s="36"/>
      <c r="G20" s="36"/>
      <c r="H20" s="113"/>
      <c r="I20" s="121"/>
      <c r="J20" s="132"/>
      <c r="K20" s="132"/>
      <c r="L20" s="132"/>
      <c r="M20" s="132"/>
      <c r="N20" s="132"/>
      <c r="O20" s="132"/>
      <c r="P20" s="132"/>
      <c r="Q20" s="132"/>
      <c r="R20" s="132"/>
      <c r="S20" s="132"/>
      <c r="T20" s="132"/>
      <c r="U20" s="132"/>
      <c r="V20" s="132"/>
      <c r="W20" s="132"/>
      <c r="X20" s="132"/>
      <c r="Y20" s="132"/>
      <c r="Z20" s="132"/>
      <c r="AA20" s="132"/>
      <c r="AB20" s="132"/>
      <c r="AC20" s="132"/>
    </row>
    <row r="21" spans="1:29" ht="13.5" customHeight="1">
      <c r="A21" s="132"/>
      <c r="B21" s="47" t="s">
        <v>420</v>
      </c>
      <c r="C21" s="41"/>
      <c r="D21" s="40">
        <v>0.68</v>
      </c>
      <c r="E21" s="40">
        <v>0.72</v>
      </c>
      <c r="F21" s="36"/>
      <c r="G21" s="36"/>
      <c r="H21" s="113"/>
      <c r="I21" s="121"/>
      <c r="J21" s="132"/>
      <c r="K21" s="132"/>
      <c r="L21" s="132"/>
      <c r="M21" s="132"/>
      <c r="N21" s="132"/>
      <c r="O21" s="132"/>
      <c r="P21" s="132"/>
      <c r="Q21" s="132"/>
      <c r="R21" s="132"/>
      <c r="S21" s="132"/>
      <c r="T21" s="132"/>
      <c r="U21" s="132"/>
      <c r="V21" s="132"/>
      <c r="W21" s="132"/>
      <c r="X21" s="132"/>
      <c r="Y21" s="132"/>
      <c r="Z21" s="132"/>
      <c r="AA21" s="132"/>
      <c r="AB21" s="132"/>
      <c r="AC21" s="132"/>
    </row>
    <row r="22" spans="1:29" ht="13.5" customHeight="1">
      <c r="A22" s="132"/>
      <c r="B22" s="47" t="s">
        <v>421</v>
      </c>
      <c r="C22" s="41"/>
      <c r="D22" s="40">
        <v>0.68</v>
      </c>
      <c r="E22" s="40">
        <v>0.72</v>
      </c>
      <c r="F22" s="36"/>
      <c r="G22" s="36"/>
      <c r="H22" s="113"/>
      <c r="I22" s="121"/>
      <c r="J22" s="132"/>
      <c r="K22" s="132"/>
      <c r="L22" s="132"/>
      <c r="M22" s="132"/>
      <c r="N22" s="132"/>
      <c r="O22" s="132"/>
      <c r="P22" s="132"/>
      <c r="Q22" s="132"/>
      <c r="R22" s="132"/>
      <c r="S22" s="132"/>
      <c r="T22" s="132"/>
      <c r="U22" s="132"/>
      <c r="V22" s="132"/>
      <c r="W22" s="132"/>
      <c r="X22" s="132"/>
      <c r="Y22" s="132"/>
      <c r="Z22" s="132"/>
      <c r="AA22" s="132"/>
      <c r="AB22" s="132"/>
      <c r="AC22" s="132"/>
    </row>
    <row r="23" spans="1:29" ht="13.5" customHeight="1">
      <c r="A23" s="132"/>
      <c r="B23" s="47" t="s">
        <v>422</v>
      </c>
      <c r="C23" s="74"/>
      <c r="D23" s="40">
        <v>0.68</v>
      </c>
      <c r="E23" s="40">
        <v>0.72</v>
      </c>
      <c r="F23" s="36"/>
      <c r="G23" s="36"/>
      <c r="H23" s="113"/>
      <c r="I23" s="121"/>
      <c r="J23" s="132"/>
      <c r="K23" s="132"/>
      <c r="L23" s="132"/>
      <c r="M23" s="132"/>
      <c r="N23" s="132"/>
      <c r="O23" s="132"/>
      <c r="P23" s="132"/>
      <c r="Q23" s="132"/>
      <c r="R23" s="132"/>
      <c r="S23" s="132"/>
      <c r="T23" s="132"/>
      <c r="U23" s="132"/>
      <c r="V23" s="132"/>
      <c r="W23" s="132"/>
      <c r="X23" s="132"/>
      <c r="Y23" s="132"/>
      <c r="Z23" s="132"/>
      <c r="AA23" s="132"/>
      <c r="AB23" s="132"/>
      <c r="AC23" s="132"/>
    </row>
    <row r="24" spans="1:29" ht="13.5" customHeight="1">
      <c r="A24" s="132"/>
      <c r="B24" s="117"/>
      <c r="C24" s="36"/>
      <c r="D24" s="36"/>
      <c r="E24" s="36"/>
      <c r="F24" s="36"/>
      <c r="G24" s="36"/>
      <c r="H24" s="36"/>
      <c r="I24" s="121"/>
      <c r="J24" s="132"/>
      <c r="K24" s="132"/>
      <c r="L24" s="132"/>
      <c r="M24" s="132"/>
      <c r="N24" s="132"/>
      <c r="O24" s="132"/>
      <c r="P24" s="132"/>
      <c r="Q24" s="132"/>
      <c r="R24" s="132"/>
      <c r="S24" s="132"/>
      <c r="T24" s="132"/>
      <c r="U24" s="132"/>
      <c r="V24" s="132"/>
      <c r="W24" s="132"/>
      <c r="X24" s="132"/>
      <c r="Y24" s="132"/>
      <c r="Z24" s="132"/>
      <c r="AA24" s="132"/>
      <c r="AB24" s="132"/>
      <c r="AC24" s="132"/>
    </row>
    <row r="25" spans="1:29" ht="13.5" customHeight="1">
      <c r="A25" s="132"/>
      <c r="B25" s="117"/>
      <c r="C25" s="36"/>
      <c r="D25" s="36"/>
      <c r="E25" s="36"/>
      <c r="F25" s="36"/>
      <c r="G25" s="36"/>
      <c r="H25" s="36"/>
      <c r="I25" s="121"/>
      <c r="J25" s="132"/>
      <c r="K25" s="132"/>
      <c r="L25" s="132"/>
      <c r="M25" s="132"/>
      <c r="N25" s="132"/>
      <c r="O25" s="132"/>
      <c r="P25" s="132"/>
      <c r="Q25" s="132"/>
      <c r="R25" s="132"/>
      <c r="S25" s="132"/>
      <c r="T25" s="132"/>
      <c r="U25" s="132"/>
      <c r="V25" s="132"/>
      <c r="W25" s="132"/>
      <c r="X25" s="132"/>
      <c r="Y25" s="132"/>
      <c r="Z25" s="132"/>
      <c r="AA25" s="132"/>
      <c r="AB25" s="132"/>
      <c r="AC25" s="132"/>
    </row>
    <row r="26" spans="1:29" ht="13.5" customHeight="1">
      <c r="A26" s="132"/>
      <c r="B26" s="117"/>
      <c r="C26" s="36"/>
      <c r="D26" s="36"/>
      <c r="E26" s="36"/>
      <c r="F26" s="36"/>
      <c r="G26" s="36"/>
      <c r="H26" s="36"/>
      <c r="I26" s="113"/>
      <c r="J26" s="132"/>
      <c r="K26" s="132"/>
      <c r="L26" s="132"/>
      <c r="M26" s="132"/>
      <c r="N26" s="132"/>
      <c r="O26" s="132"/>
      <c r="P26" s="132"/>
      <c r="Q26" s="132"/>
      <c r="R26" s="132"/>
      <c r="S26" s="132"/>
      <c r="T26" s="132"/>
      <c r="U26" s="132"/>
      <c r="V26" s="132"/>
      <c r="W26" s="132"/>
      <c r="X26" s="132"/>
      <c r="Y26" s="132"/>
      <c r="Z26" s="132"/>
      <c r="AA26" s="132"/>
      <c r="AB26" s="132"/>
      <c r="AC26" s="132"/>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t="s">
        <v>442</v>
      </c>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7.5" customHeight="1">
      <c r="A29" s="111"/>
      <c r="B29" s="706"/>
      <c r="C29" s="478"/>
      <c r="D29" s="478"/>
      <c r="E29" s="478"/>
      <c r="F29" s="478"/>
      <c r="G29" s="478"/>
      <c r="H29" s="478"/>
      <c r="I29" s="479"/>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487" t="s">
        <v>443</v>
      </c>
      <c r="C30" s="426"/>
      <c r="D30" s="426"/>
      <c r="E30" s="427"/>
      <c r="F30" s="487" t="s">
        <v>444</v>
      </c>
      <c r="G30" s="426"/>
      <c r="H30" s="426"/>
      <c r="I30" s="427"/>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707" t="s">
        <v>649</v>
      </c>
      <c r="C31" s="708"/>
      <c r="D31" s="708"/>
      <c r="E31" s="708"/>
      <c r="F31" s="710" t="s">
        <v>648</v>
      </c>
      <c r="G31" s="708"/>
      <c r="H31" s="708"/>
      <c r="I31" s="708"/>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708"/>
      <c r="C32" s="709"/>
      <c r="D32" s="709"/>
      <c r="E32" s="708"/>
      <c r="F32" s="708"/>
      <c r="G32" s="708"/>
      <c r="H32" s="708"/>
      <c r="I32" s="708"/>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708"/>
      <c r="C33" s="709"/>
      <c r="D33" s="709"/>
      <c r="E33" s="708"/>
      <c r="F33" s="708"/>
      <c r="G33" s="708"/>
      <c r="H33" s="708"/>
      <c r="I33" s="708"/>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708"/>
      <c r="C34" s="709"/>
      <c r="D34" s="709"/>
      <c r="E34" s="708"/>
      <c r="F34" s="708"/>
      <c r="G34" s="708"/>
      <c r="H34" s="708"/>
      <c r="I34" s="708"/>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708"/>
      <c r="C35" s="709"/>
      <c r="D35" s="709"/>
      <c r="E35" s="708"/>
      <c r="F35" s="708"/>
      <c r="G35" s="708"/>
      <c r="H35" s="708"/>
      <c r="I35" s="708"/>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708"/>
      <c r="C36" s="709"/>
      <c r="D36" s="709"/>
      <c r="E36" s="708"/>
      <c r="F36" s="708"/>
      <c r="G36" s="708"/>
      <c r="H36" s="708"/>
      <c r="I36" s="708"/>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708"/>
      <c r="C37" s="709"/>
      <c r="D37" s="709"/>
      <c r="E37" s="708"/>
      <c r="F37" s="708"/>
      <c r="G37" s="708"/>
      <c r="H37" s="708"/>
      <c r="I37" s="708"/>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708"/>
      <c r="C38" s="709"/>
      <c r="D38" s="709"/>
      <c r="E38" s="708"/>
      <c r="F38" s="708"/>
      <c r="G38" s="708"/>
      <c r="H38" s="708"/>
      <c r="I38" s="708"/>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708"/>
      <c r="C39" s="709"/>
      <c r="D39" s="709"/>
      <c r="E39" s="708"/>
      <c r="F39" s="708"/>
      <c r="G39" s="708"/>
      <c r="H39" s="708"/>
      <c r="I39" s="708"/>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708"/>
      <c r="C40" s="709"/>
      <c r="D40" s="709"/>
      <c r="E40" s="708"/>
      <c r="F40" s="708"/>
      <c r="G40" s="708"/>
      <c r="H40" s="708"/>
      <c r="I40" s="708"/>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708"/>
      <c r="C41" s="709"/>
      <c r="D41" s="709"/>
      <c r="E41" s="708"/>
      <c r="F41" s="708"/>
      <c r="G41" s="708"/>
      <c r="H41" s="708"/>
      <c r="I41" s="708"/>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5">
    <mergeCell ref="B1:C2"/>
    <mergeCell ref="D1:H1"/>
    <mergeCell ref="I1:I2"/>
    <mergeCell ref="D2:H2"/>
    <mergeCell ref="B3:C3"/>
    <mergeCell ref="D3:H3"/>
    <mergeCell ref="B4:I4"/>
    <mergeCell ref="B5:C5"/>
    <mergeCell ref="D5:I5"/>
    <mergeCell ref="B6:C6"/>
    <mergeCell ref="D6:E6"/>
    <mergeCell ref="F6:G6"/>
    <mergeCell ref="H6:I6"/>
    <mergeCell ref="B31:E41"/>
    <mergeCell ref="F31:I41"/>
    <mergeCell ref="B7:C7"/>
    <mergeCell ref="H7:I7"/>
    <mergeCell ref="B30:E30"/>
    <mergeCell ref="D7:E7"/>
    <mergeCell ref="F7:G7"/>
    <mergeCell ref="H8:H9"/>
    <mergeCell ref="I8:I9"/>
    <mergeCell ref="B28:I28"/>
    <mergeCell ref="B29:I29"/>
    <mergeCell ref="F30:I30"/>
  </mergeCells>
  <pageMargins left="0.7" right="0.7" top="0.75" bottom="0.75" header="0" footer="0"/>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tabColor rgb="FFFF9900"/>
  </sheetPr>
  <dimension ref="A1:AC994"/>
  <sheetViews>
    <sheetView topLeftCell="A7" workbookViewId="0">
      <selection activeCell="C17" sqref="C1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514" t="s">
        <v>432</v>
      </c>
      <c r="C5" s="430"/>
      <c r="D5" s="515" t="str">
        <f>Indicadores!F45</f>
        <v>Administración del Talento Humano. (ATH)</v>
      </c>
      <c r="E5" s="429"/>
      <c r="F5" s="429"/>
      <c r="G5" s="429"/>
      <c r="H5" s="429"/>
      <c r="I5" s="430"/>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Indicadores!A45</f>
        <v>Porcentaje de cumplimiento de la evaluación SST</v>
      </c>
      <c r="E6" s="498"/>
      <c r="F6" s="480" t="s">
        <v>434</v>
      </c>
      <c r="G6" s="433"/>
      <c r="H6" s="497" t="str">
        <f>Indicadores!S45</f>
        <v>Coordinador(a) Grupo de Talento Humano</v>
      </c>
      <c r="I6" s="498"/>
      <c r="J6" s="111"/>
      <c r="K6" s="111"/>
      <c r="L6" s="111"/>
      <c r="M6" s="111"/>
      <c r="N6" s="111"/>
      <c r="O6" s="111"/>
      <c r="P6" s="111"/>
      <c r="Q6" s="111"/>
      <c r="R6" s="111"/>
      <c r="S6" s="111"/>
      <c r="T6" s="111"/>
      <c r="U6" s="111"/>
      <c r="V6" s="111"/>
      <c r="W6" s="111"/>
      <c r="X6" s="111"/>
      <c r="Y6" s="111"/>
      <c r="Z6" s="111"/>
      <c r="AA6" s="111"/>
      <c r="AB6" s="111"/>
      <c r="AC6" s="111"/>
    </row>
    <row r="7" spans="1:29" ht="49.5" customHeight="1">
      <c r="A7" s="111"/>
      <c r="B7" s="480" t="s">
        <v>435</v>
      </c>
      <c r="C7" s="433"/>
      <c r="D7" s="497" t="str">
        <f>Indicadores!G45</f>
        <v>Evaluación del sistema de gestión de Seguridad y Salud en el Trabajo (ESG-SST)</v>
      </c>
      <c r="E7" s="498"/>
      <c r="F7" s="480" t="s">
        <v>436</v>
      </c>
      <c r="G7" s="433"/>
      <c r="H7" s="497" t="str">
        <f>Indicadores!C45</f>
        <v>Comparar el cumplimiento de la implementación de SG-SST con el año anterior</v>
      </c>
      <c r="I7" s="49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Indicadores!P45</f>
        <v>Anual</v>
      </c>
      <c r="D8" s="32" t="s">
        <v>438</v>
      </c>
      <c r="E8" s="43" t="str">
        <f>Indicadores!R45</f>
        <v>Grupo de Talento Humano</v>
      </c>
      <c r="F8" s="32" t="s">
        <v>70</v>
      </c>
      <c r="G8" s="43" t="str">
        <f>Indicadores!H45</f>
        <v>Porcentaje</v>
      </c>
      <c r="H8" s="482" t="s">
        <v>439</v>
      </c>
      <c r="I8" s="484" t="str">
        <f>Indicadores!O45</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Indicadores!N45</f>
        <v>0.8</v>
      </c>
      <c r="D9" s="34" t="s">
        <v>406</v>
      </c>
      <c r="E9" s="33">
        <f>'TABLERO DE MANDO'!F46</f>
        <v>0.68</v>
      </c>
      <c r="F9" s="35" t="s">
        <v>407</v>
      </c>
      <c r="G9" s="33">
        <f>'TABLERO DE MANDO'!G46</f>
        <v>0.72000000000000008</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46" t="s">
        <v>440</v>
      </c>
      <c r="C11" s="38" t="s">
        <v>441</v>
      </c>
      <c r="D11" s="39" t="str">
        <f>D9</f>
        <v>LIMITE INSATISFACTORIO</v>
      </c>
      <c r="E11" s="39" t="str">
        <f>F9</f>
        <v>LIMITE SATISFACTORIO</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41"/>
      <c r="D12" s="40">
        <f t="shared" ref="D12:D23" si="0">+$E$9</f>
        <v>0.68</v>
      </c>
      <c r="E12" s="40">
        <f t="shared" ref="E12:E23" si="1">+$G$9</f>
        <v>0.72000000000000008</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41"/>
      <c r="D13" s="40">
        <f t="shared" si="0"/>
        <v>0.68</v>
      </c>
      <c r="E13" s="40">
        <f t="shared" si="1"/>
        <v>0.72000000000000008</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41"/>
      <c r="D14" s="40">
        <f t="shared" si="0"/>
        <v>0.68</v>
      </c>
      <c r="E14" s="40">
        <f t="shared" si="1"/>
        <v>0.72000000000000008</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41"/>
      <c r="D15" s="40">
        <f t="shared" si="0"/>
        <v>0.68</v>
      </c>
      <c r="E15" s="40">
        <f t="shared" si="1"/>
        <v>0.72000000000000008</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41"/>
      <c r="D16" s="40">
        <f t="shared" si="0"/>
        <v>0.68</v>
      </c>
      <c r="E16" s="40">
        <f t="shared" si="1"/>
        <v>0.72000000000000008</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1"/>
      <c r="D17" s="40">
        <f t="shared" si="0"/>
        <v>0.68</v>
      </c>
      <c r="E17" s="40">
        <f t="shared" si="1"/>
        <v>0.72000000000000008</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c r="D18" s="40">
        <f t="shared" si="0"/>
        <v>0.68</v>
      </c>
      <c r="E18" s="40">
        <f t="shared" si="1"/>
        <v>0.72000000000000008</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0.68</v>
      </c>
      <c r="E19" s="40">
        <f t="shared" si="1"/>
        <v>0.72000000000000008</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0.68</v>
      </c>
      <c r="E20" s="40">
        <f t="shared" si="1"/>
        <v>0.72000000000000008</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0.68</v>
      </c>
      <c r="E21" s="40">
        <f t="shared" si="1"/>
        <v>0.72000000000000008</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0.68</v>
      </c>
      <c r="E22" s="40">
        <f t="shared" si="1"/>
        <v>0.72000000000000008</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41"/>
      <c r="D23" s="40">
        <f t="shared" si="0"/>
        <v>0.68</v>
      </c>
      <c r="E23" s="40">
        <f t="shared" si="1"/>
        <v>0.72000000000000008</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t="s">
        <v>442</v>
      </c>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706"/>
      <c r="C29" s="478"/>
      <c r="D29" s="478"/>
      <c r="E29" s="478"/>
      <c r="F29" s="478"/>
      <c r="G29" s="478"/>
      <c r="H29" s="478"/>
      <c r="I29" s="479"/>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487" t="s">
        <v>443</v>
      </c>
      <c r="C30" s="426"/>
      <c r="D30" s="426"/>
      <c r="E30" s="427"/>
      <c r="F30" s="487" t="s">
        <v>444</v>
      </c>
      <c r="G30" s="426"/>
      <c r="H30" s="426"/>
      <c r="I30" s="427"/>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711"/>
      <c r="C31" s="712"/>
      <c r="D31" s="712"/>
      <c r="E31" s="712"/>
      <c r="F31" s="581"/>
      <c r="G31" s="443"/>
      <c r="H31" s="443"/>
      <c r="I31" s="443"/>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712"/>
      <c r="C32" s="713"/>
      <c r="D32" s="713"/>
      <c r="E32" s="712"/>
      <c r="F32" s="443"/>
      <c r="G32" s="444"/>
      <c r="H32" s="444"/>
      <c r="I32" s="443"/>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712"/>
      <c r="C33" s="713"/>
      <c r="D33" s="713"/>
      <c r="E33" s="712"/>
      <c r="F33" s="443"/>
      <c r="G33" s="444"/>
      <c r="H33" s="444"/>
      <c r="I33" s="443"/>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712"/>
      <c r="C34" s="713"/>
      <c r="D34" s="713"/>
      <c r="E34" s="712"/>
      <c r="F34" s="443"/>
      <c r="G34" s="444"/>
      <c r="H34" s="444"/>
      <c r="I34" s="443"/>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712"/>
      <c r="C35" s="713"/>
      <c r="D35" s="713"/>
      <c r="E35" s="712"/>
      <c r="F35" s="443"/>
      <c r="G35" s="444"/>
      <c r="H35" s="444"/>
      <c r="I35" s="443"/>
      <c r="J35" s="111"/>
      <c r="K35" s="111"/>
      <c r="L35" s="111"/>
      <c r="M35" s="111"/>
      <c r="N35" s="111"/>
      <c r="O35" s="111"/>
      <c r="P35" s="111"/>
      <c r="Q35" s="111"/>
      <c r="R35" s="111"/>
      <c r="S35" s="111"/>
      <c r="T35" s="111"/>
      <c r="U35" s="111"/>
      <c r="V35" s="111"/>
      <c r="W35" s="111"/>
      <c r="X35" s="111"/>
      <c r="Y35" s="111"/>
      <c r="Z35" s="111"/>
      <c r="AA35" s="111"/>
      <c r="AB35" s="111"/>
      <c r="AC35" s="111"/>
    </row>
    <row r="36" spans="1:29" ht="27" customHeight="1">
      <c r="A36" s="111"/>
      <c r="B36" s="712"/>
      <c r="C36" s="713"/>
      <c r="D36" s="713"/>
      <c r="E36" s="712"/>
      <c r="F36" s="443"/>
      <c r="G36" s="444"/>
      <c r="H36" s="444"/>
      <c r="I36" s="443"/>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row>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5">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0:E30"/>
    <mergeCell ref="B31:E36"/>
    <mergeCell ref="F31:I36"/>
    <mergeCell ref="D7:E7"/>
    <mergeCell ref="F7:G7"/>
    <mergeCell ref="H8:H9"/>
    <mergeCell ref="I8:I9"/>
    <mergeCell ref="B28:I28"/>
    <mergeCell ref="B29:I29"/>
    <mergeCell ref="F30:I30"/>
  </mergeCells>
  <pageMargins left="0.7" right="0.7" top="0.75" bottom="0.75" header="0" footer="0"/>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tabColor rgb="FFFF9900"/>
  </sheetPr>
  <dimension ref="A1:AC995"/>
  <sheetViews>
    <sheetView topLeftCell="A7" workbookViewId="0">
      <selection activeCell="C17" sqref="C1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514" t="s">
        <v>432</v>
      </c>
      <c r="C5" s="430"/>
      <c r="D5" s="515" t="str">
        <f>Indicadores!F46</f>
        <v>Administración del Talento Humano. (ATH)</v>
      </c>
      <c r="E5" s="429"/>
      <c r="F5" s="429"/>
      <c r="G5" s="429"/>
      <c r="H5" s="429"/>
      <c r="I5" s="430"/>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Indicadores!A46</f>
        <v>Gestión de cobro de incapacidades</v>
      </c>
      <c r="E6" s="498"/>
      <c r="F6" s="480" t="s">
        <v>434</v>
      </c>
      <c r="G6" s="433"/>
      <c r="H6" s="497" t="str">
        <f>Indicadores!S46</f>
        <v>Coordinador(a) Grupo de Talento Humano</v>
      </c>
      <c r="I6" s="498"/>
      <c r="J6" s="111"/>
      <c r="K6" s="111"/>
      <c r="L6" s="111"/>
      <c r="M6" s="111"/>
      <c r="N6" s="111"/>
      <c r="O6" s="111"/>
      <c r="P6" s="111"/>
      <c r="Q6" s="111"/>
      <c r="R6" s="111"/>
      <c r="S6" s="111"/>
      <c r="T6" s="111"/>
      <c r="U6" s="111"/>
      <c r="V6" s="111"/>
      <c r="W6" s="111"/>
      <c r="X6" s="111"/>
      <c r="Y6" s="111"/>
      <c r="Z6" s="111"/>
      <c r="AA6" s="111"/>
      <c r="AB6" s="111"/>
      <c r="AC6" s="111"/>
    </row>
    <row r="7" spans="1:29" ht="50.25" customHeight="1">
      <c r="A7" s="111"/>
      <c r="B7" s="480" t="s">
        <v>435</v>
      </c>
      <c r="C7" s="433"/>
      <c r="D7" s="497" t="str">
        <f>Indicadores!G46</f>
        <v>(No de incapacidades tramitadas en el periodo / No total de incapacidades) X 100</v>
      </c>
      <c r="E7" s="498"/>
      <c r="F7" s="480" t="s">
        <v>436</v>
      </c>
      <c r="G7" s="433"/>
      <c r="H7" s="497" t="str">
        <f>Indicadores!C46</f>
        <v>Realizar el tramite de cobro de incapacidades ante las empresas correspondientes</v>
      </c>
      <c r="I7" s="49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Indicadores!P46</f>
        <v>Trimestral</v>
      </c>
      <c r="D8" s="32" t="s">
        <v>438</v>
      </c>
      <c r="E8" s="43" t="str">
        <f>Indicadores!R46</f>
        <v>Grupo de Talento Humano 
Planilla de visitas</v>
      </c>
      <c r="F8" s="32" t="s">
        <v>70</v>
      </c>
      <c r="G8" s="43" t="str">
        <f>Indicadores!H46</f>
        <v>Porcentaje</v>
      </c>
      <c r="H8" s="482" t="s">
        <v>439</v>
      </c>
      <c r="I8" s="484" t="str">
        <f>Indicadores!O46</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Indicadores!N46</f>
        <v>0.9</v>
      </c>
      <c r="D9" s="34" t="s">
        <v>406</v>
      </c>
      <c r="E9" s="33">
        <f>'TABLERO DE MANDO'!F47</f>
        <v>0.76500000000000001</v>
      </c>
      <c r="F9" s="35"/>
      <c r="G9" s="33">
        <f>'TABLERO DE MANDO'!G47</f>
        <v>0.81</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46" t="s">
        <v>440</v>
      </c>
      <c r="C11" s="38" t="s">
        <v>441</v>
      </c>
      <c r="D11" s="39" t="str">
        <f>D9</f>
        <v>LIMITE INSATISFACTORIO</v>
      </c>
      <c r="E11" s="39">
        <f>F9</f>
        <v>0</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418" t="s">
        <v>441</v>
      </c>
      <c r="D12" s="40">
        <f t="shared" ref="D12:D23" si="0">+$E$9</f>
        <v>0.76500000000000001</v>
      </c>
      <c r="E12" s="40">
        <f t="shared" ref="E12:E23" si="1">+$G$9</f>
        <v>0.81</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41" t="s">
        <v>543</v>
      </c>
      <c r="D13" s="40">
        <f t="shared" si="0"/>
        <v>0.76500000000000001</v>
      </c>
      <c r="E13" s="40">
        <f t="shared" si="1"/>
        <v>0.81</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41" t="s">
        <v>543</v>
      </c>
      <c r="D14" s="40">
        <f t="shared" si="0"/>
        <v>0.76500000000000001</v>
      </c>
      <c r="E14" s="40">
        <f t="shared" si="1"/>
        <v>0.81</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41">
        <v>1</v>
      </c>
      <c r="D15" s="40">
        <f t="shared" si="0"/>
        <v>0.76500000000000001</v>
      </c>
      <c r="E15" s="40">
        <f t="shared" si="1"/>
        <v>0.81</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41" t="s">
        <v>543</v>
      </c>
      <c r="D16" s="40">
        <f t="shared" si="0"/>
        <v>0.76500000000000001</v>
      </c>
      <c r="E16" s="40">
        <f t="shared" si="1"/>
        <v>0.81</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1" t="s">
        <v>543</v>
      </c>
      <c r="D17" s="40">
        <f t="shared" si="0"/>
        <v>0.76500000000000001</v>
      </c>
      <c r="E17" s="40">
        <f t="shared" si="1"/>
        <v>0.81</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v>1</v>
      </c>
      <c r="D18" s="40">
        <f t="shared" si="0"/>
        <v>0.76500000000000001</v>
      </c>
      <c r="E18" s="40">
        <f t="shared" si="1"/>
        <v>0.81</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0.76500000000000001</v>
      </c>
      <c r="E19" s="40">
        <f t="shared" si="1"/>
        <v>0.81</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0.76500000000000001</v>
      </c>
      <c r="E20" s="40">
        <f t="shared" si="1"/>
        <v>0.81</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0.76500000000000001</v>
      </c>
      <c r="E21" s="40">
        <f t="shared" si="1"/>
        <v>0.81</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0.76500000000000001</v>
      </c>
      <c r="E22" s="40">
        <f t="shared" si="1"/>
        <v>0.81</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41"/>
      <c r="D23" s="40">
        <f t="shared" si="0"/>
        <v>0.76500000000000001</v>
      </c>
      <c r="E23" s="40">
        <f t="shared" si="1"/>
        <v>0.81</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t="s">
        <v>442</v>
      </c>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706"/>
      <c r="C29" s="478"/>
      <c r="D29" s="478"/>
      <c r="E29" s="478"/>
      <c r="F29" s="478"/>
      <c r="G29" s="478"/>
      <c r="H29" s="478"/>
      <c r="I29" s="479"/>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67" t="s">
        <v>443</v>
      </c>
      <c r="C30" s="432"/>
      <c r="D30" s="432"/>
      <c r="E30" s="433"/>
      <c r="F30" s="567" t="s">
        <v>444</v>
      </c>
      <c r="G30" s="432"/>
      <c r="H30" s="432"/>
      <c r="I30" s="43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714" t="s">
        <v>650</v>
      </c>
      <c r="C31" s="715"/>
      <c r="D31" s="715"/>
      <c r="E31" s="716"/>
      <c r="F31" s="723"/>
      <c r="G31" s="426"/>
      <c r="H31" s="426"/>
      <c r="I31" s="427"/>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717"/>
      <c r="C32" s="718"/>
      <c r="D32" s="718"/>
      <c r="E32" s="719"/>
      <c r="F32" s="477"/>
      <c r="G32" s="478"/>
      <c r="H32" s="478"/>
      <c r="I32" s="479"/>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717"/>
      <c r="C33" s="718"/>
      <c r="D33" s="718"/>
      <c r="E33" s="719"/>
      <c r="F33" s="477"/>
      <c r="G33" s="478"/>
      <c r="H33" s="478"/>
      <c r="I33" s="479"/>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717"/>
      <c r="C34" s="718"/>
      <c r="D34" s="718"/>
      <c r="E34" s="719"/>
      <c r="F34" s="477"/>
      <c r="G34" s="478"/>
      <c r="H34" s="478"/>
      <c r="I34" s="479"/>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717"/>
      <c r="C35" s="718"/>
      <c r="D35" s="718"/>
      <c r="E35" s="719"/>
      <c r="F35" s="477"/>
      <c r="G35" s="478"/>
      <c r="H35" s="478"/>
      <c r="I35" s="479"/>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717"/>
      <c r="C36" s="718"/>
      <c r="D36" s="718"/>
      <c r="E36" s="719"/>
      <c r="F36" s="477"/>
      <c r="G36" s="478"/>
      <c r="H36" s="478"/>
      <c r="I36" s="479"/>
      <c r="J36" s="111"/>
      <c r="K36" s="111"/>
      <c r="L36" s="111"/>
      <c r="M36" s="111"/>
      <c r="N36" s="111"/>
      <c r="O36" s="111"/>
      <c r="P36" s="111"/>
      <c r="Q36" s="111"/>
      <c r="R36" s="111"/>
      <c r="S36" s="111"/>
      <c r="T36" s="111"/>
      <c r="U36" s="111"/>
      <c r="V36" s="111"/>
      <c r="W36" s="111"/>
      <c r="X36" s="111"/>
      <c r="Y36" s="111"/>
      <c r="Z36" s="111"/>
      <c r="AA36" s="111"/>
      <c r="AB36" s="111"/>
      <c r="AC36" s="111"/>
    </row>
    <row r="37" spans="1:29" ht="45.75" customHeight="1">
      <c r="A37" s="111"/>
      <c r="B37" s="720"/>
      <c r="C37" s="721"/>
      <c r="D37" s="721"/>
      <c r="E37" s="722"/>
      <c r="F37" s="428"/>
      <c r="G37" s="429"/>
      <c r="H37" s="429"/>
      <c r="I37" s="430"/>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3.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row>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5">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0:E30"/>
    <mergeCell ref="B31:E37"/>
    <mergeCell ref="F31:I37"/>
    <mergeCell ref="D7:E7"/>
    <mergeCell ref="F7:G7"/>
    <mergeCell ref="H8:H9"/>
    <mergeCell ref="I8:I9"/>
    <mergeCell ref="B28:I28"/>
    <mergeCell ref="B29:I29"/>
    <mergeCell ref="F30:I30"/>
  </mergeCells>
  <pageMargins left="0.7" right="0.7" top="0.75" bottom="0.75" header="0" footer="0"/>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tabColor rgb="FFFF9900"/>
  </sheetPr>
  <dimension ref="A1:AC1004"/>
  <sheetViews>
    <sheetView topLeftCell="A8" workbookViewId="0">
      <selection activeCell="C17" sqref="C1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552" t="s">
        <v>426</v>
      </c>
      <c r="C1" s="553"/>
      <c r="D1" s="555" t="s">
        <v>427</v>
      </c>
      <c r="E1" s="556"/>
      <c r="F1" s="556"/>
      <c r="G1" s="556"/>
      <c r="H1" s="557"/>
      <c r="I1" s="558"/>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554"/>
      <c r="C2" s="430"/>
      <c r="D2" s="491" t="s">
        <v>428</v>
      </c>
      <c r="E2" s="432"/>
      <c r="F2" s="432"/>
      <c r="G2" s="432"/>
      <c r="H2" s="433"/>
      <c r="I2" s="559"/>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560" t="s">
        <v>429</v>
      </c>
      <c r="C3" s="433"/>
      <c r="D3" s="492" t="s">
        <v>430</v>
      </c>
      <c r="E3" s="432"/>
      <c r="F3" s="432"/>
      <c r="G3" s="432"/>
      <c r="H3" s="433"/>
      <c r="I3" s="160" t="s">
        <v>431</v>
      </c>
      <c r="J3" s="111"/>
      <c r="K3" s="111"/>
      <c r="L3" s="111"/>
      <c r="M3" s="111"/>
      <c r="N3" s="111"/>
      <c r="O3" s="111"/>
      <c r="P3" s="111"/>
      <c r="Q3" s="111"/>
      <c r="R3" s="111"/>
      <c r="S3" s="111"/>
      <c r="T3" s="111"/>
      <c r="U3" s="111"/>
      <c r="V3" s="111"/>
      <c r="W3" s="111"/>
      <c r="X3" s="111"/>
      <c r="Y3" s="111"/>
      <c r="Z3" s="111"/>
      <c r="AA3" s="111"/>
      <c r="AB3" s="111"/>
      <c r="AC3" s="111"/>
    </row>
    <row r="4" spans="1:29" ht="13.5" customHeight="1" thickBot="1">
      <c r="A4" s="111"/>
      <c r="B4" s="547"/>
      <c r="C4" s="494"/>
      <c r="D4" s="494"/>
      <c r="E4" s="494"/>
      <c r="F4" s="494"/>
      <c r="G4" s="494"/>
      <c r="H4" s="494"/>
      <c r="I4" s="548"/>
      <c r="J4" s="111"/>
      <c r="K4" s="111"/>
      <c r="L4" s="111"/>
      <c r="M4" s="111"/>
      <c r="N4" s="111"/>
      <c r="O4" s="111"/>
      <c r="P4" s="111"/>
      <c r="Q4" s="111"/>
      <c r="R4" s="111"/>
      <c r="S4" s="111"/>
      <c r="T4" s="111"/>
      <c r="U4" s="111"/>
      <c r="V4" s="111"/>
      <c r="W4" s="111"/>
      <c r="X4" s="111"/>
      <c r="Y4" s="111"/>
      <c r="Z4" s="111"/>
      <c r="AA4" s="111"/>
      <c r="AB4" s="111"/>
      <c r="AC4" s="111"/>
    </row>
    <row r="5" spans="1:29" ht="22.5" customHeight="1" thickBot="1">
      <c r="A5" s="111"/>
      <c r="B5" s="549" t="s">
        <v>432</v>
      </c>
      <c r="C5" s="430"/>
      <c r="D5" s="515" t="str">
        <f>Indicadores!F49</f>
        <v>Contratación. (CTR)</v>
      </c>
      <c r="E5" s="429"/>
      <c r="F5" s="429"/>
      <c r="G5" s="429"/>
      <c r="H5" s="429"/>
      <c r="I5" s="550"/>
      <c r="J5" s="111"/>
      <c r="K5" s="111"/>
      <c r="L5" s="111"/>
      <c r="M5" s="111"/>
      <c r="N5" s="111"/>
      <c r="O5" s="111"/>
      <c r="P5" s="111"/>
      <c r="Q5" s="111"/>
      <c r="R5" s="111"/>
      <c r="S5" s="111"/>
      <c r="T5" s="111"/>
      <c r="U5" s="111"/>
      <c r="V5" s="111"/>
      <c r="W5" s="111"/>
      <c r="X5" s="111"/>
      <c r="Y5" s="111"/>
      <c r="Z5" s="111"/>
      <c r="AA5" s="111"/>
      <c r="AB5" s="111"/>
      <c r="AC5" s="111"/>
    </row>
    <row r="6" spans="1:29" ht="34.5" customHeight="1" thickBot="1">
      <c r="A6" s="111"/>
      <c r="B6" s="531" t="s">
        <v>433</v>
      </c>
      <c r="C6" s="433"/>
      <c r="D6" s="497" t="str">
        <f>Indicadores!A49</f>
        <v>Revisión de proyectos de actas de liquidación</v>
      </c>
      <c r="E6" s="498"/>
      <c r="F6" s="480" t="s">
        <v>434</v>
      </c>
      <c r="G6" s="433"/>
      <c r="H6" s="497" t="str">
        <f>Indicadores!S49</f>
        <v>KAREN ADRIANA DUARTE MAYORGA</v>
      </c>
      <c r="I6" s="551"/>
      <c r="J6" s="111"/>
      <c r="K6" s="111"/>
      <c r="L6" s="111"/>
      <c r="M6" s="111"/>
      <c r="N6" s="111"/>
      <c r="O6" s="111"/>
      <c r="P6" s="111"/>
      <c r="Q6" s="111"/>
      <c r="R6" s="111"/>
      <c r="S6" s="111"/>
      <c r="T6" s="111"/>
      <c r="U6" s="111"/>
      <c r="V6" s="111"/>
      <c r="W6" s="111"/>
      <c r="X6" s="111"/>
      <c r="Y6" s="111"/>
      <c r="Z6" s="111"/>
      <c r="AA6" s="111"/>
      <c r="AB6" s="111"/>
      <c r="AC6" s="111"/>
    </row>
    <row r="7" spans="1:29" ht="100.5" customHeight="1">
      <c r="A7" s="111"/>
      <c r="B7" s="531" t="s">
        <v>435</v>
      </c>
      <c r="C7" s="433"/>
      <c r="D7" s="497" t="str">
        <f>Indicadores!G49</f>
        <v>(Número de proyecto de actas de liquidación enviadas para firma/ Número de proyectos de actas de liquidación radicados para revisión en el periodo) X 100</v>
      </c>
      <c r="E7" s="498"/>
      <c r="F7" s="480" t="s">
        <v>436</v>
      </c>
      <c r="G7" s="433"/>
      <c r="H7" s="497" t="str">
        <f>Indicadores!C49</f>
        <v>Seguimiento del proceso pos contractual.</v>
      </c>
      <c r="I7" s="551"/>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161" t="s">
        <v>437</v>
      </c>
      <c r="C8" s="43" t="str">
        <f>Indicadores!P49</f>
        <v>Trimestral</v>
      </c>
      <c r="D8" s="32" t="s">
        <v>438</v>
      </c>
      <c r="E8" s="43" t="str">
        <f>Indicadores!R49</f>
        <v>Base de Datos Contratos</v>
      </c>
      <c r="F8" s="32" t="s">
        <v>70</v>
      </c>
      <c r="G8" s="43" t="str">
        <f>Indicadores!H49</f>
        <v>Porcentaje</v>
      </c>
      <c r="H8" s="482" t="s">
        <v>439</v>
      </c>
      <c r="I8" s="544" t="str">
        <f>Indicadores!O49</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thickBot="1">
      <c r="A9" s="111"/>
      <c r="B9" s="161" t="s">
        <v>404</v>
      </c>
      <c r="C9" s="33">
        <f>Indicadores!N49</f>
        <v>0.8</v>
      </c>
      <c r="D9" s="34" t="s">
        <v>406</v>
      </c>
      <c r="E9" s="33">
        <f>'TABLERO DE MANDO'!F50</f>
        <v>0.68</v>
      </c>
      <c r="F9" s="35" t="s">
        <v>407</v>
      </c>
      <c r="G9" s="33">
        <f>'TABLERO DE MANDO'!G50</f>
        <v>0.72000000000000008</v>
      </c>
      <c r="H9" s="483"/>
      <c r="I9" s="54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95"/>
      <c r="C10" s="60"/>
      <c r="D10" s="60"/>
      <c r="E10" s="60"/>
      <c r="F10" s="60"/>
      <c r="G10" s="60"/>
      <c r="H10" s="60"/>
      <c r="I10" s="196"/>
      <c r="J10" s="111"/>
      <c r="K10" s="111"/>
      <c r="L10" s="111"/>
      <c r="M10" s="111"/>
      <c r="N10" s="111"/>
      <c r="O10" s="111"/>
      <c r="P10" s="111"/>
      <c r="Q10" s="111"/>
      <c r="R10" s="111"/>
      <c r="S10" s="111"/>
      <c r="T10" s="111"/>
      <c r="U10" s="111"/>
      <c r="V10" s="111"/>
      <c r="W10" s="111"/>
      <c r="X10" s="111"/>
      <c r="Y10" s="111"/>
      <c r="Z10" s="111"/>
      <c r="AA10" s="111"/>
      <c r="AB10" s="111"/>
      <c r="AC10" s="111"/>
    </row>
    <row r="11" spans="1:29" ht="24.75" customHeight="1">
      <c r="A11" s="111"/>
      <c r="B11" s="197" t="s">
        <v>440</v>
      </c>
      <c r="C11" s="62" t="s">
        <v>441</v>
      </c>
      <c r="D11" s="166" t="str">
        <f>D9</f>
        <v>LIMITE INSATISFACTORIO</v>
      </c>
      <c r="E11" s="166" t="str">
        <f>F9</f>
        <v>LIMITE SATISFACTORIO</v>
      </c>
      <c r="F11" s="163"/>
      <c r="G11" s="163"/>
      <c r="H11" s="163"/>
      <c r="I11" s="167"/>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168" t="s">
        <v>411</v>
      </c>
      <c r="C12" s="41"/>
      <c r="D12" s="169">
        <f t="shared" ref="D12:D23" si="0">+$E$9</f>
        <v>0.68</v>
      </c>
      <c r="E12" s="169">
        <f t="shared" ref="E12:E23" si="1">+$G$9</f>
        <v>0.72000000000000008</v>
      </c>
      <c r="F12" s="163"/>
      <c r="G12" s="163"/>
      <c r="H12" s="163"/>
      <c r="I12" s="167"/>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168" t="s">
        <v>412</v>
      </c>
      <c r="C13" s="41"/>
      <c r="D13" s="169">
        <f t="shared" si="0"/>
        <v>0.68</v>
      </c>
      <c r="E13" s="169">
        <f t="shared" si="1"/>
        <v>0.72000000000000008</v>
      </c>
      <c r="F13" s="163"/>
      <c r="G13" s="163"/>
      <c r="H13" s="163"/>
      <c r="I13" s="167"/>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168" t="s">
        <v>413</v>
      </c>
      <c r="C14" s="410">
        <v>3.4</v>
      </c>
      <c r="D14" s="169">
        <f t="shared" si="0"/>
        <v>0.68</v>
      </c>
      <c r="E14" s="169">
        <f t="shared" si="1"/>
        <v>0.72000000000000008</v>
      </c>
      <c r="F14" s="163"/>
      <c r="G14" s="163"/>
      <c r="H14" s="163"/>
      <c r="I14" s="167"/>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168" t="s">
        <v>414</v>
      </c>
      <c r="C15" s="41"/>
      <c r="D15" s="169">
        <f t="shared" si="0"/>
        <v>0.68</v>
      </c>
      <c r="E15" s="169">
        <f t="shared" si="1"/>
        <v>0.72000000000000008</v>
      </c>
      <c r="F15" s="163"/>
      <c r="G15" s="163"/>
      <c r="H15" s="163"/>
      <c r="I15" s="167"/>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168" t="s">
        <v>415</v>
      </c>
      <c r="C16" s="41"/>
      <c r="D16" s="169">
        <f t="shared" si="0"/>
        <v>0.68</v>
      </c>
      <c r="E16" s="169">
        <f t="shared" si="1"/>
        <v>0.72000000000000008</v>
      </c>
      <c r="F16" s="163"/>
      <c r="G16" s="163"/>
      <c r="H16" s="163"/>
      <c r="I16" s="167"/>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168" t="s">
        <v>416</v>
      </c>
      <c r="C17" s="41">
        <v>1</v>
      </c>
      <c r="D17" s="169">
        <f t="shared" si="0"/>
        <v>0.68</v>
      </c>
      <c r="E17" s="169">
        <f t="shared" si="1"/>
        <v>0.72000000000000008</v>
      </c>
      <c r="F17" s="163"/>
      <c r="G17" s="163"/>
      <c r="H17" s="163"/>
      <c r="I17" s="167"/>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168" t="s">
        <v>417</v>
      </c>
      <c r="C18" s="41"/>
      <c r="D18" s="169">
        <f t="shared" si="0"/>
        <v>0.68</v>
      </c>
      <c r="E18" s="169">
        <f t="shared" si="1"/>
        <v>0.72000000000000008</v>
      </c>
      <c r="F18" s="163"/>
      <c r="G18" s="163"/>
      <c r="H18" s="163"/>
      <c r="I18" s="167"/>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168" t="s">
        <v>418</v>
      </c>
      <c r="C19" s="41"/>
      <c r="D19" s="169">
        <f t="shared" si="0"/>
        <v>0.68</v>
      </c>
      <c r="E19" s="169">
        <f t="shared" si="1"/>
        <v>0.72000000000000008</v>
      </c>
      <c r="F19" s="163"/>
      <c r="G19" s="163"/>
      <c r="H19" s="163"/>
      <c r="I19" s="167"/>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168" t="s">
        <v>419</v>
      </c>
      <c r="C20" s="41"/>
      <c r="D20" s="169">
        <f t="shared" si="0"/>
        <v>0.68</v>
      </c>
      <c r="E20" s="169">
        <f t="shared" si="1"/>
        <v>0.72000000000000008</v>
      </c>
      <c r="F20" s="163"/>
      <c r="G20" s="163"/>
      <c r="H20" s="163"/>
      <c r="I20" s="167"/>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168" t="s">
        <v>420</v>
      </c>
      <c r="C21" s="41"/>
      <c r="D21" s="169">
        <f t="shared" si="0"/>
        <v>0.68</v>
      </c>
      <c r="E21" s="169">
        <f t="shared" si="1"/>
        <v>0.72000000000000008</v>
      </c>
      <c r="F21" s="163"/>
      <c r="G21" s="163"/>
      <c r="H21" s="163"/>
      <c r="I21" s="167"/>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168" t="s">
        <v>421</v>
      </c>
      <c r="C22" s="41"/>
      <c r="D22" s="169">
        <f t="shared" si="0"/>
        <v>0.68</v>
      </c>
      <c r="E22" s="169">
        <f t="shared" si="1"/>
        <v>0.72000000000000008</v>
      </c>
      <c r="F22" s="163"/>
      <c r="G22" s="163"/>
      <c r="H22" s="163"/>
      <c r="I22" s="167"/>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168" t="s">
        <v>422</v>
      </c>
      <c r="C23" s="41"/>
      <c r="D23" s="169">
        <f t="shared" si="0"/>
        <v>0.68</v>
      </c>
      <c r="E23" s="169">
        <f t="shared" si="1"/>
        <v>0.72000000000000008</v>
      </c>
      <c r="F23" s="163"/>
      <c r="G23" s="163"/>
      <c r="H23" s="163"/>
      <c r="I23" s="167"/>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62"/>
      <c r="C24" s="163"/>
      <c r="D24" s="163"/>
      <c r="E24" s="163"/>
      <c r="F24" s="163"/>
      <c r="G24" s="163"/>
      <c r="H24" s="163"/>
      <c r="I24" s="167"/>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62"/>
      <c r="C25" s="163"/>
      <c r="D25" s="163"/>
      <c r="E25" s="411"/>
      <c r="F25" s="163"/>
      <c r="G25" s="163"/>
      <c r="H25" s="163"/>
      <c r="I25" s="167"/>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62"/>
      <c r="C26" s="163"/>
      <c r="D26" s="411"/>
      <c r="E26" s="163"/>
      <c r="F26" s="163"/>
      <c r="G26" s="163"/>
      <c r="H26" s="163"/>
      <c r="I26" s="167"/>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thickBot="1">
      <c r="A27" s="111"/>
      <c r="B27" s="198"/>
      <c r="C27" s="127"/>
      <c r="D27" s="127"/>
      <c r="E27" s="127"/>
      <c r="F27" s="127"/>
      <c r="G27" s="127"/>
      <c r="H27" s="127"/>
      <c r="I27" s="199"/>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195"/>
      <c r="C28" s="60"/>
      <c r="D28" s="60"/>
      <c r="E28" s="60"/>
      <c r="F28" s="60"/>
      <c r="G28" s="60"/>
      <c r="H28" s="60"/>
      <c r="I28" s="196"/>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678" t="s">
        <v>442</v>
      </c>
      <c r="C29" s="432"/>
      <c r="D29" s="432"/>
      <c r="E29" s="432"/>
      <c r="F29" s="432"/>
      <c r="G29" s="432"/>
      <c r="H29" s="432"/>
      <c r="I29" s="532"/>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170"/>
      <c r="C30" s="115"/>
      <c r="D30" s="115"/>
      <c r="E30" s="115"/>
      <c r="F30" s="115"/>
      <c r="G30" s="115"/>
      <c r="H30" s="115"/>
      <c r="I30" s="200"/>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678" t="s">
        <v>443</v>
      </c>
      <c r="C31" s="432"/>
      <c r="D31" s="432"/>
      <c r="E31" s="433"/>
      <c r="F31" s="627" t="s">
        <v>444</v>
      </c>
      <c r="G31" s="432"/>
      <c r="H31" s="432"/>
      <c r="I31" s="532"/>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727" t="s">
        <v>579</v>
      </c>
      <c r="C32" s="426"/>
      <c r="D32" s="426"/>
      <c r="E32" s="426"/>
      <c r="F32" s="728" t="s">
        <v>580</v>
      </c>
      <c r="G32" s="426"/>
      <c r="H32" s="426"/>
      <c r="I32" s="539"/>
      <c r="J32" s="111"/>
      <c r="K32" s="111"/>
      <c r="L32" s="111"/>
      <c r="M32" s="111"/>
      <c r="N32" s="111"/>
      <c r="O32" s="111"/>
      <c r="P32" s="111"/>
      <c r="Q32" s="111"/>
      <c r="R32" s="111"/>
      <c r="S32" s="111"/>
      <c r="T32" s="111"/>
      <c r="U32" s="111"/>
      <c r="V32" s="111"/>
      <c r="W32" s="111"/>
      <c r="X32" s="111"/>
      <c r="Y32" s="111"/>
      <c r="Z32" s="111"/>
      <c r="AA32" s="111"/>
      <c r="AB32" s="111"/>
      <c r="AC32" s="111"/>
    </row>
    <row r="33" spans="1:29" ht="13.5" customHeight="1">
      <c r="A33" s="111"/>
      <c r="B33" s="534"/>
      <c r="C33" s="535"/>
      <c r="D33" s="535"/>
      <c r="E33" s="535"/>
      <c r="F33" s="477"/>
      <c r="G33" s="535"/>
      <c r="H33" s="535"/>
      <c r="I33" s="592"/>
      <c r="J33" s="111"/>
      <c r="K33" s="111"/>
      <c r="L33" s="111"/>
      <c r="M33" s="111"/>
      <c r="N33" s="111"/>
      <c r="O33" s="111"/>
      <c r="P33" s="111"/>
      <c r="Q33" s="111"/>
      <c r="R33" s="111"/>
      <c r="S33" s="111"/>
      <c r="T33" s="111"/>
      <c r="U33" s="111"/>
      <c r="V33" s="111"/>
      <c r="W33" s="111"/>
      <c r="X33" s="111"/>
      <c r="Y33" s="111"/>
      <c r="Z33" s="111"/>
      <c r="AA33" s="111"/>
      <c r="AB33" s="111"/>
      <c r="AC33" s="111"/>
    </row>
    <row r="34" spans="1:29" ht="13.5" customHeight="1">
      <c r="A34" s="111"/>
      <c r="B34" s="534"/>
      <c r="C34" s="535"/>
      <c r="D34" s="535"/>
      <c r="E34" s="535"/>
      <c r="F34" s="477"/>
      <c r="G34" s="535"/>
      <c r="H34" s="535"/>
      <c r="I34" s="592"/>
      <c r="J34" s="111"/>
      <c r="K34" s="111"/>
      <c r="L34" s="111"/>
      <c r="M34" s="111"/>
      <c r="N34" s="111"/>
      <c r="O34" s="111"/>
      <c r="P34" s="111"/>
      <c r="Q34" s="111"/>
      <c r="R34" s="111"/>
      <c r="S34" s="111"/>
      <c r="T34" s="111"/>
      <c r="U34" s="111"/>
      <c r="V34" s="111"/>
      <c r="W34" s="111"/>
      <c r="X34" s="111"/>
      <c r="Y34" s="111"/>
      <c r="Z34" s="111"/>
      <c r="AA34" s="111"/>
      <c r="AB34" s="111"/>
      <c r="AC34" s="111"/>
    </row>
    <row r="35" spans="1:29" ht="108.75" customHeight="1">
      <c r="A35" s="111"/>
      <c r="B35" s="534"/>
      <c r="C35" s="535"/>
      <c r="D35" s="535"/>
      <c r="E35" s="535"/>
      <c r="F35" s="477"/>
      <c r="G35" s="535"/>
      <c r="H35" s="535"/>
      <c r="I35" s="592"/>
      <c r="J35" s="111"/>
      <c r="K35" s="111"/>
      <c r="L35" s="111"/>
      <c r="M35" s="111"/>
      <c r="N35" s="111"/>
      <c r="O35" s="111"/>
      <c r="P35" s="111"/>
      <c r="Q35" s="111"/>
      <c r="R35" s="111"/>
      <c r="S35" s="111"/>
      <c r="T35" s="111"/>
      <c r="U35" s="111"/>
      <c r="V35" s="111"/>
      <c r="W35" s="111"/>
      <c r="X35" s="111"/>
      <c r="Y35" s="111"/>
      <c r="Z35" s="111"/>
      <c r="AA35" s="111"/>
      <c r="AB35" s="111"/>
      <c r="AC35" s="111"/>
    </row>
    <row r="36" spans="1:29" ht="13.5" customHeight="1">
      <c r="A36" s="111"/>
      <c r="B36" s="724" t="s">
        <v>594</v>
      </c>
      <c r="C36" s="426"/>
      <c r="D36" s="426"/>
      <c r="E36" s="725"/>
      <c r="F36" s="726"/>
      <c r="G36" s="426"/>
      <c r="H36" s="426"/>
      <c r="I36" s="539"/>
      <c r="J36" s="111"/>
      <c r="K36" s="111"/>
      <c r="L36" s="111"/>
      <c r="M36" s="111"/>
      <c r="N36" s="111"/>
      <c r="O36" s="111"/>
      <c r="P36" s="111"/>
      <c r="Q36" s="111"/>
      <c r="R36" s="111"/>
      <c r="S36" s="111"/>
      <c r="T36" s="111"/>
      <c r="U36" s="111"/>
      <c r="V36" s="111"/>
      <c r="W36" s="111"/>
      <c r="X36" s="111"/>
      <c r="Y36" s="111"/>
      <c r="Z36" s="111"/>
      <c r="AA36" s="111"/>
      <c r="AB36" s="111"/>
      <c r="AC36" s="111"/>
    </row>
    <row r="37" spans="1:29" ht="15" customHeight="1">
      <c r="A37" s="111"/>
      <c r="B37" s="534"/>
      <c r="C37" s="535"/>
      <c r="D37" s="535"/>
      <c r="E37" s="729"/>
      <c r="F37" s="477"/>
      <c r="G37" s="535"/>
      <c r="H37" s="535"/>
      <c r="I37" s="540"/>
      <c r="J37" s="111"/>
      <c r="K37" s="111"/>
      <c r="L37" s="111"/>
      <c r="M37" s="111"/>
      <c r="N37" s="111"/>
      <c r="O37" s="111"/>
      <c r="P37" s="111"/>
      <c r="Q37" s="111"/>
      <c r="R37" s="111"/>
      <c r="S37" s="111"/>
      <c r="T37" s="111"/>
      <c r="U37" s="111"/>
      <c r="V37" s="111"/>
      <c r="W37" s="111"/>
      <c r="X37" s="111"/>
      <c r="Y37" s="111"/>
      <c r="Z37" s="111"/>
      <c r="AA37" s="111"/>
      <c r="AB37" s="111"/>
      <c r="AC37" s="111"/>
    </row>
    <row r="38" spans="1:29" ht="15" customHeight="1">
      <c r="A38" s="111"/>
      <c r="B38" s="534"/>
      <c r="C38" s="535"/>
      <c r="D38" s="535"/>
      <c r="E38" s="729"/>
      <c r="F38" s="477"/>
      <c r="G38" s="535"/>
      <c r="H38" s="535"/>
      <c r="I38" s="540"/>
      <c r="J38" s="111"/>
      <c r="K38" s="111"/>
      <c r="L38" s="111"/>
      <c r="M38" s="111"/>
      <c r="N38" s="111"/>
      <c r="O38" s="111"/>
      <c r="P38" s="111"/>
      <c r="Q38" s="111"/>
      <c r="R38" s="111"/>
      <c r="S38" s="111"/>
      <c r="T38" s="111"/>
      <c r="U38" s="111"/>
      <c r="V38" s="111"/>
      <c r="W38" s="111"/>
      <c r="X38" s="111"/>
      <c r="Y38" s="111"/>
      <c r="Z38" s="111"/>
      <c r="AA38" s="111"/>
      <c r="AB38" s="111"/>
      <c r="AC38" s="111"/>
    </row>
    <row r="39" spans="1:29" ht="15" customHeight="1">
      <c r="A39" s="111"/>
      <c r="B39" s="534"/>
      <c r="C39" s="535"/>
      <c r="D39" s="535"/>
      <c r="E39" s="729"/>
      <c r="F39" s="477"/>
      <c r="G39" s="535"/>
      <c r="H39" s="535"/>
      <c r="I39" s="540"/>
      <c r="J39" s="111"/>
      <c r="K39" s="111"/>
      <c r="L39" s="111"/>
      <c r="M39" s="111"/>
      <c r="N39" s="111"/>
      <c r="O39" s="111"/>
      <c r="P39" s="111"/>
      <c r="Q39" s="111"/>
      <c r="R39" s="111"/>
      <c r="S39" s="111"/>
      <c r="T39" s="111"/>
      <c r="U39" s="111"/>
      <c r="V39" s="111"/>
      <c r="W39" s="111"/>
      <c r="X39" s="111"/>
      <c r="Y39" s="111"/>
      <c r="Z39" s="111"/>
      <c r="AA39" s="111"/>
      <c r="AB39" s="111"/>
      <c r="AC39" s="111"/>
    </row>
    <row r="40" spans="1:29" ht="15" customHeight="1">
      <c r="A40" s="111"/>
      <c r="B40" s="534"/>
      <c r="C40" s="535"/>
      <c r="D40" s="535"/>
      <c r="E40" s="729"/>
      <c r="F40" s="477"/>
      <c r="G40" s="535"/>
      <c r="H40" s="535"/>
      <c r="I40" s="540"/>
      <c r="J40" s="111"/>
      <c r="K40" s="111"/>
      <c r="L40" s="111"/>
      <c r="M40" s="111"/>
      <c r="N40" s="111"/>
      <c r="O40" s="111"/>
      <c r="P40" s="111"/>
      <c r="Q40" s="111"/>
      <c r="R40" s="111"/>
      <c r="S40" s="111"/>
      <c r="T40" s="111"/>
      <c r="U40" s="111"/>
      <c r="V40" s="111"/>
      <c r="W40" s="111"/>
      <c r="X40" s="111"/>
      <c r="Y40" s="111"/>
      <c r="Z40" s="111"/>
      <c r="AA40" s="111"/>
      <c r="AB40" s="111"/>
      <c r="AC40" s="111"/>
    </row>
    <row r="41" spans="1:29" ht="15" customHeight="1">
      <c r="A41" s="111"/>
      <c r="B41" s="534"/>
      <c r="C41" s="535"/>
      <c r="D41" s="535"/>
      <c r="E41" s="729"/>
      <c r="F41" s="477"/>
      <c r="G41" s="535"/>
      <c r="H41" s="535"/>
      <c r="I41" s="540"/>
      <c r="J41" s="111"/>
      <c r="K41" s="111"/>
      <c r="L41" s="111"/>
      <c r="M41" s="111"/>
      <c r="N41" s="111"/>
      <c r="O41" s="111"/>
      <c r="P41" s="111"/>
      <c r="Q41" s="111"/>
      <c r="R41" s="111"/>
      <c r="S41" s="111"/>
      <c r="T41" s="111"/>
      <c r="U41" s="111"/>
      <c r="V41" s="111"/>
      <c r="W41" s="111"/>
      <c r="X41" s="111"/>
      <c r="Y41" s="111"/>
      <c r="Z41" s="111"/>
      <c r="AA41" s="111"/>
      <c r="AB41" s="111"/>
      <c r="AC41" s="111"/>
    </row>
    <row r="42" spans="1:29" ht="15" customHeight="1">
      <c r="A42" s="111"/>
      <c r="B42" s="534"/>
      <c r="C42" s="535"/>
      <c r="D42" s="535"/>
      <c r="E42" s="729"/>
      <c r="F42" s="477"/>
      <c r="G42" s="535"/>
      <c r="H42" s="535"/>
      <c r="I42" s="540"/>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534"/>
      <c r="C43" s="535"/>
      <c r="D43" s="535"/>
      <c r="E43" s="729"/>
      <c r="F43" s="477"/>
      <c r="G43" s="535"/>
      <c r="H43" s="535"/>
      <c r="I43" s="540"/>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534"/>
      <c r="C44" s="535"/>
      <c r="D44" s="535"/>
      <c r="E44" s="729"/>
      <c r="F44" s="477"/>
      <c r="G44" s="535"/>
      <c r="H44" s="535"/>
      <c r="I44" s="540"/>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534"/>
      <c r="C45" s="535"/>
      <c r="D45" s="535"/>
      <c r="E45" s="729"/>
      <c r="F45" s="477"/>
      <c r="G45" s="535"/>
      <c r="H45" s="535"/>
      <c r="I45" s="540"/>
      <c r="J45" s="111"/>
      <c r="K45" s="111"/>
      <c r="L45" s="111"/>
      <c r="M45" s="111"/>
      <c r="N45" s="111"/>
      <c r="O45" s="111"/>
      <c r="P45" s="111"/>
      <c r="Q45" s="111"/>
      <c r="R45" s="111"/>
      <c r="S45" s="111"/>
      <c r="T45" s="111"/>
      <c r="U45" s="111"/>
      <c r="V45" s="111"/>
      <c r="W45" s="111"/>
      <c r="X45" s="111"/>
      <c r="Y45" s="111"/>
      <c r="Z45" s="111"/>
      <c r="AA45" s="111"/>
      <c r="AB45" s="111"/>
      <c r="AC45" s="111"/>
    </row>
    <row r="46" spans="1:29" ht="14.25" customHeight="1" thickBot="1">
      <c r="A46" s="111"/>
      <c r="B46" s="536"/>
      <c r="C46" s="537"/>
      <c r="D46" s="537"/>
      <c r="E46" s="730"/>
      <c r="F46" s="541"/>
      <c r="G46" s="537"/>
      <c r="H46" s="537"/>
      <c r="I46" s="543"/>
      <c r="J46" s="111"/>
      <c r="K46" s="111"/>
      <c r="L46" s="111"/>
      <c r="M46" s="111"/>
      <c r="N46" s="111"/>
      <c r="O46" s="111"/>
      <c r="P46" s="111"/>
      <c r="Q46" s="111"/>
      <c r="R46" s="111"/>
      <c r="S46" s="111"/>
      <c r="T46" s="111"/>
      <c r="U46" s="111"/>
      <c r="V46" s="111"/>
      <c r="W46" s="111"/>
      <c r="X46" s="111"/>
      <c r="Y46" s="111"/>
      <c r="Z46" s="111"/>
      <c r="AA46" s="111"/>
      <c r="AB46" s="111"/>
      <c r="AC46" s="111"/>
    </row>
    <row r="47" spans="1:29" ht="192" customHeight="1">
      <c r="A47" s="111"/>
      <c r="B47" s="724"/>
      <c r="C47" s="426"/>
      <c r="D47" s="426"/>
      <c r="E47" s="725"/>
      <c r="F47" s="726"/>
      <c r="G47" s="426"/>
      <c r="H47" s="426"/>
      <c r="I47" s="539"/>
      <c r="J47" s="111"/>
      <c r="K47" s="111"/>
      <c r="L47" s="111"/>
      <c r="M47" s="111"/>
      <c r="N47" s="111"/>
      <c r="O47" s="111"/>
      <c r="P47" s="111"/>
      <c r="Q47" s="111"/>
      <c r="R47" s="111"/>
      <c r="S47" s="111"/>
      <c r="T47" s="111"/>
      <c r="U47" s="111"/>
      <c r="V47" s="111"/>
      <c r="W47" s="111"/>
      <c r="X47" s="111"/>
      <c r="Y47" s="111"/>
      <c r="Z47" s="111"/>
      <c r="AA47" s="111"/>
      <c r="AB47" s="111"/>
      <c r="AC47" s="111"/>
    </row>
    <row r="48" spans="1:29" ht="111.75" customHeight="1">
      <c r="A48" s="111"/>
      <c r="B48" s="724"/>
      <c r="C48" s="426"/>
      <c r="D48" s="426"/>
      <c r="E48" s="725"/>
      <c r="F48" s="726"/>
      <c r="G48" s="426"/>
      <c r="H48" s="426"/>
      <c r="I48" s="539"/>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3.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row>
    <row r="228" spans="1:29" ht="13.5" customHeight="1">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row>
    <row r="229" spans="1:29" ht="13.5" customHeight="1">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row>
    <row r="230" spans="1:29" ht="13.5" customHeight="1">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row>
    <row r="231" spans="1:29" ht="13.5" customHeight="1">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row>
    <row r="232" spans="1:29" ht="13.5" customHeight="1">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c r="AC232" s="111"/>
    </row>
    <row r="233" spans="1:29" ht="13.5" customHeight="1">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c r="AC233" s="111"/>
    </row>
    <row r="234" spans="1:29" ht="13.5" customHeight="1">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c r="AC234" s="111"/>
    </row>
    <row r="235" spans="1:29" ht="13.5" customHeight="1">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c r="AC235" s="111"/>
    </row>
    <row r="236" spans="1:29" ht="13.5" customHeight="1">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c r="AC236" s="111"/>
    </row>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30">
    <mergeCell ref="B7:C7"/>
    <mergeCell ref="B4:I4"/>
    <mergeCell ref="B5:C5"/>
    <mergeCell ref="D5:I5"/>
    <mergeCell ref="B6:C6"/>
    <mergeCell ref="D6:E6"/>
    <mergeCell ref="F6:G6"/>
    <mergeCell ref="H6:I6"/>
    <mergeCell ref="B1:C2"/>
    <mergeCell ref="D1:H1"/>
    <mergeCell ref="I1:I2"/>
    <mergeCell ref="D2:H2"/>
    <mergeCell ref="B3:C3"/>
    <mergeCell ref="D3:H3"/>
    <mergeCell ref="B48:E48"/>
    <mergeCell ref="F48:I48"/>
    <mergeCell ref="H7:I7"/>
    <mergeCell ref="B32:E35"/>
    <mergeCell ref="F32:I35"/>
    <mergeCell ref="B36:E46"/>
    <mergeCell ref="F36:I46"/>
    <mergeCell ref="D7:E7"/>
    <mergeCell ref="F7:G7"/>
    <mergeCell ref="H8:H9"/>
    <mergeCell ref="I8:I9"/>
    <mergeCell ref="B29:I29"/>
    <mergeCell ref="B31:E31"/>
    <mergeCell ref="F31:I31"/>
    <mergeCell ref="B47:E47"/>
    <mergeCell ref="F47:I47"/>
  </mergeCells>
  <pageMargins left="0.7" right="0.7" top="0.75" bottom="0.75" header="0" footer="0"/>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tabColor rgb="FFFF9900"/>
  </sheetPr>
  <dimension ref="A1:AC993"/>
  <sheetViews>
    <sheetView topLeftCell="A5" workbookViewId="0">
      <selection activeCell="C17" sqref="C1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514" t="s">
        <v>432</v>
      </c>
      <c r="C5" s="430"/>
      <c r="D5" s="515" t="str">
        <f>Indicadores!F50</f>
        <v>Contratación. (CTR)</v>
      </c>
      <c r="E5" s="429"/>
      <c r="F5" s="429"/>
      <c r="G5" s="429"/>
      <c r="H5" s="429"/>
      <c r="I5" s="430"/>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Indicadores!A50</f>
        <v>Contratos tramitados en la vigencia</v>
      </c>
      <c r="E6" s="498"/>
      <c r="F6" s="480" t="s">
        <v>434</v>
      </c>
      <c r="G6" s="433"/>
      <c r="H6" s="497" t="str">
        <f>Indicadores!S50</f>
        <v>KAREN ADRIANA DUARTE MAYORGA</v>
      </c>
      <c r="I6" s="498"/>
      <c r="J6" s="111"/>
      <c r="K6" s="111"/>
      <c r="L6" s="111"/>
      <c r="M6" s="111"/>
      <c r="N6" s="111"/>
      <c r="O6" s="111"/>
      <c r="P6" s="111"/>
      <c r="Q6" s="111"/>
      <c r="R6" s="111"/>
      <c r="S6" s="111"/>
      <c r="T6" s="111"/>
      <c r="U6" s="111"/>
      <c r="V6" s="111"/>
      <c r="W6" s="111"/>
      <c r="X6" s="111"/>
      <c r="Y6" s="111"/>
      <c r="Z6" s="111"/>
      <c r="AA6" s="111"/>
      <c r="AB6" s="111"/>
      <c r="AC6" s="111"/>
    </row>
    <row r="7" spans="1:29" ht="55.5" customHeight="1">
      <c r="A7" s="111"/>
      <c r="B7" s="480" t="s">
        <v>435</v>
      </c>
      <c r="C7" s="433"/>
      <c r="D7" s="497" t="str">
        <f>Indicadores!G50</f>
        <v>(Número de contratos elaborados / Número de estudios previos radicados) x100</v>
      </c>
      <c r="E7" s="498"/>
      <c r="F7" s="480" t="s">
        <v>436</v>
      </c>
      <c r="G7" s="433"/>
      <c r="H7" s="497" t="str">
        <f>Indicadores!C50</f>
        <v>Contribuir al cumplimiento de los objetivos institucionales a través de una eficiente, ágil y oportuna contratación</v>
      </c>
      <c r="I7" s="49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Indicadores!P50</f>
        <v>Trimestral</v>
      </c>
      <c r="D8" s="32" t="s">
        <v>438</v>
      </c>
      <c r="E8" s="43" t="str">
        <f>Indicadores!R50</f>
        <v>Grupo de contratos</v>
      </c>
      <c r="F8" s="32" t="s">
        <v>70</v>
      </c>
      <c r="G8" s="43" t="str">
        <f>Indicadores!H50</f>
        <v>Porcentaje</v>
      </c>
      <c r="H8" s="482" t="s">
        <v>439</v>
      </c>
      <c r="I8" s="484" t="str">
        <f>Indicadores!O50</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Indicadores!N50</f>
        <v>0.8</v>
      </c>
      <c r="D9" s="34" t="s">
        <v>406</v>
      </c>
      <c r="E9" s="33">
        <f>'TABLERO DE MANDO'!F51</f>
        <v>0.68</v>
      </c>
      <c r="F9" s="35" t="s">
        <v>407</v>
      </c>
      <c r="G9" s="33">
        <f>'TABLERO DE MANDO'!G51</f>
        <v>0.72000000000000008</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323" t="s">
        <v>440</v>
      </c>
      <c r="C11" s="328" t="s">
        <v>441</v>
      </c>
      <c r="D11" s="39" t="str">
        <f>D9</f>
        <v>LIMITE INSATISFACTORIO</v>
      </c>
      <c r="E11" s="39" t="str">
        <f>F9</f>
        <v>LIMITE SATISFACTORIO</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156" t="s">
        <v>411</v>
      </c>
      <c r="C12" s="150"/>
      <c r="D12" s="40">
        <f t="shared" ref="D12:D23" si="0">+$E$9</f>
        <v>0.68</v>
      </c>
      <c r="E12" s="40">
        <f t="shared" ref="E12:E23" si="1">+$G$9</f>
        <v>0.72000000000000008</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156" t="s">
        <v>412</v>
      </c>
      <c r="C13" s="150"/>
      <c r="D13" s="40">
        <f t="shared" si="0"/>
        <v>0.68</v>
      </c>
      <c r="E13" s="40">
        <f t="shared" si="1"/>
        <v>0.72000000000000008</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156" t="s">
        <v>413</v>
      </c>
      <c r="C14" s="45">
        <v>0.99</v>
      </c>
      <c r="D14" s="40">
        <f t="shared" si="0"/>
        <v>0.68</v>
      </c>
      <c r="E14" s="40">
        <f t="shared" si="1"/>
        <v>0.72000000000000008</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156" t="s">
        <v>414</v>
      </c>
      <c r="C15" s="150"/>
      <c r="D15" s="40">
        <f t="shared" si="0"/>
        <v>0.68</v>
      </c>
      <c r="E15" s="40">
        <f t="shared" si="1"/>
        <v>0.72000000000000008</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156" t="s">
        <v>415</v>
      </c>
      <c r="C16" s="150"/>
      <c r="D16" s="40">
        <f t="shared" si="0"/>
        <v>0.68</v>
      </c>
      <c r="E16" s="40">
        <f t="shared" si="1"/>
        <v>0.72000000000000008</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156" t="s">
        <v>416</v>
      </c>
      <c r="C17" s="329">
        <v>0</v>
      </c>
      <c r="D17" s="40">
        <f t="shared" si="0"/>
        <v>0.68</v>
      </c>
      <c r="E17" s="40">
        <f t="shared" si="1"/>
        <v>0.72000000000000008</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156" t="s">
        <v>417</v>
      </c>
      <c r="C18" s="150"/>
      <c r="D18" s="40">
        <f t="shared" si="0"/>
        <v>0.68</v>
      </c>
      <c r="E18" s="40">
        <f t="shared" si="1"/>
        <v>0.72000000000000008</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156" t="s">
        <v>418</v>
      </c>
      <c r="C19" s="150"/>
      <c r="D19" s="40">
        <f t="shared" si="0"/>
        <v>0.68</v>
      </c>
      <c r="E19" s="40">
        <f t="shared" si="1"/>
        <v>0.72000000000000008</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156" t="s">
        <v>419</v>
      </c>
      <c r="C20" s="150"/>
      <c r="D20" s="40">
        <f t="shared" si="0"/>
        <v>0.68</v>
      </c>
      <c r="E20" s="40">
        <f t="shared" si="1"/>
        <v>0.72000000000000008</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156" t="s">
        <v>420</v>
      </c>
      <c r="C21" s="150"/>
      <c r="D21" s="40">
        <f t="shared" si="0"/>
        <v>0.68</v>
      </c>
      <c r="E21" s="40">
        <f t="shared" si="1"/>
        <v>0.72000000000000008</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156" t="s">
        <v>421</v>
      </c>
      <c r="C22" s="150"/>
      <c r="D22" s="40">
        <f t="shared" si="0"/>
        <v>0.68</v>
      </c>
      <c r="E22" s="40">
        <f t="shared" si="1"/>
        <v>0.72000000000000008</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156" t="s">
        <v>422</v>
      </c>
      <c r="C23" s="150"/>
      <c r="D23" s="40">
        <f t="shared" si="0"/>
        <v>0.68</v>
      </c>
      <c r="E23" s="40">
        <f t="shared" si="1"/>
        <v>0.72000000000000008</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702" t="s">
        <v>442</v>
      </c>
      <c r="C29" s="478"/>
      <c r="D29" s="478"/>
      <c r="E29" s="478"/>
      <c r="F29" s="478"/>
      <c r="G29" s="478"/>
      <c r="H29" s="478"/>
      <c r="I29" s="479"/>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67" t="s">
        <v>443</v>
      </c>
      <c r="C30" s="432"/>
      <c r="D30" s="432"/>
      <c r="E30" s="433"/>
      <c r="F30" s="567" t="s">
        <v>444</v>
      </c>
      <c r="G30" s="432"/>
      <c r="H30" s="432"/>
      <c r="I30" s="43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714" t="s">
        <v>581</v>
      </c>
      <c r="C31" s="715"/>
      <c r="D31" s="715"/>
      <c r="E31" s="716"/>
      <c r="F31" s="583"/>
      <c r="G31" s="478"/>
      <c r="H31" s="478"/>
      <c r="I31" s="479"/>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717"/>
      <c r="C32" s="731"/>
      <c r="D32" s="731"/>
      <c r="E32" s="719"/>
      <c r="F32" s="478"/>
      <c r="G32" s="478"/>
      <c r="H32" s="478"/>
      <c r="I32" s="479"/>
      <c r="J32" s="111"/>
      <c r="K32" s="111"/>
      <c r="L32" s="111"/>
      <c r="M32" s="111"/>
      <c r="N32" s="111"/>
      <c r="O32" s="111"/>
      <c r="P32" s="111"/>
      <c r="Q32" s="111"/>
      <c r="R32" s="111"/>
      <c r="S32" s="111"/>
      <c r="T32" s="111"/>
      <c r="U32" s="111"/>
      <c r="V32" s="111"/>
      <c r="W32" s="111"/>
      <c r="X32" s="111"/>
      <c r="Y32" s="111"/>
      <c r="Z32" s="111"/>
      <c r="AA32" s="111"/>
      <c r="AB32" s="111"/>
      <c r="AC32" s="111"/>
    </row>
    <row r="33" spans="1:29" ht="22.5" customHeight="1">
      <c r="A33" s="111"/>
      <c r="B33" s="720"/>
      <c r="C33" s="721"/>
      <c r="D33" s="721"/>
      <c r="E33" s="722"/>
      <c r="F33" s="429"/>
      <c r="G33" s="429"/>
      <c r="H33" s="429"/>
      <c r="I33" s="430"/>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714" t="s">
        <v>631</v>
      </c>
      <c r="C34" s="715"/>
      <c r="D34" s="715"/>
      <c r="E34" s="716"/>
      <c r="F34" s="732"/>
      <c r="G34" s="733"/>
      <c r="H34" s="733"/>
      <c r="I34" s="734"/>
      <c r="J34" s="111"/>
      <c r="K34" s="111"/>
      <c r="L34" s="111"/>
      <c r="M34" s="111"/>
      <c r="N34" s="111"/>
      <c r="O34" s="111"/>
      <c r="P34" s="111"/>
      <c r="Q34" s="111"/>
      <c r="R34" s="111"/>
      <c r="S34" s="111"/>
      <c r="T34" s="111"/>
      <c r="U34" s="111"/>
      <c r="V34" s="111"/>
      <c r="W34" s="111"/>
      <c r="X34" s="111"/>
      <c r="Y34" s="111"/>
      <c r="Z34" s="111"/>
      <c r="AA34" s="111"/>
      <c r="AB34" s="111"/>
      <c r="AC34" s="111"/>
    </row>
    <row r="35" spans="1:29" ht="24.75" customHeight="1">
      <c r="A35" s="111"/>
      <c r="B35" s="717"/>
      <c r="C35" s="731"/>
      <c r="D35" s="731"/>
      <c r="E35" s="719"/>
      <c r="F35" s="735"/>
      <c r="G35" s="736"/>
      <c r="H35" s="736"/>
      <c r="I35" s="737"/>
      <c r="J35" s="111"/>
      <c r="K35" s="111"/>
      <c r="L35" s="111"/>
      <c r="M35" s="111"/>
      <c r="N35" s="111"/>
      <c r="O35" s="111"/>
      <c r="P35" s="111"/>
      <c r="Q35" s="111"/>
      <c r="R35" s="111"/>
      <c r="S35" s="111"/>
      <c r="T35" s="111"/>
      <c r="U35" s="111"/>
      <c r="V35" s="111"/>
      <c r="W35" s="111"/>
      <c r="X35" s="111"/>
      <c r="Y35" s="111"/>
      <c r="Z35" s="111"/>
      <c r="AA35" s="111"/>
      <c r="AB35" s="111"/>
      <c r="AC35" s="111"/>
    </row>
    <row r="36" spans="1:29" ht="13.5" customHeight="1">
      <c r="A36" s="111"/>
      <c r="B36" s="202"/>
      <c r="C36" s="42"/>
      <c r="D36" s="42"/>
      <c r="E36" s="116"/>
      <c r="F36" s="735"/>
      <c r="G36" s="736"/>
      <c r="H36" s="736"/>
      <c r="I36" s="737"/>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27">
    <mergeCell ref="B1:C2"/>
    <mergeCell ref="D1:H1"/>
    <mergeCell ref="I1:I2"/>
    <mergeCell ref="D2:H2"/>
    <mergeCell ref="B3:C3"/>
    <mergeCell ref="D3:H3"/>
    <mergeCell ref="B7:C7"/>
    <mergeCell ref="H7:I7"/>
    <mergeCell ref="B30:E30"/>
    <mergeCell ref="D7:E7"/>
    <mergeCell ref="F7:G7"/>
    <mergeCell ref="H8:H9"/>
    <mergeCell ref="I8:I9"/>
    <mergeCell ref="B28:I28"/>
    <mergeCell ref="B4:I4"/>
    <mergeCell ref="B5:C5"/>
    <mergeCell ref="D5:I5"/>
    <mergeCell ref="B6:C6"/>
    <mergeCell ref="D6:E6"/>
    <mergeCell ref="F6:G6"/>
    <mergeCell ref="H6:I6"/>
    <mergeCell ref="B31:E33"/>
    <mergeCell ref="F31:I33"/>
    <mergeCell ref="B29:I29"/>
    <mergeCell ref="F30:I30"/>
    <mergeCell ref="F34:I36"/>
    <mergeCell ref="B34:E35"/>
  </mergeCells>
  <pageMargins left="0.7" right="0.7" top="0.75" bottom="0.75" header="0" footer="0"/>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tabColor rgb="FFFF9900"/>
  </sheetPr>
  <dimension ref="A1:AC992"/>
  <sheetViews>
    <sheetView workbookViewId="0">
      <selection activeCell="C17" sqref="C1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514" t="s">
        <v>432</v>
      </c>
      <c r="C5" s="430"/>
      <c r="D5" s="515" t="str">
        <f>Indicadores!F51</f>
        <v>Contratación. (CTR)</v>
      </c>
      <c r="E5" s="429"/>
      <c r="F5" s="429"/>
      <c r="G5" s="429"/>
      <c r="H5" s="429"/>
      <c r="I5" s="430"/>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Indicadores!A51</f>
        <v>Implementación de criterios ambientales a los contratos aplicables</v>
      </c>
      <c r="E6" s="498"/>
      <c r="F6" s="480" t="s">
        <v>434</v>
      </c>
      <c r="G6" s="433"/>
      <c r="H6" s="497" t="str">
        <f>Indicadores!S51</f>
        <v>KAREN ADRIANA DUARTE MAYORGA</v>
      </c>
      <c r="I6" s="498"/>
      <c r="J6" s="111"/>
      <c r="K6" s="111"/>
      <c r="L6" s="111"/>
      <c r="M6" s="111"/>
      <c r="N6" s="111"/>
      <c r="O6" s="111"/>
      <c r="P6" s="111"/>
      <c r="Q6" s="111"/>
      <c r="R6" s="111"/>
      <c r="S6" s="111"/>
      <c r="T6" s="111"/>
      <c r="U6" s="111"/>
      <c r="V6" s="111"/>
      <c r="W6" s="111"/>
      <c r="X6" s="111"/>
      <c r="Y6" s="111"/>
      <c r="Z6" s="111"/>
      <c r="AA6" s="111"/>
      <c r="AB6" s="111"/>
      <c r="AC6" s="111"/>
    </row>
    <row r="7" spans="1:29" ht="55.5" customHeight="1">
      <c r="A7" s="111"/>
      <c r="B7" s="480" t="s">
        <v>435</v>
      </c>
      <c r="C7" s="433"/>
      <c r="D7" s="497" t="str">
        <f>Indicadores!G51</f>
        <v>(Número de contratos adjudicados con criterios ambientales / Número de estudios previos que incluyen criterios ambientales) X 100</v>
      </c>
      <c r="E7" s="498"/>
      <c r="F7" s="480" t="s">
        <v>436</v>
      </c>
      <c r="G7" s="433"/>
      <c r="H7" s="497" t="str">
        <f>Indicadores!C51</f>
        <v>Se llevara el seguimiento periodico de la aplicación de de los criterios ambientales necesarios para realizar la contratación de un bien o servicio que así lo requiera. Lo anterior, con el fin de asegurar el cumplimiento de la responsabilidad ambiental de las empresas que tengan relación contractual con el ministerio.</v>
      </c>
      <c r="I7" s="49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Indicadores!P51</f>
        <v>Trimestral</v>
      </c>
      <c r="D8" s="32" t="s">
        <v>438</v>
      </c>
      <c r="E8" s="43" t="str">
        <f>Indicadores!R51</f>
        <v>Grupo de contratos</v>
      </c>
      <c r="F8" s="32" t="s">
        <v>70</v>
      </c>
      <c r="G8" s="43" t="str">
        <f>Indicadores!H51</f>
        <v>Porcentaje</v>
      </c>
      <c r="H8" s="482" t="s">
        <v>439</v>
      </c>
      <c r="I8" s="484" t="str">
        <f>Indicadores!O51</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Indicadores!N51</f>
        <v>0.9</v>
      </c>
      <c r="D9" s="34" t="s">
        <v>406</v>
      </c>
      <c r="E9" s="33">
        <f>'TABLERO DE MANDO'!F52</f>
        <v>0.76500000000000001</v>
      </c>
      <c r="F9" s="35" t="s">
        <v>407</v>
      </c>
      <c r="G9" s="33">
        <f>'TABLERO DE MANDO'!G52</f>
        <v>0.81</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22.5" customHeight="1">
      <c r="A11" s="111"/>
      <c r="B11" s="46" t="s">
        <v>440</v>
      </c>
      <c r="C11" s="38" t="s">
        <v>441</v>
      </c>
      <c r="D11" s="39" t="str">
        <f>D9</f>
        <v>LIMITE INSATISFACTORIO</v>
      </c>
      <c r="E11" s="39" t="str">
        <f>F9</f>
        <v>LIMITE SATISFACTORIO</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120"/>
      <c r="D12" s="40">
        <f t="shared" ref="D12:D23" si="0">+$E$9</f>
        <v>0.76500000000000001</v>
      </c>
      <c r="E12" s="40">
        <f t="shared" ref="E12:E23" si="1">+$G$9</f>
        <v>0.81</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120"/>
      <c r="D13" s="40">
        <f t="shared" si="0"/>
        <v>0.76500000000000001</v>
      </c>
      <c r="E13" s="40">
        <f t="shared" si="1"/>
        <v>0.81</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414">
        <v>0</v>
      </c>
      <c r="D14" s="40">
        <f t="shared" si="0"/>
        <v>0.76500000000000001</v>
      </c>
      <c r="E14" s="40">
        <f t="shared" si="1"/>
        <v>0.81</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13" t="s">
        <v>414</v>
      </c>
      <c r="C15" s="150"/>
      <c r="D15" s="40">
        <f t="shared" si="0"/>
        <v>0.76500000000000001</v>
      </c>
      <c r="E15" s="40">
        <f t="shared" si="1"/>
        <v>0.81</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13" t="s">
        <v>415</v>
      </c>
      <c r="C16" s="150"/>
      <c r="D16" s="40">
        <f t="shared" si="0"/>
        <v>0.76500000000000001</v>
      </c>
      <c r="E16" s="40">
        <f t="shared" si="1"/>
        <v>0.81</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13" t="s">
        <v>416</v>
      </c>
      <c r="C17" s="150">
        <v>1</v>
      </c>
      <c r="D17" s="40">
        <f t="shared" si="0"/>
        <v>0.76500000000000001</v>
      </c>
      <c r="E17" s="40">
        <f t="shared" si="1"/>
        <v>0.81</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13" t="s">
        <v>417</v>
      </c>
      <c r="C18" s="157"/>
      <c r="D18" s="40">
        <f t="shared" si="0"/>
        <v>0.76500000000000001</v>
      </c>
      <c r="E18" s="40">
        <f t="shared" si="1"/>
        <v>0.81</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5"/>
      <c r="D19" s="40">
        <f t="shared" si="0"/>
        <v>0.76500000000000001</v>
      </c>
      <c r="E19" s="40">
        <f t="shared" si="1"/>
        <v>0.81</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0.76500000000000001</v>
      </c>
      <c r="E20" s="40">
        <f t="shared" si="1"/>
        <v>0.81</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0.76500000000000001</v>
      </c>
      <c r="E21" s="40">
        <f t="shared" si="1"/>
        <v>0.81</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0.76500000000000001</v>
      </c>
      <c r="E22" s="40">
        <f t="shared" si="1"/>
        <v>0.81</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41"/>
      <c r="D23" s="40">
        <f t="shared" si="0"/>
        <v>0.76500000000000001</v>
      </c>
      <c r="E23" s="40">
        <f t="shared" si="1"/>
        <v>0.81</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702" t="s">
        <v>442</v>
      </c>
      <c r="C29" s="478"/>
      <c r="D29" s="478"/>
      <c r="E29" s="478"/>
      <c r="F29" s="478"/>
      <c r="G29" s="478"/>
      <c r="H29" s="478"/>
      <c r="I29" s="479"/>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67" t="s">
        <v>443</v>
      </c>
      <c r="C30" s="432"/>
      <c r="D30" s="432"/>
      <c r="E30" s="433"/>
      <c r="F30" s="567" t="s">
        <v>444</v>
      </c>
      <c r="G30" s="432"/>
      <c r="H30" s="432"/>
      <c r="I30" s="43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738" t="s">
        <v>582</v>
      </c>
      <c r="C31" s="426"/>
      <c r="D31" s="426"/>
      <c r="E31" s="427"/>
      <c r="F31" s="723"/>
      <c r="G31" s="426"/>
      <c r="H31" s="426"/>
      <c r="I31" s="427"/>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477"/>
      <c r="C32" s="478"/>
      <c r="D32" s="478"/>
      <c r="E32" s="479"/>
      <c r="F32" s="477"/>
      <c r="G32" s="478"/>
      <c r="H32" s="478"/>
      <c r="I32" s="479"/>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477"/>
      <c r="C33" s="478"/>
      <c r="D33" s="478"/>
      <c r="E33" s="479"/>
      <c r="F33" s="477"/>
      <c r="G33" s="478"/>
      <c r="H33" s="478"/>
      <c r="I33" s="479"/>
      <c r="J33" s="111"/>
      <c r="K33" s="111"/>
      <c r="L33" s="111"/>
      <c r="M33" s="111"/>
      <c r="N33" s="111"/>
      <c r="O33" s="111"/>
      <c r="P33" s="111"/>
      <c r="Q33" s="111"/>
      <c r="R33" s="111"/>
      <c r="S33" s="111"/>
      <c r="T33" s="111"/>
      <c r="U33" s="111"/>
      <c r="V33" s="111"/>
      <c r="W33" s="111"/>
      <c r="X33" s="111"/>
      <c r="Y33" s="111"/>
      <c r="Z33" s="111"/>
      <c r="AA33" s="111"/>
      <c r="AB33" s="111"/>
      <c r="AC33" s="111"/>
    </row>
    <row r="34" spans="1:29" ht="25.5" customHeight="1">
      <c r="A34" s="111"/>
      <c r="B34" s="428"/>
      <c r="C34" s="429"/>
      <c r="D34" s="429"/>
      <c r="E34" s="430"/>
      <c r="F34" s="428"/>
      <c r="G34" s="429"/>
      <c r="H34" s="429"/>
      <c r="I34" s="430"/>
      <c r="J34" s="111"/>
      <c r="K34" s="111"/>
      <c r="L34" s="111"/>
      <c r="M34" s="111"/>
      <c r="N34" s="111"/>
      <c r="O34" s="111"/>
      <c r="P34" s="111"/>
      <c r="Q34" s="111"/>
      <c r="R34" s="111"/>
      <c r="S34" s="111"/>
      <c r="T34" s="111"/>
      <c r="U34" s="111"/>
      <c r="V34" s="111"/>
      <c r="W34" s="111"/>
      <c r="X34" s="111"/>
      <c r="Y34" s="111"/>
      <c r="Z34" s="111"/>
      <c r="AA34" s="111"/>
      <c r="AB34" s="111"/>
      <c r="AC34" s="111"/>
    </row>
    <row r="35" spans="1:29" ht="23.25" customHeight="1">
      <c r="A35" s="111"/>
      <c r="B35" s="738" t="s">
        <v>630</v>
      </c>
      <c r="C35" s="426"/>
      <c r="D35" s="426"/>
      <c r="E35" s="427"/>
      <c r="F35" s="513"/>
      <c r="G35" s="426"/>
      <c r="H35" s="426"/>
      <c r="I35" s="427"/>
      <c r="J35" s="111"/>
      <c r="K35" s="111"/>
      <c r="L35" s="111"/>
      <c r="M35" s="111"/>
      <c r="N35" s="111"/>
      <c r="O35" s="111"/>
      <c r="P35" s="111"/>
      <c r="Q35" s="111"/>
      <c r="R35" s="111"/>
      <c r="S35" s="111"/>
      <c r="T35" s="111"/>
      <c r="U35" s="111"/>
      <c r="V35" s="111"/>
      <c r="W35" s="111"/>
      <c r="X35" s="111"/>
      <c r="Y35" s="111"/>
      <c r="Z35" s="111"/>
      <c r="AA35" s="111"/>
      <c r="AB35" s="111"/>
      <c r="AC35" s="111"/>
    </row>
    <row r="36" spans="1:29" ht="37.5" customHeight="1">
      <c r="A36" s="111"/>
      <c r="B36" s="477"/>
      <c r="C36" s="478"/>
      <c r="D36" s="478"/>
      <c r="E36" s="479"/>
      <c r="F36" s="428"/>
      <c r="G36" s="429"/>
      <c r="H36" s="429"/>
      <c r="I36" s="430"/>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27">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D7:E7"/>
    <mergeCell ref="F7:G7"/>
    <mergeCell ref="H8:H9"/>
    <mergeCell ref="I8:I9"/>
    <mergeCell ref="B35:E36"/>
    <mergeCell ref="F35:I36"/>
    <mergeCell ref="B28:I28"/>
    <mergeCell ref="B29:I29"/>
    <mergeCell ref="F30:I30"/>
    <mergeCell ref="B30:E30"/>
    <mergeCell ref="B31:E34"/>
    <mergeCell ref="F31:I34"/>
  </mergeCells>
  <pageMargins left="0.7" right="0.7" top="0.75" bottom="0.75" header="0" footer="0"/>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8">
    <tabColor rgb="FFFF9900"/>
  </sheetPr>
  <dimension ref="A1:AC999"/>
  <sheetViews>
    <sheetView topLeftCell="A8" workbookViewId="0">
      <selection activeCell="C17" sqref="C17"/>
    </sheetView>
  </sheetViews>
  <sheetFormatPr baseColWidth="10" defaultColWidth="11.21875" defaultRowHeight="15" customHeight="1"/>
  <cols>
    <col min="1" max="1" width="4.8867187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739" t="s">
        <v>470</v>
      </c>
      <c r="C1" s="553"/>
      <c r="D1" s="555" t="s">
        <v>427</v>
      </c>
      <c r="E1" s="556"/>
      <c r="F1" s="556"/>
      <c r="G1" s="556"/>
      <c r="H1" s="557"/>
      <c r="I1" s="558"/>
      <c r="J1" s="111"/>
      <c r="K1" s="111"/>
      <c r="L1" s="111"/>
      <c r="M1" s="111"/>
      <c r="N1" s="111"/>
      <c r="O1" s="111"/>
      <c r="P1" s="111"/>
      <c r="Q1" s="111"/>
      <c r="R1" s="111"/>
      <c r="S1" s="111"/>
      <c r="T1" s="111"/>
      <c r="U1" s="111"/>
      <c r="V1" s="111"/>
      <c r="W1" s="111"/>
      <c r="X1" s="111"/>
      <c r="Y1" s="111"/>
      <c r="Z1" s="111"/>
      <c r="AA1" s="111"/>
      <c r="AB1" s="111"/>
      <c r="AC1" s="111"/>
    </row>
    <row r="2" spans="1:29" ht="35.25" customHeight="1">
      <c r="A2" s="111"/>
      <c r="B2" s="554"/>
      <c r="C2" s="430"/>
      <c r="D2" s="491" t="s">
        <v>428</v>
      </c>
      <c r="E2" s="432"/>
      <c r="F2" s="432"/>
      <c r="G2" s="432"/>
      <c r="H2" s="433"/>
      <c r="I2" s="559"/>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560" t="s">
        <v>429</v>
      </c>
      <c r="C3" s="433"/>
      <c r="D3" s="492" t="s">
        <v>430</v>
      </c>
      <c r="E3" s="432"/>
      <c r="F3" s="432"/>
      <c r="G3" s="432"/>
      <c r="H3" s="433"/>
      <c r="I3" s="160" t="s">
        <v>431</v>
      </c>
      <c r="J3" s="111"/>
      <c r="K3" s="111"/>
      <c r="L3" s="111"/>
      <c r="M3" s="111"/>
      <c r="N3" s="111"/>
      <c r="O3" s="111"/>
      <c r="P3" s="111"/>
      <c r="Q3" s="111"/>
      <c r="R3" s="111"/>
      <c r="S3" s="111"/>
      <c r="T3" s="111"/>
      <c r="U3" s="111"/>
      <c r="V3" s="111"/>
      <c r="W3" s="111"/>
      <c r="X3" s="111"/>
      <c r="Y3" s="111"/>
      <c r="Z3" s="111"/>
      <c r="AA3" s="111"/>
      <c r="AB3" s="111"/>
      <c r="AC3" s="111"/>
    </row>
    <row r="4" spans="1:29" ht="7.5" customHeight="1" thickBot="1">
      <c r="A4" s="111"/>
      <c r="B4" s="547"/>
      <c r="C4" s="494"/>
      <c r="D4" s="494"/>
      <c r="E4" s="494"/>
      <c r="F4" s="494"/>
      <c r="G4" s="494"/>
      <c r="H4" s="494"/>
      <c r="I4" s="548"/>
      <c r="J4" s="111"/>
      <c r="K4" s="111"/>
      <c r="L4" s="111"/>
      <c r="M4" s="111"/>
      <c r="N4" s="111"/>
      <c r="O4" s="111"/>
      <c r="P4" s="111"/>
      <c r="Q4" s="111"/>
      <c r="R4" s="111"/>
      <c r="S4" s="111"/>
      <c r="T4" s="111"/>
      <c r="U4" s="111"/>
      <c r="V4" s="111"/>
      <c r="W4" s="111"/>
      <c r="X4" s="111"/>
      <c r="Y4" s="111"/>
      <c r="Z4" s="111"/>
      <c r="AA4" s="111"/>
      <c r="AB4" s="111"/>
      <c r="AC4" s="111"/>
    </row>
    <row r="5" spans="1:29" ht="22.5" customHeight="1" thickBot="1">
      <c r="A5" s="111"/>
      <c r="B5" s="531" t="s">
        <v>432</v>
      </c>
      <c r="C5" s="433"/>
      <c r="D5" s="496" t="str">
        <f>Indicadores!F47</f>
        <v>Gestión Jurídica. (GJR)</v>
      </c>
      <c r="E5" s="432"/>
      <c r="F5" s="432"/>
      <c r="G5" s="432"/>
      <c r="H5" s="432"/>
      <c r="I5" s="532"/>
      <c r="J5" s="111"/>
      <c r="K5" s="111"/>
      <c r="L5" s="111"/>
      <c r="M5" s="111"/>
      <c r="N5" s="111"/>
      <c r="O5" s="111"/>
      <c r="P5" s="111"/>
      <c r="Q5" s="111"/>
      <c r="R5" s="111"/>
      <c r="S5" s="111"/>
      <c r="T5" s="111"/>
      <c r="U5" s="111"/>
      <c r="V5" s="111"/>
      <c r="W5" s="111"/>
      <c r="X5" s="111"/>
      <c r="Y5" s="111"/>
      <c r="Z5" s="111"/>
      <c r="AA5" s="111"/>
      <c r="AB5" s="111"/>
      <c r="AC5" s="111"/>
    </row>
    <row r="6" spans="1:29" ht="21.75" customHeight="1">
      <c r="A6" s="111"/>
      <c r="B6" s="531" t="s">
        <v>433</v>
      </c>
      <c r="C6" s="433"/>
      <c r="D6" s="497" t="str">
        <f>Indicadores!A47</f>
        <v>Emisión de conceptos jurídicos dentro del término legal concedido</v>
      </c>
      <c r="E6" s="498"/>
      <c r="F6" s="480" t="s">
        <v>434</v>
      </c>
      <c r="G6" s="433"/>
      <c r="H6" s="499" t="str">
        <f>Indicadores!S47</f>
        <v xml:space="preserve">Sara Ines Cervantes Martinez </v>
      </c>
      <c r="I6" s="551"/>
      <c r="J6" s="111"/>
      <c r="K6" s="111"/>
      <c r="L6" s="111"/>
      <c r="M6" s="111"/>
      <c r="N6" s="111"/>
      <c r="O6" s="111"/>
      <c r="P6" s="111"/>
      <c r="Q6" s="111"/>
      <c r="R6" s="111"/>
      <c r="S6" s="111"/>
      <c r="T6" s="111"/>
      <c r="U6" s="111"/>
      <c r="V6" s="111"/>
      <c r="W6" s="111"/>
      <c r="X6" s="111"/>
      <c r="Y6" s="111"/>
      <c r="Z6" s="111"/>
      <c r="AA6" s="111"/>
      <c r="AB6" s="111"/>
      <c r="AC6" s="111"/>
    </row>
    <row r="7" spans="1:29" ht="50.25" customHeight="1">
      <c r="A7" s="111"/>
      <c r="B7" s="531" t="s">
        <v>435</v>
      </c>
      <c r="C7" s="433"/>
      <c r="D7" s="481" t="str">
        <f>Indicadores!G47</f>
        <v>Solicitudes respondidas dentro del término legal concedido/(solitudes a tramitar dentro del término legal concedido)*100</v>
      </c>
      <c r="E7" s="433"/>
      <c r="F7" s="480" t="s">
        <v>436</v>
      </c>
      <c r="G7" s="433"/>
      <c r="H7" s="481" t="str">
        <f>Indicadores!C47</f>
        <v xml:space="preserve">Establecer un método de medición del cumplimiento de la emisión de conceptos jurídicos sobre políticas ambientales, proyectos de actos administrativos en la materia, y sobre la normatividad ambiental. 
</v>
      </c>
      <c r="I7" s="532"/>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161" t="s">
        <v>437</v>
      </c>
      <c r="C8" s="43" t="str">
        <f>Indicadores!P47</f>
        <v>Trimestral</v>
      </c>
      <c r="D8" s="32" t="s">
        <v>438</v>
      </c>
      <c r="E8" s="44" t="str">
        <f>Indicadores!R47</f>
        <v>Base de datos de solicitudes de la OAJ</v>
      </c>
      <c r="F8" s="32" t="s">
        <v>70</v>
      </c>
      <c r="G8" s="45" t="str">
        <f>Indicadores!H47</f>
        <v>Porcentaje</v>
      </c>
      <c r="H8" s="482" t="s">
        <v>439</v>
      </c>
      <c r="I8" s="544" t="str">
        <f>Indicadores!O47</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thickBot="1">
      <c r="A9" s="111"/>
      <c r="B9" s="161" t="s">
        <v>404</v>
      </c>
      <c r="C9" s="33">
        <f>Indicadores!N47</f>
        <v>0.9</v>
      </c>
      <c r="D9" s="34" t="s">
        <v>406</v>
      </c>
      <c r="E9" s="33">
        <f>'TABLERO DE MANDO'!F48</f>
        <v>0.76500000000000001</v>
      </c>
      <c r="F9" s="35" t="s">
        <v>407</v>
      </c>
      <c r="G9" s="33">
        <f>'TABLERO DE MANDO'!G48</f>
        <v>0.81</v>
      </c>
      <c r="H9" s="483"/>
      <c r="I9" s="54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62"/>
      <c r="C10" s="163"/>
      <c r="D10" s="163"/>
      <c r="E10" s="163"/>
      <c r="F10" s="163"/>
      <c r="G10" s="163"/>
      <c r="H10" s="163"/>
      <c r="I10" s="164"/>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154" t="s">
        <v>440</v>
      </c>
      <c r="C11" s="155" t="s">
        <v>441</v>
      </c>
      <c r="D11" s="166" t="str">
        <f>D9</f>
        <v>LIMITE INSATISFACTORIO</v>
      </c>
      <c r="E11" s="166" t="str">
        <f>F9</f>
        <v>LIMITE SATISFACTORIO</v>
      </c>
      <c r="F11" s="163"/>
      <c r="G11" s="163"/>
      <c r="H11" s="163"/>
      <c r="I11" s="167"/>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156" t="s">
        <v>411</v>
      </c>
      <c r="C12" s="150"/>
      <c r="D12" s="169">
        <f t="shared" ref="D12:D23" si="0">+$E$9</f>
        <v>0.76500000000000001</v>
      </c>
      <c r="E12" s="169">
        <f t="shared" ref="E12:E23" si="1">+$G$9</f>
        <v>0.81</v>
      </c>
      <c r="F12" s="163"/>
      <c r="G12" s="163"/>
      <c r="H12" s="163"/>
      <c r="I12" s="167"/>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156" t="s">
        <v>412</v>
      </c>
      <c r="C13" s="150"/>
      <c r="D13" s="169">
        <f t="shared" si="0"/>
        <v>0.76500000000000001</v>
      </c>
      <c r="E13" s="169">
        <f t="shared" si="1"/>
        <v>0.81</v>
      </c>
      <c r="F13" s="163"/>
      <c r="G13" s="163"/>
      <c r="H13" s="163"/>
      <c r="I13" s="167"/>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156" t="s">
        <v>413</v>
      </c>
      <c r="C14" s="150">
        <v>1</v>
      </c>
      <c r="D14" s="169">
        <f t="shared" si="0"/>
        <v>0.76500000000000001</v>
      </c>
      <c r="E14" s="169">
        <f t="shared" si="1"/>
        <v>0.81</v>
      </c>
      <c r="F14" s="163"/>
      <c r="G14" s="163"/>
      <c r="H14" s="163"/>
      <c r="I14" s="167"/>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156" t="s">
        <v>414</v>
      </c>
      <c r="C15" s="150"/>
      <c r="D15" s="169">
        <f t="shared" si="0"/>
        <v>0.76500000000000001</v>
      </c>
      <c r="E15" s="169">
        <f t="shared" si="1"/>
        <v>0.81</v>
      </c>
      <c r="F15" s="163"/>
      <c r="G15" s="163"/>
      <c r="H15" s="163"/>
      <c r="I15" s="167"/>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156" t="s">
        <v>415</v>
      </c>
      <c r="C16" s="157"/>
      <c r="D16" s="169">
        <f t="shared" si="0"/>
        <v>0.76500000000000001</v>
      </c>
      <c r="E16" s="169">
        <f t="shared" si="1"/>
        <v>0.81</v>
      </c>
      <c r="F16" s="163"/>
      <c r="G16" s="163"/>
      <c r="H16" s="163"/>
      <c r="I16" s="167"/>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156" t="s">
        <v>416</v>
      </c>
      <c r="C17" s="41">
        <v>1</v>
      </c>
      <c r="D17" s="169">
        <f t="shared" si="0"/>
        <v>0.76500000000000001</v>
      </c>
      <c r="E17" s="169">
        <f t="shared" si="1"/>
        <v>0.81</v>
      </c>
      <c r="F17" s="163"/>
      <c r="G17" s="163"/>
      <c r="H17" s="163"/>
      <c r="I17" s="167"/>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156" t="s">
        <v>417</v>
      </c>
      <c r="C18" s="150"/>
      <c r="D18" s="169">
        <f t="shared" si="0"/>
        <v>0.76500000000000001</v>
      </c>
      <c r="E18" s="169">
        <f t="shared" si="1"/>
        <v>0.81</v>
      </c>
      <c r="F18" s="163"/>
      <c r="G18" s="163"/>
      <c r="H18" s="163"/>
      <c r="I18" s="167"/>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156" t="s">
        <v>418</v>
      </c>
      <c r="C19" s="150"/>
      <c r="D19" s="169">
        <f t="shared" si="0"/>
        <v>0.76500000000000001</v>
      </c>
      <c r="E19" s="169">
        <f t="shared" si="1"/>
        <v>0.81</v>
      </c>
      <c r="F19" s="163"/>
      <c r="G19" s="163"/>
      <c r="H19" s="163"/>
      <c r="I19" s="167"/>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156" t="s">
        <v>419</v>
      </c>
      <c r="C20" s="150"/>
      <c r="D20" s="169">
        <f t="shared" si="0"/>
        <v>0.76500000000000001</v>
      </c>
      <c r="E20" s="169">
        <f t="shared" si="1"/>
        <v>0.81</v>
      </c>
      <c r="F20" s="163"/>
      <c r="G20" s="163"/>
      <c r="H20" s="163"/>
      <c r="I20" s="167"/>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156" t="s">
        <v>420</v>
      </c>
      <c r="C21" s="150"/>
      <c r="D21" s="169">
        <f t="shared" si="0"/>
        <v>0.76500000000000001</v>
      </c>
      <c r="E21" s="169">
        <f t="shared" si="1"/>
        <v>0.81</v>
      </c>
      <c r="F21" s="163"/>
      <c r="G21" s="163"/>
      <c r="H21" s="163"/>
      <c r="I21" s="167"/>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156" t="s">
        <v>421</v>
      </c>
      <c r="C22" s="150"/>
      <c r="D22" s="169">
        <f t="shared" si="0"/>
        <v>0.76500000000000001</v>
      </c>
      <c r="E22" s="169">
        <f t="shared" si="1"/>
        <v>0.81</v>
      </c>
      <c r="F22" s="163"/>
      <c r="G22" s="163"/>
      <c r="H22" s="163"/>
      <c r="I22" s="167"/>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156" t="s">
        <v>422</v>
      </c>
      <c r="C23" s="150"/>
      <c r="D23" s="169">
        <f t="shared" si="0"/>
        <v>0.76500000000000001</v>
      </c>
      <c r="E23" s="169">
        <f t="shared" si="1"/>
        <v>0.81</v>
      </c>
      <c r="F23" s="163"/>
      <c r="G23" s="163"/>
      <c r="H23" s="163"/>
      <c r="I23" s="167"/>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62"/>
      <c r="C24" s="163"/>
      <c r="D24" s="163"/>
      <c r="E24" s="163"/>
      <c r="F24" s="163"/>
      <c r="G24" s="163"/>
      <c r="H24" s="163"/>
      <c r="I24" s="167"/>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62"/>
      <c r="C25" s="163"/>
      <c r="D25" s="163"/>
      <c r="E25" s="163"/>
      <c r="F25" s="163"/>
      <c r="G25" s="163"/>
      <c r="H25" s="163"/>
      <c r="I25" s="167"/>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62"/>
      <c r="C26" s="163"/>
      <c r="D26" s="163"/>
      <c r="E26" s="163"/>
      <c r="F26" s="163"/>
      <c r="G26" s="163"/>
      <c r="H26" s="163"/>
      <c r="I26" s="167"/>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62"/>
      <c r="C27" s="163"/>
      <c r="D27" s="163"/>
      <c r="E27" s="163"/>
      <c r="F27" s="163"/>
      <c r="G27" s="163"/>
      <c r="H27" s="163"/>
      <c r="I27" s="167"/>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566" t="s">
        <v>442</v>
      </c>
      <c r="C28" s="561"/>
      <c r="D28" s="561"/>
      <c r="E28" s="561"/>
      <c r="F28" s="561"/>
      <c r="G28" s="561"/>
      <c r="H28" s="561"/>
      <c r="I28" s="540"/>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193"/>
      <c r="C29" s="115"/>
      <c r="D29" s="115"/>
      <c r="E29" s="115"/>
      <c r="F29" s="115"/>
      <c r="G29" s="115"/>
      <c r="H29" s="115"/>
      <c r="I29" s="171"/>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62" t="s">
        <v>443</v>
      </c>
      <c r="C30" s="432"/>
      <c r="D30" s="432"/>
      <c r="E30" s="433"/>
      <c r="F30" s="567" t="s">
        <v>444</v>
      </c>
      <c r="G30" s="432"/>
      <c r="H30" s="432"/>
      <c r="I30" s="532"/>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533" t="s">
        <v>639</v>
      </c>
      <c r="C31" s="426"/>
      <c r="D31" s="426"/>
      <c r="E31" s="427"/>
      <c r="F31" s="476"/>
      <c r="G31" s="426"/>
      <c r="H31" s="426"/>
      <c r="I31" s="539"/>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534"/>
      <c r="C32" s="535"/>
      <c r="D32" s="535"/>
      <c r="E32" s="479"/>
      <c r="F32" s="477"/>
      <c r="G32" s="535"/>
      <c r="H32" s="535"/>
      <c r="I32" s="540"/>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534"/>
      <c r="C33" s="535"/>
      <c r="D33" s="535"/>
      <c r="E33" s="479"/>
      <c r="F33" s="477"/>
      <c r="G33" s="535"/>
      <c r="H33" s="535"/>
      <c r="I33" s="540"/>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534"/>
      <c r="C34" s="535"/>
      <c r="D34" s="535"/>
      <c r="E34" s="479"/>
      <c r="F34" s="477"/>
      <c r="G34" s="535"/>
      <c r="H34" s="535"/>
      <c r="I34" s="540"/>
      <c r="J34" s="111"/>
      <c r="K34" s="111"/>
      <c r="L34" s="111"/>
      <c r="M34" s="111"/>
      <c r="N34" s="111"/>
      <c r="O34" s="111"/>
      <c r="P34" s="111"/>
      <c r="Q34" s="111"/>
      <c r="R34" s="111"/>
      <c r="S34" s="111"/>
      <c r="T34" s="111"/>
      <c r="U34" s="111"/>
      <c r="V34" s="111"/>
      <c r="W34" s="111"/>
      <c r="X34" s="111"/>
      <c r="Y34" s="111"/>
      <c r="Z34" s="111"/>
      <c r="AA34" s="111"/>
      <c r="AB34" s="111"/>
      <c r="AC34" s="111"/>
    </row>
    <row r="35" spans="1:29" ht="29.25" customHeight="1">
      <c r="A35" s="111"/>
      <c r="B35" s="534"/>
      <c r="C35" s="535"/>
      <c r="D35" s="535"/>
      <c r="E35" s="479"/>
      <c r="F35" s="477"/>
      <c r="G35" s="535"/>
      <c r="H35" s="535"/>
      <c r="I35" s="540"/>
      <c r="J35" s="111"/>
      <c r="K35" s="111"/>
      <c r="L35" s="111"/>
      <c r="M35" s="111"/>
      <c r="N35" s="111"/>
      <c r="O35" s="111"/>
      <c r="P35" s="111"/>
      <c r="Q35" s="111"/>
      <c r="R35" s="111"/>
      <c r="S35" s="111"/>
      <c r="T35" s="111"/>
      <c r="U35" s="111"/>
      <c r="V35" s="111"/>
      <c r="W35" s="111"/>
      <c r="X35" s="111"/>
      <c r="Y35" s="111"/>
      <c r="Z35" s="111"/>
      <c r="AA35" s="111"/>
      <c r="AB35" s="111"/>
      <c r="AC35" s="111"/>
    </row>
    <row r="36" spans="1:29" ht="81.75" customHeight="1">
      <c r="A36" s="111"/>
      <c r="B36" s="534"/>
      <c r="C36" s="535"/>
      <c r="D36" s="535"/>
      <c r="E36" s="479"/>
      <c r="F36" s="477"/>
      <c r="G36" s="535"/>
      <c r="H36" s="535"/>
      <c r="I36" s="540"/>
      <c r="J36" s="111"/>
      <c r="K36" s="111"/>
      <c r="L36" s="111"/>
      <c r="M36" s="111"/>
      <c r="N36" s="111"/>
      <c r="O36" s="111"/>
      <c r="P36" s="111"/>
      <c r="Q36" s="111"/>
      <c r="R36" s="111"/>
      <c r="S36" s="111"/>
      <c r="T36" s="111"/>
      <c r="U36" s="111"/>
      <c r="V36" s="111"/>
      <c r="W36" s="111"/>
      <c r="X36" s="111"/>
      <c r="Y36" s="111"/>
      <c r="Z36" s="111"/>
      <c r="AA36" s="111"/>
      <c r="AB36" s="111"/>
      <c r="AC36" s="111"/>
    </row>
    <row r="37" spans="1:29" ht="18" customHeight="1">
      <c r="A37" s="111"/>
      <c r="B37" s="534"/>
      <c r="C37" s="535"/>
      <c r="D37" s="535"/>
      <c r="E37" s="479"/>
      <c r="F37" s="477"/>
      <c r="G37" s="535"/>
      <c r="H37" s="535"/>
      <c r="I37" s="540"/>
      <c r="J37" s="111"/>
      <c r="K37" s="111"/>
      <c r="L37" s="111"/>
      <c r="M37" s="111"/>
      <c r="N37" s="111"/>
      <c r="O37" s="111"/>
      <c r="P37" s="111"/>
      <c r="Q37" s="111"/>
      <c r="R37" s="111"/>
      <c r="S37" s="111"/>
      <c r="T37" s="111"/>
      <c r="U37" s="111"/>
      <c r="V37" s="111"/>
      <c r="W37" s="111"/>
      <c r="X37" s="111"/>
      <c r="Y37" s="111"/>
      <c r="Z37" s="111"/>
      <c r="AA37" s="111"/>
      <c r="AB37" s="111"/>
      <c r="AC37" s="111"/>
    </row>
    <row r="38" spans="1:29" ht="15" customHeight="1">
      <c r="A38" s="111"/>
      <c r="B38" s="534"/>
      <c r="C38" s="535"/>
      <c r="D38" s="535"/>
      <c r="E38" s="479"/>
      <c r="F38" s="477"/>
      <c r="G38" s="535"/>
      <c r="H38" s="535"/>
      <c r="I38" s="540"/>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534"/>
      <c r="C39" s="535"/>
      <c r="D39" s="535"/>
      <c r="E39" s="479"/>
      <c r="F39" s="477"/>
      <c r="G39" s="535"/>
      <c r="H39" s="535"/>
      <c r="I39" s="540"/>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534"/>
      <c r="C40" s="535"/>
      <c r="D40" s="535"/>
      <c r="E40" s="479"/>
      <c r="F40" s="477"/>
      <c r="G40" s="535"/>
      <c r="H40" s="535"/>
      <c r="I40" s="540"/>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thickBot="1">
      <c r="A41" s="111"/>
      <c r="B41" s="536"/>
      <c r="C41" s="537"/>
      <c r="D41" s="537"/>
      <c r="E41" s="538"/>
      <c r="F41" s="541"/>
      <c r="G41" s="542"/>
      <c r="H41" s="542"/>
      <c r="I41" s="543"/>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3.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row>
    <row r="228" spans="1:29" ht="13.5" customHeight="1">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row>
    <row r="229" spans="1:29" ht="13.5" customHeight="1">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row>
    <row r="230" spans="1:29" ht="13.5" customHeight="1">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row>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41"/>
    <mergeCell ref="F31:I41"/>
    <mergeCell ref="D7:E7"/>
    <mergeCell ref="F7:G7"/>
    <mergeCell ref="H8:H9"/>
    <mergeCell ref="I8:I9"/>
    <mergeCell ref="B28:I28"/>
    <mergeCell ref="B30:E30"/>
    <mergeCell ref="F30:I30"/>
  </mergeCells>
  <pageMargins left="0.7" right="0.7" top="0.75" bottom="0.75" header="0" footer="0"/>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tabColor rgb="FFFF9900"/>
  </sheetPr>
  <dimension ref="A1:AC999"/>
  <sheetViews>
    <sheetView workbookViewId="0">
      <pane xSplit="1" topLeftCell="B1" activePane="topRight" state="frozen"/>
      <selection activeCell="C17" sqref="C17"/>
      <selection pane="topRight" activeCell="C17" sqref="C1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552" t="s">
        <v>426</v>
      </c>
      <c r="C1" s="553"/>
      <c r="D1" s="555" t="s">
        <v>427</v>
      </c>
      <c r="E1" s="556"/>
      <c r="F1" s="556"/>
      <c r="G1" s="556"/>
      <c r="H1" s="557"/>
      <c r="I1" s="558"/>
      <c r="J1" s="111"/>
      <c r="K1" s="111"/>
      <c r="L1" s="111"/>
      <c r="M1" s="111"/>
      <c r="N1" s="111"/>
      <c r="O1" s="111"/>
      <c r="P1" s="111"/>
      <c r="Q1" s="111"/>
      <c r="R1" s="111"/>
      <c r="S1" s="111"/>
      <c r="T1" s="111"/>
      <c r="U1" s="111"/>
      <c r="V1" s="111"/>
      <c r="W1" s="111"/>
      <c r="X1" s="111"/>
      <c r="Y1" s="111"/>
      <c r="Z1" s="111"/>
      <c r="AA1" s="111"/>
      <c r="AB1" s="111"/>
      <c r="AC1" s="111"/>
    </row>
    <row r="2" spans="1:29" ht="35.25" customHeight="1">
      <c r="A2" s="111"/>
      <c r="B2" s="554"/>
      <c r="C2" s="430"/>
      <c r="D2" s="491" t="s">
        <v>428</v>
      </c>
      <c r="E2" s="432"/>
      <c r="F2" s="432"/>
      <c r="G2" s="432"/>
      <c r="H2" s="433"/>
      <c r="I2" s="559"/>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560" t="s">
        <v>429</v>
      </c>
      <c r="C3" s="433"/>
      <c r="D3" s="492" t="s">
        <v>430</v>
      </c>
      <c r="E3" s="432"/>
      <c r="F3" s="432"/>
      <c r="G3" s="432"/>
      <c r="H3" s="433"/>
      <c r="I3" s="160" t="s">
        <v>431</v>
      </c>
      <c r="J3" s="111"/>
      <c r="K3" s="111"/>
      <c r="L3" s="111"/>
      <c r="M3" s="111"/>
      <c r="N3" s="111"/>
      <c r="O3" s="111"/>
      <c r="P3" s="111"/>
      <c r="Q3" s="111"/>
      <c r="R3" s="111"/>
      <c r="S3" s="111"/>
      <c r="T3" s="111"/>
      <c r="U3" s="111"/>
      <c r="V3" s="111"/>
      <c r="W3" s="111"/>
      <c r="X3" s="111"/>
      <c r="Y3" s="111"/>
      <c r="Z3" s="111"/>
      <c r="AA3" s="111"/>
      <c r="AB3" s="111"/>
      <c r="AC3" s="111"/>
    </row>
    <row r="4" spans="1:29" ht="6" customHeight="1" thickBot="1">
      <c r="A4" s="111"/>
      <c r="B4" s="547"/>
      <c r="C4" s="494"/>
      <c r="D4" s="494"/>
      <c r="E4" s="494"/>
      <c r="F4" s="494"/>
      <c r="G4" s="494"/>
      <c r="H4" s="494"/>
      <c r="I4" s="548"/>
      <c r="J4" s="111"/>
      <c r="K4" s="111"/>
      <c r="L4" s="111"/>
      <c r="M4" s="111"/>
      <c r="N4" s="111"/>
      <c r="O4" s="111"/>
      <c r="P4" s="111"/>
      <c r="Q4" s="111"/>
      <c r="R4" s="111"/>
      <c r="S4" s="111"/>
      <c r="T4" s="111"/>
      <c r="U4" s="111"/>
      <c r="V4" s="111"/>
      <c r="W4" s="111"/>
      <c r="X4" s="111"/>
      <c r="Y4" s="111"/>
      <c r="Z4" s="111"/>
      <c r="AA4" s="111"/>
      <c r="AB4" s="111"/>
      <c r="AC4" s="111"/>
    </row>
    <row r="5" spans="1:29" ht="18" customHeight="1" thickBot="1">
      <c r="A5" s="111"/>
      <c r="B5" s="679" t="s">
        <v>432</v>
      </c>
      <c r="C5" s="433"/>
      <c r="D5" s="496" t="str">
        <f>Indicadores!F48</f>
        <v>Gestión Jurídica. (GJR)</v>
      </c>
      <c r="E5" s="432"/>
      <c r="F5" s="432"/>
      <c r="G5" s="432"/>
      <c r="H5" s="432"/>
      <c r="I5" s="532"/>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531" t="s">
        <v>433</v>
      </c>
      <c r="C6" s="433"/>
      <c r="D6" s="497" t="str">
        <f>Indicadores!A48</f>
        <v>Atención integral de procesos judiciales dentro del término legal establecido</v>
      </c>
      <c r="E6" s="498"/>
      <c r="F6" s="480" t="s">
        <v>434</v>
      </c>
      <c r="G6" s="433"/>
      <c r="H6" s="499" t="str">
        <f>Indicadores!S48</f>
        <v xml:space="preserve">Sara Ines Cervantes Martinez </v>
      </c>
      <c r="I6" s="551"/>
      <c r="J6" s="111"/>
      <c r="K6" s="111"/>
      <c r="L6" s="111"/>
      <c r="M6" s="111"/>
      <c r="N6" s="111"/>
      <c r="O6" s="111"/>
      <c r="P6" s="111"/>
      <c r="Q6" s="111"/>
      <c r="R6" s="111"/>
      <c r="S6" s="111"/>
      <c r="T6" s="111"/>
      <c r="U6" s="111"/>
      <c r="V6" s="111"/>
      <c r="W6" s="111"/>
      <c r="X6" s="111"/>
      <c r="Y6" s="111"/>
      <c r="Z6" s="111"/>
      <c r="AA6" s="111"/>
      <c r="AB6" s="111"/>
      <c r="AC6" s="111"/>
    </row>
    <row r="7" spans="1:29" ht="39" customHeight="1">
      <c r="A7" s="111"/>
      <c r="B7" s="531" t="s">
        <v>435</v>
      </c>
      <c r="C7" s="433"/>
      <c r="D7" s="481" t="str">
        <f>Indicadores!G48</f>
        <v xml:space="preserve"> No de procesos sustanciados / (No de procesos recibidos) *100 </v>
      </c>
      <c r="E7" s="433"/>
      <c r="F7" s="480" t="s">
        <v>436</v>
      </c>
      <c r="G7" s="433"/>
      <c r="H7" s="481" t="str">
        <f>Indicadores!C48</f>
        <v xml:space="preserve">Establecer un método de medición que certifique la sustanciación de los procesos  judiciales en los que es parte el Ministerio de Ambiente y Desarrollo Sostenible.  </v>
      </c>
      <c r="I7" s="532"/>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161" t="s">
        <v>437</v>
      </c>
      <c r="C8" s="43" t="str">
        <f>Indicadores!P48</f>
        <v>Trimestral</v>
      </c>
      <c r="D8" s="32" t="s">
        <v>438</v>
      </c>
      <c r="E8" s="44" t="str">
        <f>Indicadores!R48</f>
        <v>Base de datos judiciales / Litigob</v>
      </c>
      <c r="F8" s="32" t="s">
        <v>70</v>
      </c>
      <c r="G8" s="45" t="str">
        <f>Indicadores!H48</f>
        <v>Porcentaje</v>
      </c>
      <c r="H8" s="482" t="s">
        <v>439</v>
      </c>
      <c r="I8" s="544" t="str">
        <f>Indicadores!O48</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thickBot="1">
      <c r="A9" s="111"/>
      <c r="B9" s="161" t="s">
        <v>404</v>
      </c>
      <c r="C9" s="33">
        <f>Indicadores!N48</f>
        <v>0.9</v>
      </c>
      <c r="D9" s="34" t="s">
        <v>406</v>
      </c>
      <c r="E9" s="33">
        <f>'TABLERO DE MANDO'!F49</f>
        <v>0.76500000000000001</v>
      </c>
      <c r="F9" s="35" t="s">
        <v>407</v>
      </c>
      <c r="G9" s="33">
        <f>'TABLERO DE MANDO'!G49</f>
        <v>0.81</v>
      </c>
      <c r="H9" s="483"/>
      <c r="I9" s="54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62"/>
      <c r="C10" s="163"/>
      <c r="D10" s="163"/>
      <c r="E10" s="163"/>
      <c r="F10" s="163"/>
      <c r="G10" s="163"/>
      <c r="H10" s="163"/>
      <c r="I10" s="164"/>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165" t="s">
        <v>440</v>
      </c>
      <c r="C11" s="38" t="s">
        <v>441</v>
      </c>
      <c r="D11" s="166" t="str">
        <f>D9</f>
        <v>LIMITE INSATISFACTORIO</v>
      </c>
      <c r="E11" s="166" t="str">
        <f>F9</f>
        <v>LIMITE SATISFACTORIO</v>
      </c>
      <c r="F11" s="163"/>
      <c r="G11" s="163"/>
      <c r="H11" s="163"/>
      <c r="I11" s="167"/>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168" t="s">
        <v>411</v>
      </c>
      <c r="C12" s="41"/>
      <c r="D12" s="169">
        <f t="shared" ref="D12:D23" si="0">+$E$9</f>
        <v>0.76500000000000001</v>
      </c>
      <c r="E12" s="169">
        <f t="shared" ref="E12:E23" si="1">+$G$9</f>
        <v>0.81</v>
      </c>
      <c r="F12" s="163"/>
      <c r="G12" s="163"/>
      <c r="H12" s="163"/>
      <c r="I12" s="167"/>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168" t="s">
        <v>412</v>
      </c>
      <c r="C13" s="41"/>
      <c r="D13" s="169">
        <f t="shared" si="0"/>
        <v>0.76500000000000001</v>
      </c>
      <c r="E13" s="169">
        <f t="shared" si="1"/>
        <v>0.81</v>
      </c>
      <c r="F13" s="163"/>
      <c r="G13" s="163"/>
      <c r="H13" s="163"/>
      <c r="I13" s="167"/>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168" t="s">
        <v>413</v>
      </c>
      <c r="C14" s="41">
        <v>1</v>
      </c>
      <c r="D14" s="169">
        <f t="shared" si="0"/>
        <v>0.76500000000000001</v>
      </c>
      <c r="E14" s="169">
        <f t="shared" si="1"/>
        <v>0.81</v>
      </c>
      <c r="F14" s="163"/>
      <c r="G14" s="163"/>
      <c r="H14" s="163"/>
      <c r="I14" s="167"/>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168" t="s">
        <v>414</v>
      </c>
      <c r="C15" s="41"/>
      <c r="D15" s="169">
        <f t="shared" si="0"/>
        <v>0.76500000000000001</v>
      </c>
      <c r="E15" s="169">
        <f t="shared" si="1"/>
        <v>0.81</v>
      </c>
      <c r="F15" s="163"/>
      <c r="G15" s="163"/>
      <c r="H15" s="163"/>
      <c r="I15" s="167"/>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168" t="s">
        <v>415</v>
      </c>
      <c r="C16" s="41"/>
      <c r="D16" s="169">
        <f t="shared" si="0"/>
        <v>0.76500000000000001</v>
      </c>
      <c r="E16" s="169">
        <f t="shared" si="1"/>
        <v>0.81</v>
      </c>
      <c r="F16" s="163"/>
      <c r="G16" s="163"/>
      <c r="H16" s="163"/>
      <c r="I16" s="167"/>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168" t="s">
        <v>416</v>
      </c>
      <c r="C17" s="41">
        <v>1</v>
      </c>
      <c r="D17" s="169">
        <f t="shared" si="0"/>
        <v>0.76500000000000001</v>
      </c>
      <c r="E17" s="169">
        <f t="shared" si="1"/>
        <v>0.81</v>
      </c>
      <c r="F17" s="163"/>
      <c r="G17" s="163"/>
      <c r="H17" s="163"/>
      <c r="I17" s="167"/>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168" t="s">
        <v>417</v>
      </c>
      <c r="C18" s="41"/>
      <c r="D18" s="169">
        <f t="shared" si="0"/>
        <v>0.76500000000000001</v>
      </c>
      <c r="E18" s="169">
        <f t="shared" si="1"/>
        <v>0.81</v>
      </c>
      <c r="F18" s="163"/>
      <c r="G18" s="163"/>
      <c r="H18" s="163"/>
      <c r="I18" s="167"/>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168" t="s">
        <v>418</v>
      </c>
      <c r="C19" s="41"/>
      <c r="D19" s="169">
        <f t="shared" si="0"/>
        <v>0.76500000000000001</v>
      </c>
      <c r="E19" s="169">
        <f t="shared" si="1"/>
        <v>0.81</v>
      </c>
      <c r="F19" s="163"/>
      <c r="G19" s="163"/>
      <c r="H19" s="163"/>
      <c r="I19" s="167"/>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168" t="s">
        <v>419</v>
      </c>
      <c r="C20" s="41"/>
      <c r="D20" s="169">
        <f t="shared" si="0"/>
        <v>0.76500000000000001</v>
      </c>
      <c r="E20" s="169">
        <f t="shared" si="1"/>
        <v>0.81</v>
      </c>
      <c r="F20" s="163"/>
      <c r="G20" s="163"/>
      <c r="H20" s="163"/>
      <c r="I20" s="167"/>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168" t="s">
        <v>420</v>
      </c>
      <c r="C21" s="41"/>
      <c r="D21" s="169">
        <f t="shared" si="0"/>
        <v>0.76500000000000001</v>
      </c>
      <c r="E21" s="169">
        <f t="shared" si="1"/>
        <v>0.81</v>
      </c>
      <c r="F21" s="163"/>
      <c r="G21" s="163"/>
      <c r="H21" s="163"/>
      <c r="I21" s="167"/>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168" t="s">
        <v>421</v>
      </c>
      <c r="C22" s="41"/>
      <c r="D22" s="169">
        <f t="shared" si="0"/>
        <v>0.76500000000000001</v>
      </c>
      <c r="E22" s="169">
        <f t="shared" si="1"/>
        <v>0.81</v>
      </c>
      <c r="F22" s="163"/>
      <c r="G22" s="163"/>
      <c r="H22" s="163"/>
      <c r="I22" s="167"/>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168" t="s">
        <v>422</v>
      </c>
      <c r="C23" s="41"/>
      <c r="D23" s="169">
        <f t="shared" si="0"/>
        <v>0.76500000000000001</v>
      </c>
      <c r="E23" s="169">
        <f t="shared" si="1"/>
        <v>0.81</v>
      </c>
      <c r="F23" s="163"/>
      <c r="G23" s="163"/>
      <c r="H23" s="163"/>
      <c r="I23" s="167"/>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62"/>
      <c r="C24" s="163"/>
      <c r="D24" s="163"/>
      <c r="E24" s="163"/>
      <c r="F24" s="163"/>
      <c r="G24" s="163"/>
      <c r="H24" s="163"/>
      <c r="I24" s="167"/>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62"/>
      <c r="C25" s="163"/>
      <c r="D25" s="163"/>
      <c r="E25" s="163"/>
      <c r="F25" s="163"/>
      <c r="G25" s="163"/>
      <c r="H25" s="163"/>
      <c r="I25" s="167"/>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62"/>
      <c r="C26" s="163"/>
      <c r="D26" s="163"/>
      <c r="E26" s="163"/>
      <c r="F26" s="163"/>
      <c r="G26" s="163"/>
      <c r="H26" s="163"/>
      <c r="I26" s="167"/>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62"/>
      <c r="C27" s="163"/>
      <c r="D27" s="163"/>
      <c r="E27" s="163"/>
      <c r="F27" s="163"/>
      <c r="G27" s="163"/>
      <c r="H27" s="163"/>
      <c r="I27" s="167"/>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566" t="s">
        <v>442</v>
      </c>
      <c r="C28" s="561"/>
      <c r="D28" s="561"/>
      <c r="E28" s="561"/>
      <c r="F28" s="561"/>
      <c r="G28" s="561"/>
      <c r="H28" s="561"/>
      <c r="I28" s="540"/>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193"/>
      <c r="C29" s="115"/>
      <c r="D29" s="115"/>
      <c r="E29" s="115"/>
      <c r="F29" s="115"/>
      <c r="G29" s="115"/>
      <c r="H29" s="115"/>
      <c r="I29" s="171"/>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62" t="s">
        <v>443</v>
      </c>
      <c r="C30" s="432"/>
      <c r="D30" s="432"/>
      <c r="E30" s="433"/>
      <c r="F30" s="567" t="s">
        <v>444</v>
      </c>
      <c r="G30" s="432"/>
      <c r="H30" s="432"/>
      <c r="I30" s="532"/>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533" t="s">
        <v>640</v>
      </c>
      <c r="C31" s="426"/>
      <c r="D31" s="426"/>
      <c r="E31" s="427"/>
      <c r="F31" s="476"/>
      <c r="G31" s="426"/>
      <c r="H31" s="426"/>
      <c r="I31" s="539"/>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t="s">
        <v>471</v>
      </c>
      <c r="B32" s="534"/>
      <c r="C32" s="535"/>
      <c r="D32" s="535"/>
      <c r="E32" s="479"/>
      <c r="F32" s="477"/>
      <c r="G32" s="535"/>
      <c r="H32" s="535"/>
      <c r="I32" s="540"/>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534"/>
      <c r="C33" s="535"/>
      <c r="D33" s="535"/>
      <c r="E33" s="479"/>
      <c r="F33" s="477"/>
      <c r="G33" s="535"/>
      <c r="H33" s="535"/>
      <c r="I33" s="540"/>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534"/>
      <c r="C34" s="535"/>
      <c r="D34" s="535"/>
      <c r="E34" s="479"/>
      <c r="F34" s="477"/>
      <c r="G34" s="535"/>
      <c r="H34" s="535"/>
      <c r="I34" s="540"/>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534"/>
      <c r="C35" s="535"/>
      <c r="D35" s="535"/>
      <c r="E35" s="479"/>
      <c r="F35" s="477"/>
      <c r="G35" s="535"/>
      <c r="H35" s="535"/>
      <c r="I35" s="540"/>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534"/>
      <c r="C36" s="535"/>
      <c r="D36" s="535"/>
      <c r="E36" s="479"/>
      <c r="F36" s="477"/>
      <c r="G36" s="535"/>
      <c r="H36" s="535"/>
      <c r="I36" s="540"/>
      <c r="J36" s="111"/>
      <c r="K36" s="111"/>
      <c r="L36" s="111"/>
      <c r="M36" s="111"/>
      <c r="N36" s="111"/>
      <c r="O36" s="111"/>
      <c r="P36" s="111"/>
      <c r="Q36" s="111"/>
      <c r="R36" s="111"/>
      <c r="S36" s="111"/>
      <c r="T36" s="111"/>
      <c r="U36" s="111"/>
      <c r="V36" s="111"/>
      <c r="W36" s="111"/>
      <c r="X36" s="111"/>
      <c r="Y36" s="111"/>
      <c r="Z36" s="111"/>
      <c r="AA36" s="111"/>
      <c r="AB36" s="111"/>
      <c r="AC36" s="111"/>
    </row>
    <row r="37" spans="1:29" ht="60.75" customHeight="1">
      <c r="A37" s="111"/>
      <c r="B37" s="534"/>
      <c r="C37" s="535"/>
      <c r="D37" s="535"/>
      <c r="E37" s="479"/>
      <c r="F37" s="477"/>
      <c r="G37" s="535"/>
      <c r="H37" s="535"/>
      <c r="I37" s="540"/>
      <c r="J37" s="111"/>
      <c r="K37" s="111"/>
      <c r="L37" s="111"/>
      <c r="M37" s="111"/>
      <c r="N37" s="111"/>
      <c r="O37" s="111"/>
      <c r="P37" s="111"/>
      <c r="Q37" s="111"/>
      <c r="R37" s="111"/>
      <c r="S37" s="111"/>
      <c r="T37" s="111"/>
      <c r="U37" s="111"/>
      <c r="V37" s="111"/>
      <c r="W37" s="111"/>
      <c r="X37" s="111"/>
      <c r="Y37" s="111"/>
      <c r="Z37" s="111"/>
      <c r="AA37" s="111"/>
      <c r="AB37" s="111"/>
      <c r="AC37" s="111"/>
    </row>
    <row r="38" spans="1:29" ht="15" customHeight="1">
      <c r="A38" s="111"/>
      <c r="B38" s="534"/>
      <c r="C38" s="535"/>
      <c r="D38" s="535"/>
      <c r="E38" s="479"/>
      <c r="F38" s="477"/>
      <c r="G38" s="535"/>
      <c r="H38" s="535"/>
      <c r="I38" s="540"/>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534"/>
      <c r="C39" s="535"/>
      <c r="D39" s="535"/>
      <c r="E39" s="479"/>
      <c r="F39" s="477"/>
      <c r="G39" s="535"/>
      <c r="H39" s="535"/>
      <c r="I39" s="540"/>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534"/>
      <c r="C40" s="535"/>
      <c r="D40" s="535"/>
      <c r="E40" s="479"/>
      <c r="F40" s="477"/>
      <c r="G40" s="535"/>
      <c r="H40" s="535"/>
      <c r="I40" s="540"/>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thickBot="1">
      <c r="A41" s="111"/>
      <c r="B41" s="536"/>
      <c r="C41" s="537"/>
      <c r="D41" s="537"/>
      <c r="E41" s="538"/>
      <c r="F41" s="541"/>
      <c r="G41" s="542"/>
      <c r="H41" s="542"/>
      <c r="I41" s="543"/>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3.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row>
    <row r="228" spans="1:29" ht="13.5" customHeight="1">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row>
    <row r="229" spans="1:29" ht="13.5" customHeight="1">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row>
    <row r="230" spans="1:29" ht="13.5" customHeight="1">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row>
    <row r="231" spans="1:29" ht="13.5" customHeight="1">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row>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41"/>
    <mergeCell ref="F31:I41"/>
    <mergeCell ref="D7:E7"/>
    <mergeCell ref="F7:G7"/>
    <mergeCell ref="H8:H9"/>
    <mergeCell ref="I8:I9"/>
    <mergeCell ref="B28:I28"/>
    <mergeCell ref="B30:E30"/>
    <mergeCell ref="F30:I30"/>
  </mergeCell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0070C0"/>
  </sheetPr>
  <dimension ref="A1:AC1000"/>
  <sheetViews>
    <sheetView topLeftCell="A2"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454" t="s">
        <v>426</v>
      </c>
      <c r="C1" s="443"/>
      <c r="D1" s="455" t="s">
        <v>427</v>
      </c>
      <c r="E1" s="443"/>
      <c r="F1" s="443"/>
      <c r="G1" s="443"/>
      <c r="H1" s="443"/>
      <c r="I1" s="456"/>
      <c r="J1" s="111"/>
      <c r="K1" s="111"/>
      <c r="L1" s="111"/>
      <c r="M1" s="111"/>
      <c r="N1" s="111"/>
      <c r="O1" s="111"/>
      <c r="P1" s="111"/>
      <c r="Q1" s="111"/>
      <c r="R1" s="111"/>
      <c r="S1" s="111"/>
      <c r="T1" s="111"/>
      <c r="U1" s="111"/>
      <c r="V1" s="111"/>
      <c r="W1" s="111"/>
      <c r="X1" s="111"/>
      <c r="Y1" s="111"/>
      <c r="Z1" s="111"/>
      <c r="AA1" s="111"/>
      <c r="AB1" s="111"/>
      <c r="AC1" s="111"/>
    </row>
    <row r="2" spans="1:29" ht="40.5" customHeight="1">
      <c r="A2" s="111"/>
      <c r="B2" s="443"/>
      <c r="C2" s="443"/>
      <c r="D2" s="506" t="s">
        <v>428</v>
      </c>
      <c r="E2" s="443"/>
      <c r="F2" s="443"/>
      <c r="G2" s="443"/>
      <c r="H2" s="443"/>
      <c r="I2" s="44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59" t="s">
        <v>429</v>
      </c>
      <c r="C3" s="443"/>
      <c r="D3" s="459" t="s">
        <v>430</v>
      </c>
      <c r="E3" s="443"/>
      <c r="F3" s="443"/>
      <c r="G3" s="443"/>
      <c r="H3" s="443"/>
      <c r="I3" s="146"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472"/>
      <c r="C4" s="443"/>
      <c r="D4" s="443"/>
      <c r="E4" s="443"/>
      <c r="F4" s="443"/>
      <c r="G4" s="443"/>
      <c r="H4" s="443"/>
      <c r="I4" s="443"/>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446" t="s">
        <v>432</v>
      </c>
      <c r="C5" s="443"/>
      <c r="D5" s="473" t="str">
        <f>Indicadores!F5</f>
        <v>Gestión Integrada del Portafolio de Planes Programa y Proyectos. (GIP)</v>
      </c>
      <c r="E5" s="443"/>
      <c r="F5" s="443"/>
      <c r="G5" s="443"/>
      <c r="H5" s="443"/>
      <c r="I5" s="443"/>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46" t="s">
        <v>433</v>
      </c>
      <c r="C6" s="443"/>
      <c r="D6" s="445" t="str">
        <f>Indicadores!A5</f>
        <v>Numero de dependencias con avance en plan de accion acorde a lo programado</v>
      </c>
      <c r="E6" s="443"/>
      <c r="F6" s="446" t="s">
        <v>434</v>
      </c>
      <c r="G6" s="443"/>
      <c r="H6" s="474" t="str">
        <f>Indicadores!S5</f>
        <v>Jefe Oficina Asesora de Planeación</v>
      </c>
      <c r="I6" s="443"/>
      <c r="J6" s="111"/>
      <c r="K6" s="111"/>
      <c r="L6" s="111"/>
      <c r="M6" s="111"/>
      <c r="N6" s="111"/>
      <c r="O6" s="111"/>
      <c r="P6" s="111"/>
      <c r="Q6" s="111"/>
      <c r="R6" s="111"/>
      <c r="S6" s="111"/>
      <c r="T6" s="111"/>
      <c r="U6" s="111"/>
      <c r="V6" s="111"/>
      <c r="W6" s="111"/>
      <c r="X6" s="111"/>
      <c r="Y6" s="111"/>
      <c r="Z6" s="111"/>
      <c r="AA6" s="111"/>
      <c r="AB6" s="111"/>
      <c r="AC6" s="111"/>
    </row>
    <row r="7" spans="1:29" ht="65.25" customHeight="1">
      <c r="A7" s="111"/>
      <c r="B7" s="446" t="s">
        <v>435</v>
      </c>
      <c r="C7" s="443"/>
      <c r="D7" s="445" t="str">
        <f>Indicadores!G5</f>
        <v>(Número de dependencias con avance acorde a lo programado / total de planes de la entidad) * 100</v>
      </c>
      <c r="E7" s="443"/>
      <c r="F7" s="446" t="s">
        <v>436</v>
      </c>
      <c r="G7" s="443"/>
      <c r="H7" s="445" t="str">
        <f>Indicadores!C5</f>
        <v xml:space="preserve">Para la medición del indicador se tendrá en cuenta:
1.El total de dependencias a evaluar son 15.
2. El limite insatisfactorio corresponde solo a 12 dependencias con informacion de avance reportado acorde a lo programado
3. Limite satisfactorio corresponde a 14 dependencias con informacion de avance reportada acorde a lo programado. 
</v>
      </c>
      <c r="I7" s="443"/>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147" t="s">
        <v>437</v>
      </c>
      <c r="C8" s="148" t="str">
        <f>Indicadores!P5</f>
        <v xml:space="preserve">Trimestal </v>
      </c>
      <c r="D8" s="147" t="s">
        <v>438</v>
      </c>
      <c r="E8" s="149" t="str">
        <f>Indicadores!R5</f>
        <v>Grupo de Políticas, Planeación y Seguimiento</v>
      </c>
      <c r="F8" s="147" t="s">
        <v>70</v>
      </c>
      <c r="G8" s="148" t="str">
        <f>Indicadores!H5</f>
        <v>Porcentaje</v>
      </c>
      <c r="H8" s="447" t="s">
        <v>439</v>
      </c>
      <c r="I8" s="505" t="str">
        <f>Indicadores!O5</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147" t="s">
        <v>404</v>
      </c>
      <c r="C9" s="150">
        <f>Indicadores!N5</f>
        <v>1</v>
      </c>
      <c r="D9" s="176" t="s">
        <v>406</v>
      </c>
      <c r="E9" s="177">
        <f>'TABLERO DE MANDO'!F6</f>
        <v>0.85</v>
      </c>
      <c r="F9" s="178" t="s">
        <v>407</v>
      </c>
      <c r="G9" s="177">
        <f>'TABLERO DE MANDO'!G6</f>
        <v>0.9</v>
      </c>
      <c r="H9" s="448"/>
      <c r="I9" s="448"/>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53"/>
      <c r="C10" s="172"/>
      <c r="D10" s="221"/>
      <c r="E10" s="222"/>
      <c r="F10" s="222"/>
      <c r="G10" s="222"/>
      <c r="H10" s="222"/>
      <c r="I10" s="223"/>
      <c r="J10" s="111"/>
      <c r="K10" s="111"/>
      <c r="L10" s="111"/>
      <c r="M10" s="111"/>
      <c r="N10" s="111"/>
      <c r="O10" s="111"/>
      <c r="P10" s="111"/>
      <c r="Q10" s="111"/>
      <c r="R10" s="111"/>
      <c r="S10" s="111"/>
      <c r="T10" s="111"/>
      <c r="U10" s="111"/>
      <c r="V10" s="111"/>
      <c r="W10" s="111"/>
      <c r="X10" s="111"/>
      <c r="Y10" s="111"/>
      <c r="Z10" s="111"/>
      <c r="AA10" s="111"/>
      <c r="AB10" s="111"/>
      <c r="AC10" s="111"/>
    </row>
    <row r="11" spans="1:29" ht="20.25" customHeight="1">
      <c r="A11" s="111"/>
      <c r="B11" s="154" t="s">
        <v>440</v>
      </c>
      <c r="C11" s="173" t="s">
        <v>441</v>
      </c>
      <c r="D11" s="224" t="str">
        <f>D9</f>
        <v>LIMITE INSATISFACTORIO</v>
      </c>
      <c r="E11" s="166" t="str">
        <f>F9</f>
        <v>LIMITE SATISFACTORIO</v>
      </c>
      <c r="F11" s="163"/>
      <c r="G11" s="163"/>
      <c r="H11" s="163"/>
      <c r="I11" s="225"/>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156" t="s">
        <v>411</v>
      </c>
      <c r="C12" s="174"/>
      <c r="D12" s="226">
        <f t="shared" ref="D12:D23" si="0">+$E$9</f>
        <v>0.85</v>
      </c>
      <c r="E12" s="169">
        <f t="shared" ref="E12:E23" si="1">+$G$9</f>
        <v>0.9</v>
      </c>
      <c r="F12" s="163"/>
      <c r="G12" s="163"/>
      <c r="H12" s="163"/>
      <c r="I12" s="225"/>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156" t="s">
        <v>412</v>
      </c>
      <c r="C13" s="174"/>
      <c r="D13" s="226">
        <f t="shared" si="0"/>
        <v>0.85</v>
      </c>
      <c r="E13" s="169">
        <f t="shared" si="1"/>
        <v>0.9</v>
      </c>
      <c r="F13" s="163"/>
      <c r="G13" s="163"/>
      <c r="H13" s="163"/>
      <c r="I13" s="225"/>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156" t="s">
        <v>413</v>
      </c>
      <c r="C14" s="422">
        <v>0.93333333333333302</v>
      </c>
      <c r="D14" s="226">
        <f t="shared" si="0"/>
        <v>0.85</v>
      </c>
      <c r="E14" s="169">
        <f t="shared" si="1"/>
        <v>0.9</v>
      </c>
      <c r="F14" s="163"/>
      <c r="G14" s="163"/>
      <c r="H14" s="163"/>
      <c r="I14" s="225"/>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156" t="s">
        <v>414</v>
      </c>
      <c r="C15" s="322"/>
      <c r="D15" s="226">
        <f t="shared" si="0"/>
        <v>0.85</v>
      </c>
      <c r="E15" s="169">
        <f t="shared" si="1"/>
        <v>0.9</v>
      </c>
      <c r="F15" s="163"/>
      <c r="G15" s="163"/>
      <c r="H15" s="163"/>
      <c r="I15" s="225"/>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156" t="s">
        <v>415</v>
      </c>
      <c r="C16" s="322"/>
      <c r="D16" s="226">
        <f t="shared" si="0"/>
        <v>0.85</v>
      </c>
      <c r="E16" s="169">
        <f t="shared" si="1"/>
        <v>0.9</v>
      </c>
      <c r="F16" s="163"/>
      <c r="G16" s="163"/>
      <c r="H16" s="163"/>
      <c r="I16" s="225"/>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156" t="s">
        <v>416</v>
      </c>
      <c r="C17" s="322"/>
      <c r="D17" s="226">
        <f t="shared" si="0"/>
        <v>0.85</v>
      </c>
      <c r="E17" s="169">
        <f t="shared" si="1"/>
        <v>0.9</v>
      </c>
      <c r="F17" s="163"/>
      <c r="G17" s="163"/>
      <c r="H17" s="163"/>
      <c r="I17" s="225"/>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156" t="s">
        <v>417</v>
      </c>
      <c r="C18" s="412">
        <v>0.93300000000000005</v>
      </c>
      <c r="D18" s="226">
        <f t="shared" si="0"/>
        <v>0.85</v>
      </c>
      <c r="E18" s="169">
        <f t="shared" si="1"/>
        <v>0.9</v>
      </c>
      <c r="F18" s="163"/>
      <c r="G18" s="163"/>
      <c r="H18" s="163"/>
      <c r="I18" s="225"/>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156" t="s">
        <v>418</v>
      </c>
      <c r="C19" s="174"/>
      <c r="D19" s="226">
        <f t="shared" si="0"/>
        <v>0.85</v>
      </c>
      <c r="E19" s="169">
        <f t="shared" si="1"/>
        <v>0.9</v>
      </c>
      <c r="F19" s="163"/>
      <c r="G19" s="163"/>
      <c r="H19" s="163"/>
      <c r="I19" s="225"/>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156" t="s">
        <v>419</v>
      </c>
      <c r="C20" s="174"/>
      <c r="D20" s="226">
        <f t="shared" si="0"/>
        <v>0.85</v>
      </c>
      <c r="E20" s="169">
        <f t="shared" si="1"/>
        <v>0.9</v>
      </c>
      <c r="F20" s="163"/>
      <c r="G20" s="163"/>
      <c r="H20" s="163"/>
      <c r="I20" s="225"/>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156" t="s">
        <v>420</v>
      </c>
      <c r="C21" s="174"/>
      <c r="D21" s="226">
        <f t="shared" si="0"/>
        <v>0.85</v>
      </c>
      <c r="E21" s="169">
        <f t="shared" si="1"/>
        <v>0.9</v>
      </c>
      <c r="F21" s="163"/>
      <c r="G21" s="163"/>
      <c r="H21" s="163"/>
      <c r="I21" s="225"/>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156" t="s">
        <v>421</v>
      </c>
      <c r="C22" s="174"/>
      <c r="D22" s="226">
        <f t="shared" si="0"/>
        <v>0.85</v>
      </c>
      <c r="E22" s="169">
        <f t="shared" si="1"/>
        <v>0.9</v>
      </c>
      <c r="F22" s="163"/>
      <c r="G22" s="163"/>
      <c r="H22" s="163"/>
      <c r="I22" s="225"/>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156" t="s">
        <v>422</v>
      </c>
      <c r="C23" s="174"/>
      <c r="D23" s="226">
        <f t="shared" si="0"/>
        <v>0.85</v>
      </c>
      <c r="E23" s="169">
        <f t="shared" si="1"/>
        <v>0.9</v>
      </c>
      <c r="F23" s="163"/>
      <c r="G23" s="163"/>
      <c r="H23" s="163"/>
      <c r="I23" s="225"/>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53"/>
      <c r="C24" s="172"/>
      <c r="D24" s="227"/>
      <c r="E24" s="163"/>
      <c r="F24" s="163"/>
      <c r="G24" s="163"/>
      <c r="H24" s="163"/>
      <c r="I24" s="225"/>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53"/>
      <c r="C25" s="172"/>
      <c r="D25" s="227"/>
      <c r="E25" s="163"/>
      <c r="F25" s="163"/>
      <c r="G25" s="163"/>
      <c r="H25" s="163"/>
      <c r="I25" s="225"/>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53"/>
      <c r="C26" s="172"/>
      <c r="D26" s="227"/>
      <c r="E26" s="163"/>
      <c r="F26" s="163"/>
      <c r="G26" s="163"/>
      <c r="H26" s="163"/>
      <c r="I26" s="225"/>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53"/>
      <c r="C27" s="172"/>
      <c r="D27" s="228"/>
      <c r="E27" s="229"/>
      <c r="F27" s="229"/>
      <c r="G27" s="229"/>
      <c r="H27" s="229"/>
      <c r="I27" s="230"/>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500" t="s">
        <v>442</v>
      </c>
      <c r="C28" s="443"/>
      <c r="D28" s="453"/>
      <c r="E28" s="453"/>
      <c r="F28" s="453"/>
      <c r="G28" s="453"/>
      <c r="H28" s="453"/>
      <c r="I28" s="453"/>
      <c r="J28" s="111"/>
      <c r="K28" s="111"/>
      <c r="L28" s="111"/>
      <c r="M28" s="111"/>
      <c r="N28" s="111"/>
      <c r="O28" s="111"/>
      <c r="P28" s="111"/>
      <c r="Q28" s="111"/>
      <c r="R28" s="111"/>
      <c r="S28" s="111"/>
      <c r="T28" s="111"/>
      <c r="U28" s="111"/>
      <c r="V28" s="111"/>
      <c r="W28" s="111"/>
      <c r="X28" s="111"/>
      <c r="Y28" s="111"/>
      <c r="Z28" s="111"/>
      <c r="AA28" s="111"/>
      <c r="AB28" s="111"/>
      <c r="AC28" s="111"/>
    </row>
    <row r="29" spans="1:29" ht="6" customHeight="1">
      <c r="A29" s="111"/>
      <c r="B29" s="157"/>
      <c r="C29" s="158"/>
      <c r="D29" s="158"/>
      <c r="E29" s="158"/>
      <c r="F29" s="158"/>
      <c r="G29" s="158"/>
      <c r="H29" s="158"/>
      <c r="I29" s="158"/>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01" t="s">
        <v>443</v>
      </c>
      <c r="C30" s="443"/>
      <c r="D30" s="443"/>
      <c r="E30" s="443"/>
      <c r="F30" s="501" t="s">
        <v>444</v>
      </c>
      <c r="G30" s="443"/>
      <c r="H30" s="443"/>
      <c r="I30" s="44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502" t="s">
        <v>625</v>
      </c>
      <c r="C31" s="503"/>
      <c r="D31" s="503"/>
      <c r="E31" s="503"/>
      <c r="F31" s="502"/>
      <c r="G31" s="503"/>
      <c r="H31" s="503"/>
      <c r="I31" s="503"/>
      <c r="J31" s="111"/>
      <c r="K31" s="111"/>
      <c r="L31" s="111"/>
      <c r="M31" s="111"/>
      <c r="N31" s="111"/>
      <c r="O31" s="111"/>
      <c r="P31" s="111"/>
      <c r="Q31" s="111"/>
      <c r="R31" s="111"/>
      <c r="S31" s="111"/>
      <c r="T31" s="111"/>
      <c r="U31" s="111"/>
      <c r="V31" s="111"/>
      <c r="W31" s="111"/>
      <c r="X31" s="111"/>
      <c r="Y31" s="111"/>
      <c r="Z31" s="111"/>
      <c r="AA31" s="111"/>
      <c r="AB31" s="111"/>
      <c r="AC31" s="111"/>
    </row>
    <row r="32" spans="1:29" ht="15" customHeight="1">
      <c r="A32" s="111"/>
      <c r="B32" s="503"/>
      <c r="C32" s="504"/>
      <c r="D32" s="504"/>
      <c r="E32" s="503"/>
      <c r="F32" s="503"/>
      <c r="G32" s="504"/>
      <c r="H32" s="504"/>
      <c r="I32" s="503"/>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503"/>
      <c r="C33" s="504"/>
      <c r="D33" s="504"/>
      <c r="E33" s="503"/>
      <c r="F33" s="503"/>
      <c r="G33" s="504"/>
      <c r="H33" s="504"/>
      <c r="I33" s="503"/>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503"/>
      <c r="C34" s="504"/>
      <c r="D34" s="504"/>
      <c r="E34" s="503"/>
      <c r="F34" s="503"/>
      <c r="G34" s="504"/>
      <c r="H34" s="504"/>
      <c r="I34" s="503"/>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503"/>
      <c r="C35" s="504"/>
      <c r="D35" s="504"/>
      <c r="E35" s="503"/>
      <c r="F35" s="503"/>
      <c r="G35" s="504"/>
      <c r="H35" s="504"/>
      <c r="I35" s="503"/>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503"/>
      <c r="C36" s="504"/>
      <c r="D36" s="504"/>
      <c r="E36" s="503"/>
      <c r="F36" s="503"/>
      <c r="G36" s="504"/>
      <c r="H36" s="504"/>
      <c r="I36" s="503"/>
      <c r="J36" s="111"/>
      <c r="K36" s="111"/>
      <c r="L36" s="111"/>
      <c r="M36" s="111"/>
      <c r="N36" s="111"/>
      <c r="O36" s="111"/>
      <c r="P36" s="111"/>
      <c r="Q36" s="111"/>
      <c r="R36" s="111"/>
      <c r="S36" s="111"/>
      <c r="T36" s="111"/>
      <c r="U36" s="111"/>
      <c r="V36" s="111"/>
      <c r="W36" s="111"/>
      <c r="X36" s="111"/>
      <c r="Y36" s="111"/>
      <c r="Z36" s="111"/>
      <c r="AA36" s="111"/>
      <c r="AB36" s="111"/>
      <c r="AC36" s="111"/>
    </row>
    <row r="37" spans="1:29" ht="15" customHeight="1">
      <c r="A37" s="111"/>
      <c r="B37" s="503"/>
      <c r="C37" s="504"/>
      <c r="D37" s="504"/>
      <c r="E37" s="503"/>
      <c r="F37" s="503"/>
      <c r="G37" s="504"/>
      <c r="H37" s="504"/>
      <c r="I37" s="503"/>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503"/>
      <c r="C38" s="504"/>
      <c r="D38" s="504"/>
      <c r="E38" s="503"/>
      <c r="F38" s="503"/>
      <c r="G38" s="504"/>
      <c r="H38" s="504"/>
      <c r="I38" s="503"/>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503"/>
      <c r="C39" s="504"/>
      <c r="D39" s="504"/>
      <c r="E39" s="503"/>
      <c r="F39" s="503"/>
      <c r="G39" s="504"/>
      <c r="H39" s="504"/>
      <c r="I39" s="503"/>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503"/>
      <c r="C40" s="504"/>
      <c r="D40" s="504"/>
      <c r="E40" s="503"/>
      <c r="F40" s="503"/>
      <c r="G40" s="504"/>
      <c r="H40" s="504"/>
      <c r="I40" s="503"/>
      <c r="J40" s="111"/>
      <c r="K40" s="111"/>
      <c r="L40" s="111"/>
      <c r="M40" s="111"/>
      <c r="N40" s="111"/>
      <c r="O40" s="111"/>
      <c r="P40" s="111"/>
      <c r="Q40" s="111"/>
      <c r="R40" s="111"/>
      <c r="S40" s="111"/>
      <c r="T40" s="111"/>
      <c r="U40" s="111"/>
      <c r="V40" s="111"/>
      <c r="W40" s="111"/>
      <c r="X40" s="111"/>
      <c r="Y40" s="111"/>
      <c r="Z40" s="111"/>
      <c r="AA40" s="111"/>
      <c r="AB40" s="111"/>
      <c r="AC40" s="111"/>
    </row>
    <row r="41" spans="1:29" ht="58.5" customHeight="1">
      <c r="A41" s="111"/>
      <c r="B41" s="503"/>
      <c r="C41" s="504"/>
      <c r="D41" s="504"/>
      <c r="E41" s="503"/>
      <c r="F41" s="503"/>
      <c r="G41" s="504"/>
      <c r="H41" s="504"/>
      <c r="I41" s="503"/>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503"/>
      <c r="C42" s="504"/>
      <c r="D42" s="504"/>
      <c r="E42" s="503"/>
      <c r="F42" s="503"/>
      <c r="G42" s="504"/>
      <c r="H42" s="504"/>
      <c r="I42" s="503"/>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3.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row>
    <row r="228" spans="1:29" ht="13.5" customHeight="1">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row>
    <row r="229" spans="1:29" ht="13.5" customHeight="1">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row>
    <row r="230" spans="1:29" ht="13.5" customHeight="1">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row>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D7:E7"/>
    <mergeCell ref="F7:G7"/>
    <mergeCell ref="H8:H9"/>
    <mergeCell ref="I8:I9"/>
    <mergeCell ref="B28:I28"/>
    <mergeCell ref="B30:E30"/>
    <mergeCell ref="F30:I30"/>
    <mergeCell ref="B31:E42"/>
    <mergeCell ref="F31:I42"/>
  </mergeCells>
  <pageMargins left="0.7" right="0.7" top="0.75" bottom="0.75" header="0" footer="0"/>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tabColor rgb="FFFF9900"/>
  </sheetPr>
  <dimension ref="A1:AC1000"/>
  <sheetViews>
    <sheetView topLeftCell="A7" workbookViewId="0">
      <selection activeCell="C17" sqref="C1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0.25" customHeight="1">
      <c r="A1" s="111"/>
      <c r="B1" s="488" t="s">
        <v>426</v>
      </c>
      <c r="C1" s="427"/>
      <c r="D1" s="489" t="s">
        <v>427</v>
      </c>
      <c r="E1" s="432"/>
      <c r="F1" s="432"/>
      <c r="G1" s="432"/>
      <c r="H1" s="433"/>
      <c r="I1" s="740"/>
      <c r="J1" s="111"/>
      <c r="K1" s="111"/>
      <c r="L1" s="111"/>
      <c r="M1" s="111"/>
      <c r="N1" s="111"/>
      <c r="O1" s="111"/>
      <c r="P1" s="111"/>
      <c r="Q1" s="111"/>
      <c r="R1" s="111"/>
      <c r="S1" s="111"/>
      <c r="T1" s="111"/>
      <c r="U1" s="111"/>
      <c r="V1" s="111"/>
      <c r="W1" s="111"/>
      <c r="X1" s="111"/>
      <c r="Y1" s="111"/>
      <c r="Z1" s="111"/>
      <c r="AA1" s="111"/>
      <c r="AB1" s="111"/>
      <c r="AC1" s="111"/>
    </row>
    <row r="2" spans="1:29" ht="25.5" customHeight="1">
      <c r="A2" s="111"/>
      <c r="B2" s="428"/>
      <c r="C2" s="430"/>
      <c r="D2" s="491" t="s">
        <v>428</v>
      </c>
      <c r="E2" s="432"/>
      <c r="F2" s="432"/>
      <c r="G2" s="432"/>
      <c r="H2" s="433"/>
      <c r="I2" s="430"/>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514" t="s">
        <v>432</v>
      </c>
      <c r="C5" s="430"/>
      <c r="D5" s="515" t="str">
        <f>Indicadores!F52</f>
        <v>Gestión de Servicios de Información y Soporte Tecnológico (GTI)</v>
      </c>
      <c r="E5" s="429"/>
      <c r="F5" s="429"/>
      <c r="G5" s="429"/>
      <c r="H5" s="429"/>
      <c r="I5" s="430"/>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Indicadores!A52</f>
        <v>Cumplimiento del Plan de Mantenimiento preventivo de la infraestructura tecnológica</v>
      </c>
      <c r="E6" s="498"/>
      <c r="F6" s="480" t="s">
        <v>434</v>
      </c>
      <c r="G6" s="433"/>
      <c r="H6" s="497" t="str">
        <f>Indicadores!S52</f>
        <v>Jefe Oficina TIC</v>
      </c>
      <c r="I6" s="498"/>
      <c r="J6" s="111"/>
      <c r="K6" s="111"/>
      <c r="L6" s="111"/>
      <c r="M6" s="111"/>
      <c r="N6" s="111"/>
      <c r="O6" s="111"/>
      <c r="P6" s="111"/>
      <c r="Q6" s="111"/>
      <c r="R6" s="111"/>
      <c r="S6" s="111"/>
      <c r="T6" s="111"/>
      <c r="U6" s="111"/>
      <c r="V6" s="111"/>
      <c r="W6" s="111"/>
      <c r="X6" s="111"/>
      <c r="Y6" s="111"/>
      <c r="Z6" s="111"/>
      <c r="AA6" s="111"/>
      <c r="AB6" s="111"/>
      <c r="AC6" s="111"/>
    </row>
    <row r="7" spans="1:29" ht="48" customHeight="1">
      <c r="A7" s="111"/>
      <c r="B7" s="480" t="s">
        <v>435</v>
      </c>
      <c r="C7" s="433"/>
      <c r="D7" s="497" t="str">
        <f>Indicadores!G52</f>
        <v>(No actividades realizadas / No actividades programadas en el periodo) * 100%</v>
      </c>
      <c r="E7" s="498"/>
      <c r="F7" s="480" t="s">
        <v>436</v>
      </c>
      <c r="G7" s="433"/>
      <c r="H7" s="497" t="str">
        <f>Indicadores!C52</f>
        <v>Verificar el debido cumplimiento del Plan de Mantenimiento preventivo en la infraestructura tecnológica del ministerio.</v>
      </c>
      <c r="I7" s="49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Indicadores!P52</f>
        <v>Semestral</v>
      </c>
      <c r="D8" s="32" t="s">
        <v>438</v>
      </c>
      <c r="E8" s="43" t="str">
        <f>Indicadores!R52</f>
        <v>Archivo Grupo de Sistemas</v>
      </c>
      <c r="F8" s="32" t="s">
        <v>70</v>
      </c>
      <c r="G8" s="43" t="str">
        <f>Indicadores!H52</f>
        <v>Porcentaje</v>
      </c>
      <c r="H8" s="482" t="s">
        <v>439</v>
      </c>
      <c r="I8" s="484" t="str">
        <f>Indicadores!O52</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Indicadores!N52</f>
        <v>1</v>
      </c>
      <c r="D9" s="34" t="s">
        <v>406</v>
      </c>
      <c r="E9" s="33">
        <f>'TABLERO DE MANDO'!F53</f>
        <v>0.85</v>
      </c>
      <c r="F9" s="35" t="s">
        <v>407</v>
      </c>
      <c r="G9" s="33">
        <f>'TABLERO DE MANDO'!G53</f>
        <v>0.9</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22.5" customHeight="1">
      <c r="A11" s="111"/>
      <c r="B11" s="46" t="s">
        <v>440</v>
      </c>
      <c r="C11" s="38" t="s">
        <v>441</v>
      </c>
      <c r="D11" s="39" t="str">
        <f>D9</f>
        <v>LIMITE INSATISFACTORIO</v>
      </c>
      <c r="E11" s="39" t="str">
        <f>F9</f>
        <v>LIMITE SATISFACTORIO</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120"/>
      <c r="D12" s="40">
        <f t="shared" ref="D12:D23" si="0">+$E$9</f>
        <v>0.85</v>
      </c>
      <c r="E12" s="40">
        <f t="shared" ref="E12:E23" si="1">+$G$9</f>
        <v>0.9</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120"/>
      <c r="D13" s="40">
        <f t="shared" si="0"/>
        <v>0.85</v>
      </c>
      <c r="E13" s="40">
        <f t="shared" si="1"/>
        <v>0.9</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120"/>
      <c r="D14" s="40">
        <f t="shared" si="0"/>
        <v>0.85</v>
      </c>
      <c r="E14" s="40">
        <f t="shared" si="1"/>
        <v>0.9</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120"/>
      <c r="D15" s="40">
        <f t="shared" si="0"/>
        <v>0.85</v>
      </c>
      <c r="E15" s="40">
        <f t="shared" si="1"/>
        <v>0.9</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120"/>
      <c r="D16" s="40">
        <f t="shared" si="0"/>
        <v>0.85</v>
      </c>
      <c r="E16" s="40">
        <f t="shared" si="1"/>
        <v>0.9</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1">
        <v>0.7</v>
      </c>
      <c r="D17" s="40">
        <f t="shared" si="0"/>
        <v>0.85</v>
      </c>
      <c r="E17" s="40">
        <f t="shared" si="1"/>
        <v>0.9</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c r="D18" s="40">
        <f t="shared" si="0"/>
        <v>0.85</v>
      </c>
      <c r="E18" s="40">
        <f t="shared" si="1"/>
        <v>0.9</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0.85</v>
      </c>
      <c r="E19" s="40">
        <f t="shared" si="1"/>
        <v>0.9</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0.85</v>
      </c>
      <c r="E20" s="40">
        <f t="shared" si="1"/>
        <v>0.9</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0.85</v>
      </c>
      <c r="E21" s="40">
        <f t="shared" si="1"/>
        <v>0.9</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0.85</v>
      </c>
      <c r="E22" s="40">
        <f t="shared" si="1"/>
        <v>0.9</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41"/>
      <c r="D23" s="40">
        <f t="shared" si="0"/>
        <v>0.85</v>
      </c>
      <c r="E23" s="40">
        <f t="shared" si="1"/>
        <v>0.9</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702" t="s">
        <v>442</v>
      </c>
      <c r="C29" s="478"/>
      <c r="D29" s="478"/>
      <c r="E29" s="478"/>
      <c r="F29" s="478"/>
      <c r="G29" s="478"/>
      <c r="H29" s="478"/>
      <c r="I29" s="479"/>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67" t="s">
        <v>443</v>
      </c>
      <c r="C30" s="432"/>
      <c r="D30" s="432"/>
      <c r="E30" s="433"/>
      <c r="F30" s="567" t="s">
        <v>444</v>
      </c>
      <c r="G30" s="432"/>
      <c r="H30" s="432"/>
      <c r="I30" s="43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714" t="s">
        <v>632</v>
      </c>
      <c r="C31" s="426"/>
      <c r="D31" s="426"/>
      <c r="E31" s="427"/>
      <c r="F31" s="723"/>
      <c r="G31" s="426"/>
      <c r="H31" s="426"/>
      <c r="I31" s="427"/>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477"/>
      <c r="C32" s="478"/>
      <c r="D32" s="478"/>
      <c r="E32" s="479"/>
      <c r="F32" s="477"/>
      <c r="G32" s="478"/>
      <c r="H32" s="478"/>
      <c r="I32" s="479"/>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477"/>
      <c r="C33" s="478"/>
      <c r="D33" s="478"/>
      <c r="E33" s="479"/>
      <c r="F33" s="477"/>
      <c r="G33" s="478"/>
      <c r="H33" s="478"/>
      <c r="I33" s="479"/>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477"/>
      <c r="C34" s="478"/>
      <c r="D34" s="478"/>
      <c r="E34" s="479"/>
      <c r="F34" s="477"/>
      <c r="G34" s="478"/>
      <c r="H34" s="478"/>
      <c r="I34" s="479"/>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477"/>
      <c r="C35" s="478"/>
      <c r="D35" s="478"/>
      <c r="E35" s="479"/>
      <c r="F35" s="477"/>
      <c r="G35" s="478"/>
      <c r="H35" s="478"/>
      <c r="I35" s="479"/>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477"/>
      <c r="C36" s="478"/>
      <c r="D36" s="478"/>
      <c r="E36" s="479"/>
      <c r="F36" s="477"/>
      <c r="G36" s="478"/>
      <c r="H36" s="478"/>
      <c r="I36" s="479"/>
      <c r="J36" s="111"/>
      <c r="K36" s="111"/>
      <c r="L36" s="111"/>
      <c r="M36" s="111"/>
      <c r="N36" s="111"/>
      <c r="O36" s="111"/>
      <c r="P36" s="111"/>
      <c r="Q36" s="111"/>
      <c r="R36" s="111"/>
      <c r="S36" s="111"/>
      <c r="T36" s="111"/>
      <c r="U36" s="111"/>
      <c r="V36" s="111"/>
      <c r="W36" s="111"/>
      <c r="X36" s="111"/>
      <c r="Y36" s="111"/>
      <c r="Z36" s="111"/>
      <c r="AA36" s="111"/>
      <c r="AB36" s="111"/>
      <c r="AC36" s="111"/>
    </row>
    <row r="37" spans="1:29" ht="15" customHeight="1">
      <c r="A37" s="111"/>
      <c r="B37" s="428"/>
      <c r="C37" s="429"/>
      <c r="D37" s="429"/>
      <c r="E37" s="430"/>
      <c r="F37" s="428"/>
      <c r="G37" s="429"/>
      <c r="H37" s="429"/>
      <c r="I37" s="430"/>
      <c r="J37" s="111"/>
      <c r="K37" s="111"/>
      <c r="L37" s="111"/>
      <c r="M37" s="111"/>
      <c r="N37" s="111"/>
      <c r="O37" s="111"/>
      <c r="P37" s="111"/>
      <c r="Q37" s="111"/>
      <c r="R37" s="111"/>
      <c r="S37" s="111"/>
      <c r="T37" s="111"/>
      <c r="U37" s="111"/>
      <c r="V37" s="111"/>
      <c r="W37" s="111"/>
      <c r="X37" s="111"/>
      <c r="Y37" s="111"/>
      <c r="Z37" s="111"/>
      <c r="AA37" s="111"/>
      <c r="AB37" s="111"/>
      <c r="AC37" s="111"/>
    </row>
    <row r="38" spans="1:29" ht="15" customHeight="1">
      <c r="A38" s="111"/>
      <c r="B38" s="714"/>
      <c r="C38" s="715"/>
      <c r="D38" s="715"/>
      <c r="E38" s="716"/>
      <c r="F38" s="723"/>
      <c r="G38" s="426"/>
      <c r="H38" s="426"/>
      <c r="I38" s="427"/>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717"/>
      <c r="C39" s="731"/>
      <c r="D39" s="731"/>
      <c r="E39" s="719"/>
      <c r="F39" s="477"/>
      <c r="G39" s="478"/>
      <c r="H39" s="478"/>
      <c r="I39" s="479"/>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717"/>
      <c r="C40" s="731"/>
      <c r="D40" s="731"/>
      <c r="E40" s="719"/>
      <c r="F40" s="477"/>
      <c r="G40" s="478"/>
      <c r="H40" s="478"/>
      <c r="I40" s="479"/>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717"/>
      <c r="C41" s="731"/>
      <c r="D41" s="731"/>
      <c r="E41" s="719"/>
      <c r="F41" s="477"/>
      <c r="G41" s="478"/>
      <c r="H41" s="478"/>
      <c r="I41" s="479"/>
      <c r="J41" s="111"/>
      <c r="K41" s="111"/>
      <c r="L41" s="111"/>
      <c r="M41" s="111"/>
      <c r="N41" s="111"/>
      <c r="O41" s="111"/>
      <c r="P41" s="111"/>
      <c r="Q41" s="111"/>
      <c r="R41" s="111"/>
      <c r="S41" s="111"/>
      <c r="T41" s="111"/>
      <c r="U41" s="111"/>
      <c r="V41" s="111"/>
      <c r="W41" s="111"/>
      <c r="X41" s="111"/>
      <c r="Y41" s="111"/>
      <c r="Z41" s="111"/>
      <c r="AA41" s="111"/>
      <c r="AB41" s="111"/>
      <c r="AC41" s="111"/>
    </row>
    <row r="42" spans="1:29" ht="14.25" customHeight="1">
      <c r="A42" s="111"/>
      <c r="B42" s="717"/>
      <c r="C42" s="731"/>
      <c r="D42" s="731"/>
      <c r="E42" s="719"/>
      <c r="F42" s="477"/>
      <c r="G42" s="478"/>
      <c r="H42" s="478"/>
      <c r="I42" s="479"/>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717"/>
      <c r="C43" s="731"/>
      <c r="D43" s="731"/>
      <c r="E43" s="719"/>
      <c r="F43" s="477"/>
      <c r="G43" s="478"/>
      <c r="H43" s="478"/>
      <c r="I43" s="479"/>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720"/>
      <c r="C44" s="721"/>
      <c r="D44" s="721"/>
      <c r="E44" s="722"/>
      <c r="F44" s="428"/>
      <c r="G44" s="429"/>
      <c r="H44" s="429"/>
      <c r="I44" s="430"/>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3.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row>
    <row r="228" spans="1:29" ht="13.5" customHeight="1">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row>
    <row r="229" spans="1:29" ht="13.5" customHeight="1">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row>
    <row r="230" spans="1:29" ht="13.5" customHeight="1">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row>
    <row r="231" spans="1:29" ht="13.5" customHeight="1">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row>
    <row r="232" spans="1:29" ht="13.5" customHeight="1">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c r="AC232" s="111"/>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7">
    <mergeCell ref="B1:C2"/>
    <mergeCell ref="D1:H1"/>
    <mergeCell ref="I1:I2"/>
    <mergeCell ref="D2:H2"/>
    <mergeCell ref="B3:C3"/>
    <mergeCell ref="D3:H3"/>
    <mergeCell ref="B4:I4"/>
    <mergeCell ref="B5:C5"/>
    <mergeCell ref="D5:I5"/>
    <mergeCell ref="B6:C6"/>
    <mergeCell ref="D6:E6"/>
    <mergeCell ref="F6:G6"/>
    <mergeCell ref="H6:I6"/>
    <mergeCell ref="B38:E44"/>
    <mergeCell ref="F38:I44"/>
    <mergeCell ref="D7:E7"/>
    <mergeCell ref="F7:G7"/>
    <mergeCell ref="H8:H9"/>
    <mergeCell ref="I8:I9"/>
    <mergeCell ref="B28:I28"/>
    <mergeCell ref="B29:I29"/>
    <mergeCell ref="F30:I30"/>
    <mergeCell ref="B7:C7"/>
    <mergeCell ref="H7:I7"/>
    <mergeCell ref="B30:E30"/>
    <mergeCell ref="B31:E37"/>
    <mergeCell ref="F31:I37"/>
  </mergeCells>
  <pageMargins left="0.7" right="0.7" top="0.75" bottom="0.75" header="0" footer="0"/>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tabColor rgb="FFFF9900"/>
  </sheetPr>
  <dimension ref="A1:AC1000"/>
  <sheetViews>
    <sheetView topLeftCell="A10" workbookViewId="0">
      <selection activeCell="C17" sqref="C1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29.2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514" t="s">
        <v>432</v>
      </c>
      <c r="C5" s="430"/>
      <c r="D5" s="515" t="str">
        <f>Indicadores!F53</f>
        <v>Gestión de Servicios de Información y Soporte Tecnológico (GTI)</v>
      </c>
      <c r="E5" s="429"/>
      <c r="F5" s="429"/>
      <c r="G5" s="429"/>
      <c r="H5" s="429"/>
      <c r="I5" s="430"/>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Indicadores!A53</f>
        <v xml:space="preserve"> Cumplimiento de los acuerdos de niveles de servicio de Tecnología de la Información </v>
      </c>
      <c r="E6" s="498"/>
      <c r="F6" s="480" t="s">
        <v>434</v>
      </c>
      <c r="G6" s="433"/>
      <c r="H6" s="497" t="str">
        <f>Indicadores!S53</f>
        <v>Jefe Oficina TIC</v>
      </c>
      <c r="I6" s="498"/>
      <c r="J6" s="111"/>
      <c r="K6" s="111"/>
      <c r="L6" s="111"/>
      <c r="M6" s="111"/>
      <c r="N6" s="111"/>
      <c r="O6" s="111"/>
      <c r="P6" s="111"/>
      <c r="Q6" s="111"/>
      <c r="R6" s="111"/>
      <c r="S6" s="111"/>
      <c r="T6" s="111"/>
      <c r="U6" s="111"/>
      <c r="V6" s="111"/>
      <c r="W6" s="111"/>
      <c r="X6" s="111"/>
      <c r="Y6" s="111"/>
      <c r="Z6" s="111"/>
      <c r="AA6" s="111"/>
      <c r="AB6" s="111"/>
      <c r="AC6" s="111"/>
    </row>
    <row r="7" spans="1:29" ht="51" customHeight="1">
      <c r="A7" s="111"/>
      <c r="B7" s="480" t="s">
        <v>435</v>
      </c>
      <c r="C7" s="433"/>
      <c r="D7" s="497" t="str">
        <f>Indicadores!G53</f>
        <v xml:space="preserve"> (No de casos resueltos dentro de los tiempos establecidos en el servicio / No casos solicitados) * 100%</v>
      </c>
      <c r="E7" s="498"/>
      <c r="F7" s="480" t="s">
        <v>436</v>
      </c>
      <c r="G7" s="433"/>
      <c r="H7" s="497" t="str">
        <f>Indicadores!C53</f>
        <v xml:space="preserve">Realizar el seguimiento de los tiempos establecidos para la prestación de los servicios de TI que se registran mediante la herramienta de gestión. </v>
      </c>
      <c r="I7" s="49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Indicadores!P53</f>
        <v>Trimestral</v>
      </c>
      <c r="D8" s="32" t="s">
        <v>438</v>
      </c>
      <c r="E8" s="43" t="str">
        <f>Indicadores!R53</f>
        <v>Grupo de Sistemas</v>
      </c>
      <c r="F8" s="32" t="s">
        <v>70</v>
      </c>
      <c r="G8" s="43" t="str">
        <f>Indicadores!H53</f>
        <v>Porcentaje</v>
      </c>
      <c r="H8" s="482" t="s">
        <v>439</v>
      </c>
      <c r="I8" s="484" t="str">
        <f>Indicadores!O53</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Indicadores!N53</f>
        <v>1</v>
      </c>
      <c r="D9" s="34" t="s">
        <v>406</v>
      </c>
      <c r="E9" s="33">
        <f>'TABLERO DE MANDO'!F54</f>
        <v>0.85</v>
      </c>
      <c r="F9" s="35" t="s">
        <v>407</v>
      </c>
      <c r="G9" s="33">
        <f>'TABLERO DE MANDO'!G54</f>
        <v>0.9</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25.5" customHeight="1">
      <c r="A11" s="111"/>
      <c r="B11" s="46" t="s">
        <v>440</v>
      </c>
      <c r="C11" s="38" t="s">
        <v>441</v>
      </c>
      <c r="D11" s="39" t="s">
        <v>406</v>
      </c>
      <c r="E11" s="39" t="s">
        <v>407</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120"/>
      <c r="D12" s="40">
        <v>0.85</v>
      </c>
      <c r="E12" s="40">
        <v>0.9</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120"/>
      <c r="D13" s="40">
        <v>0.85</v>
      </c>
      <c r="E13" s="40">
        <v>0.9</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384">
        <v>0.95</v>
      </c>
      <c r="D14" s="40">
        <v>0.85</v>
      </c>
      <c r="E14" s="40">
        <v>0.9</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120"/>
      <c r="D15" s="40">
        <v>0.85</v>
      </c>
      <c r="E15" s="40">
        <v>0.9</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120"/>
      <c r="D16" s="40">
        <v>0.85</v>
      </c>
      <c r="E16" s="40">
        <v>0.9</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1">
        <v>0.9</v>
      </c>
      <c r="D17" s="40">
        <v>0.85</v>
      </c>
      <c r="E17" s="40">
        <v>0.9</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c r="D18" s="40">
        <v>0.85</v>
      </c>
      <c r="E18" s="40">
        <v>0.9</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v>0.85</v>
      </c>
      <c r="E19" s="40">
        <v>0.9</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v>0.85</v>
      </c>
      <c r="E20" s="40">
        <v>0.9</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v>0.85</v>
      </c>
      <c r="E21" s="40">
        <v>0.9</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v>0.85</v>
      </c>
      <c r="E22" s="40">
        <v>0.9</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384"/>
      <c r="D23" s="40">
        <v>0.85</v>
      </c>
      <c r="E23" s="40">
        <v>0.9</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702" t="s">
        <v>442</v>
      </c>
      <c r="C29" s="478"/>
      <c r="D29" s="478"/>
      <c r="E29" s="478"/>
      <c r="F29" s="478"/>
      <c r="G29" s="478"/>
      <c r="H29" s="478"/>
      <c r="I29" s="479"/>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67" t="s">
        <v>457</v>
      </c>
      <c r="C30" s="432"/>
      <c r="D30" s="432"/>
      <c r="E30" s="433"/>
      <c r="F30" s="567" t="s">
        <v>444</v>
      </c>
      <c r="G30" s="432"/>
      <c r="H30" s="432"/>
      <c r="I30" s="43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700" t="s">
        <v>583</v>
      </c>
      <c r="C31" s="478"/>
      <c r="D31" s="478"/>
      <c r="E31" s="478"/>
      <c r="F31" s="700"/>
      <c r="G31" s="478"/>
      <c r="H31" s="478"/>
      <c r="I31" s="478"/>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477"/>
      <c r="C32" s="478"/>
      <c r="D32" s="478"/>
      <c r="E32" s="478"/>
      <c r="F32" s="477"/>
      <c r="G32" s="478"/>
      <c r="H32" s="478"/>
      <c r="I32" s="478"/>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477"/>
      <c r="C33" s="478"/>
      <c r="D33" s="478"/>
      <c r="E33" s="478"/>
      <c r="F33" s="477"/>
      <c r="G33" s="478"/>
      <c r="H33" s="478"/>
      <c r="I33" s="478"/>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477"/>
      <c r="C34" s="478"/>
      <c r="D34" s="478"/>
      <c r="E34" s="478"/>
      <c r="F34" s="477"/>
      <c r="G34" s="478"/>
      <c r="H34" s="478"/>
      <c r="I34" s="478"/>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477"/>
      <c r="C35" s="478"/>
      <c r="D35" s="478"/>
      <c r="E35" s="478"/>
      <c r="F35" s="477"/>
      <c r="G35" s="478"/>
      <c r="H35" s="478"/>
      <c r="I35" s="478"/>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477"/>
      <c r="C36" s="478"/>
      <c r="D36" s="478"/>
      <c r="E36" s="478"/>
      <c r="F36" s="477"/>
      <c r="G36" s="478"/>
      <c r="H36" s="478"/>
      <c r="I36" s="478"/>
      <c r="J36" s="111"/>
      <c r="K36" s="111"/>
      <c r="L36" s="111"/>
      <c r="M36" s="111"/>
      <c r="N36" s="111"/>
      <c r="O36" s="111"/>
      <c r="P36" s="111"/>
      <c r="Q36" s="111"/>
      <c r="R36" s="111"/>
      <c r="S36" s="111"/>
      <c r="T36" s="111"/>
      <c r="U36" s="111"/>
      <c r="V36" s="111"/>
      <c r="W36" s="111"/>
      <c r="X36" s="111"/>
      <c r="Y36" s="111"/>
      <c r="Z36" s="111"/>
      <c r="AA36" s="111"/>
      <c r="AB36" s="111"/>
      <c r="AC36" s="111"/>
    </row>
    <row r="37" spans="1:29" ht="15" customHeight="1">
      <c r="A37" s="111"/>
      <c r="B37" s="428"/>
      <c r="C37" s="429"/>
      <c r="D37" s="429"/>
      <c r="E37" s="429"/>
      <c r="F37" s="428"/>
      <c r="G37" s="429"/>
      <c r="H37" s="429"/>
      <c r="I37" s="429"/>
      <c r="J37" s="111"/>
      <c r="K37" s="111"/>
      <c r="L37" s="111"/>
      <c r="M37" s="111"/>
      <c r="N37" s="111"/>
      <c r="O37" s="111"/>
      <c r="P37" s="111"/>
      <c r="Q37" s="111"/>
      <c r="R37" s="111"/>
      <c r="S37" s="111"/>
      <c r="T37" s="111"/>
      <c r="U37" s="111"/>
      <c r="V37" s="111"/>
      <c r="W37" s="111"/>
      <c r="X37" s="111"/>
      <c r="Y37" s="111"/>
      <c r="Z37" s="111"/>
      <c r="AA37" s="111"/>
      <c r="AB37" s="111"/>
      <c r="AC37" s="111"/>
    </row>
    <row r="38" spans="1:29" ht="15" customHeight="1">
      <c r="A38" s="111"/>
      <c r="B38" s="750" t="s">
        <v>633</v>
      </c>
      <c r="C38" s="478"/>
      <c r="D38" s="478"/>
      <c r="E38" s="478"/>
      <c r="F38" s="750"/>
      <c r="G38" s="478"/>
      <c r="H38" s="478"/>
      <c r="I38" s="478"/>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477"/>
      <c r="C39" s="478"/>
      <c r="D39" s="478"/>
      <c r="E39" s="478"/>
      <c r="F39" s="477"/>
      <c r="G39" s="478"/>
      <c r="H39" s="478"/>
      <c r="I39" s="478"/>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477"/>
      <c r="C40" s="478"/>
      <c r="D40" s="478"/>
      <c r="E40" s="478"/>
      <c r="F40" s="477"/>
      <c r="G40" s="478"/>
      <c r="H40" s="478"/>
      <c r="I40" s="478"/>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477"/>
      <c r="C41" s="478"/>
      <c r="D41" s="478"/>
      <c r="E41" s="478"/>
      <c r="F41" s="477"/>
      <c r="G41" s="478"/>
      <c r="H41" s="478"/>
      <c r="I41" s="478"/>
      <c r="J41" s="111"/>
      <c r="K41" s="111"/>
      <c r="L41" s="111"/>
      <c r="M41" s="111"/>
      <c r="N41" s="111"/>
      <c r="O41" s="111"/>
      <c r="P41" s="111"/>
      <c r="Q41" s="111"/>
      <c r="R41" s="111"/>
      <c r="S41" s="111"/>
      <c r="T41" s="111"/>
      <c r="U41" s="111"/>
      <c r="V41" s="111"/>
      <c r="W41" s="111"/>
      <c r="X41" s="111"/>
      <c r="Y41" s="111"/>
      <c r="Z41" s="111"/>
      <c r="AA41" s="111"/>
      <c r="AB41" s="111"/>
      <c r="AC41" s="111"/>
    </row>
    <row r="42" spans="1:29" ht="14.25" customHeight="1">
      <c r="A42" s="111"/>
      <c r="B42" s="477"/>
      <c r="C42" s="478"/>
      <c r="D42" s="478"/>
      <c r="E42" s="478"/>
      <c r="F42" s="477"/>
      <c r="G42" s="478"/>
      <c r="H42" s="478"/>
      <c r="I42" s="478"/>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477"/>
      <c r="C43" s="478"/>
      <c r="D43" s="478"/>
      <c r="E43" s="478"/>
      <c r="F43" s="477"/>
      <c r="G43" s="478"/>
      <c r="H43" s="478"/>
      <c r="I43" s="478"/>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428"/>
      <c r="C44" s="429"/>
      <c r="D44" s="429"/>
      <c r="E44" s="429"/>
      <c r="F44" s="428"/>
      <c r="G44" s="429"/>
      <c r="H44" s="429"/>
      <c r="I44" s="429"/>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741"/>
      <c r="C45" s="742"/>
      <c r="D45" s="742"/>
      <c r="E45" s="743"/>
      <c r="F45" s="741"/>
      <c r="G45" s="742"/>
      <c r="H45" s="742"/>
      <c r="I45" s="743"/>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744"/>
      <c r="C46" s="745"/>
      <c r="D46" s="745"/>
      <c r="E46" s="746"/>
      <c r="F46" s="744"/>
      <c r="G46" s="745"/>
      <c r="H46" s="745"/>
      <c r="I46" s="746"/>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744"/>
      <c r="C47" s="745"/>
      <c r="D47" s="745"/>
      <c r="E47" s="746"/>
      <c r="F47" s="744"/>
      <c r="G47" s="745"/>
      <c r="H47" s="745"/>
      <c r="I47" s="746"/>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744"/>
      <c r="C48" s="745"/>
      <c r="D48" s="745"/>
      <c r="E48" s="746"/>
      <c r="F48" s="744"/>
      <c r="G48" s="745"/>
      <c r="H48" s="745"/>
      <c r="I48" s="746"/>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744"/>
      <c r="C49" s="745"/>
      <c r="D49" s="745"/>
      <c r="E49" s="746"/>
      <c r="F49" s="744"/>
      <c r="G49" s="745"/>
      <c r="H49" s="745"/>
      <c r="I49" s="746"/>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744"/>
      <c r="C50" s="745"/>
      <c r="D50" s="745"/>
      <c r="E50" s="746"/>
      <c r="F50" s="744"/>
      <c r="G50" s="745"/>
      <c r="H50" s="745"/>
      <c r="I50" s="746"/>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744"/>
      <c r="C51" s="745"/>
      <c r="D51" s="745"/>
      <c r="E51" s="746"/>
      <c r="F51" s="744"/>
      <c r="G51" s="745"/>
      <c r="H51" s="745"/>
      <c r="I51" s="746"/>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744"/>
      <c r="C52" s="745"/>
      <c r="D52" s="745"/>
      <c r="E52" s="746"/>
      <c r="F52" s="744"/>
      <c r="G52" s="745"/>
      <c r="H52" s="745"/>
      <c r="I52" s="746"/>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744"/>
      <c r="C53" s="745"/>
      <c r="D53" s="745"/>
      <c r="E53" s="746"/>
      <c r="F53" s="744"/>
      <c r="G53" s="745"/>
      <c r="H53" s="745"/>
      <c r="I53" s="746"/>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744"/>
      <c r="C54" s="745"/>
      <c r="D54" s="745"/>
      <c r="E54" s="746"/>
      <c r="F54" s="744"/>
      <c r="G54" s="745"/>
      <c r="H54" s="745"/>
      <c r="I54" s="746"/>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thickBot="1">
      <c r="A55" s="111"/>
      <c r="B55" s="747"/>
      <c r="C55" s="748"/>
      <c r="D55" s="748"/>
      <c r="E55" s="749"/>
      <c r="F55" s="747"/>
      <c r="G55" s="748"/>
      <c r="H55" s="748"/>
      <c r="I55" s="749"/>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3.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row>
    <row r="228" spans="1:29" ht="13.5" customHeight="1">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row>
    <row r="229" spans="1:29" ht="13.5" customHeight="1">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row>
    <row r="230" spans="1:29" ht="13.5" customHeight="1">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row>
    <row r="231" spans="1:29" ht="13.5" customHeight="1">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row>
    <row r="232" spans="1:29" ht="13.5" customHeight="1">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c r="AC232" s="111"/>
    </row>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9">
    <mergeCell ref="B1:C2"/>
    <mergeCell ref="D1:H1"/>
    <mergeCell ref="I1:I2"/>
    <mergeCell ref="D2:H2"/>
    <mergeCell ref="B3:C3"/>
    <mergeCell ref="D3:H3"/>
    <mergeCell ref="B4:I4"/>
    <mergeCell ref="B5:C5"/>
    <mergeCell ref="D5:I5"/>
    <mergeCell ref="B6:C6"/>
    <mergeCell ref="D6:E6"/>
    <mergeCell ref="F6:G6"/>
    <mergeCell ref="H6:I6"/>
    <mergeCell ref="B45:E55"/>
    <mergeCell ref="F45:I55"/>
    <mergeCell ref="B38:E44"/>
    <mergeCell ref="F38:I44"/>
    <mergeCell ref="D7:E7"/>
    <mergeCell ref="F7:G7"/>
    <mergeCell ref="H8:H9"/>
    <mergeCell ref="I8:I9"/>
    <mergeCell ref="B28:I28"/>
    <mergeCell ref="B29:I29"/>
    <mergeCell ref="F30:I30"/>
    <mergeCell ref="B7:C7"/>
    <mergeCell ref="H7:I7"/>
    <mergeCell ref="B30:E30"/>
    <mergeCell ref="B31:E37"/>
    <mergeCell ref="F31:I37"/>
  </mergeCells>
  <pageMargins left="0.7" right="0.7" top="0.75" bottom="0.75" header="0" footer="0"/>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2">
    <tabColor rgb="FFFF9900"/>
  </sheetPr>
  <dimension ref="A1:AC999"/>
  <sheetViews>
    <sheetView topLeftCell="A8" workbookViewId="0">
      <selection activeCell="C17" sqref="C1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3.2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19.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480" t="s">
        <v>432</v>
      </c>
      <c r="C5" s="433"/>
      <c r="D5" s="496" t="str">
        <f>Indicadores!F54</f>
        <v>Gestión de Servicios de Información y Soporte Tecnológico (GTI)</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24.75" customHeight="1">
      <c r="A6" s="111"/>
      <c r="B6" s="480" t="s">
        <v>433</v>
      </c>
      <c r="C6" s="433"/>
      <c r="D6" s="497" t="str">
        <f>Indicadores!A54</f>
        <v>Disponibilidad</v>
      </c>
      <c r="E6" s="498"/>
      <c r="F6" s="480" t="s">
        <v>434</v>
      </c>
      <c r="G6" s="433"/>
      <c r="H6" s="497" t="str">
        <f>Indicadores!S54</f>
        <v>Jefe Oficina TIC</v>
      </c>
      <c r="I6" s="498"/>
      <c r="J6" s="111"/>
      <c r="K6" s="111"/>
      <c r="L6" s="111"/>
      <c r="M6" s="111"/>
      <c r="N6" s="111"/>
      <c r="O6" s="111"/>
      <c r="P6" s="111"/>
      <c r="Q6" s="111"/>
      <c r="R6" s="111"/>
      <c r="S6" s="111"/>
      <c r="T6" s="111"/>
      <c r="U6" s="111"/>
      <c r="V6" s="111"/>
      <c r="W6" s="111"/>
      <c r="X6" s="111"/>
      <c r="Y6" s="111"/>
      <c r="Z6" s="111"/>
      <c r="AA6" s="111"/>
      <c r="AB6" s="111"/>
      <c r="AC6" s="111"/>
    </row>
    <row r="7" spans="1:29" ht="48" customHeight="1">
      <c r="A7" s="111"/>
      <c r="B7" s="480" t="s">
        <v>435</v>
      </c>
      <c r="C7" s="433"/>
      <c r="D7" s="497"/>
      <c r="E7" s="498"/>
      <c r="F7" s="480" t="s">
        <v>436</v>
      </c>
      <c r="G7" s="433"/>
      <c r="H7" s="497" t="str">
        <f>Indicadores!C54</f>
        <v>Medir la disponibilidad del sistema y Verificar la continuidad del servicio.</v>
      </c>
      <c r="I7" s="498"/>
      <c r="J7" s="111"/>
      <c r="K7" s="111"/>
      <c r="L7" s="111"/>
      <c r="M7" s="111"/>
      <c r="N7" s="111"/>
      <c r="O7" s="111"/>
      <c r="P7" s="111"/>
      <c r="Q7" s="111"/>
      <c r="R7" s="111"/>
      <c r="S7" s="111"/>
      <c r="T7" s="111"/>
      <c r="U7" s="111"/>
      <c r="V7" s="111"/>
      <c r="W7" s="111"/>
      <c r="X7" s="111"/>
      <c r="Y7" s="111"/>
      <c r="Z7" s="111"/>
      <c r="AA7" s="111"/>
      <c r="AB7" s="111"/>
      <c r="AC7" s="111"/>
    </row>
    <row r="8" spans="1:29" ht="30.75" customHeight="1">
      <c r="A8" s="111"/>
      <c r="B8" s="32" t="s">
        <v>437</v>
      </c>
      <c r="C8" s="43" t="str">
        <f>Indicadores!P54</f>
        <v>Trimestral</v>
      </c>
      <c r="D8" s="32" t="s">
        <v>438</v>
      </c>
      <c r="E8" s="43" t="str">
        <f>Indicadores!R54</f>
        <v>Grupo de Sistemas, aplicativo ARANDA</v>
      </c>
      <c r="F8" s="32" t="s">
        <v>70</v>
      </c>
      <c r="G8" s="43" t="str">
        <f>Indicadores!H54</f>
        <v>Porcentaje</v>
      </c>
      <c r="H8" s="482" t="s">
        <v>439</v>
      </c>
      <c r="I8" s="484" t="str">
        <f>Indicadores!O54</f>
        <v>Hacia arriba</v>
      </c>
      <c r="J8" s="111"/>
      <c r="K8" s="111"/>
      <c r="L8" s="111"/>
      <c r="M8" s="111"/>
      <c r="N8" s="111"/>
      <c r="O8" s="111"/>
      <c r="P8" s="111"/>
      <c r="Q8" s="111"/>
      <c r="R8" s="111"/>
      <c r="S8" s="111"/>
      <c r="T8" s="111"/>
      <c r="U8" s="111"/>
      <c r="V8" s="111"/>
      <c r="W8" s="111"/>
      <c r="X8" s="111"/>
      <c r="Y8" s="111"/>
      <c r="Z8" s="111"/>
      <c r="AA8" s="111"/>
      <c r="AB8" s="111"/>
      <c r="AC8" s="111"/>
    </row>
    <row r="9" spans="1:29" ht="24" customHeight="1">
      <c r="A9" s="111"/>
      <c r="B9" s="32" t="s">
        <v>404</v>
      </c>
      <c r="C9" s="33">
        <f>Indicadores!N54</f>
        <v>0.97</v>
      </c>
      <c r="D9" s="34" t="s">
        <v>406</v>
      </c>
      <c r="E9" s="33">
        <f>'TABLERO DE MANDO'!F55</f>
        <v>0.82450000000000001</v>
      </c>
      <c r="F9" s="35" t="s">
        <v>407</v>
      </c>
      <c r="G9" s="33">
        <f>'TABLERO DE MANDO'!G55</f>
        <v>0.873</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24.75" customHeight="1">
      <c r="A11" s="111"/>
      <c r="B11" s="46" t="s">
        <v>440</v>
      </c>
      <c r="C11" s="38" t="s">
        <v>441</v>
      </c>
      <c r="D11" s="39" t="str">
        <f>D9</f>
        <v>LIMITE INSATISFACTORIO</v>
      </c>
      <c r="E11" s="39" t="str">
        <f>F9</f>
        <v>LIMITE SATISFACTORIO</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120"/>
      <c r="D12" s="40">
        <f t="shared" ref="D12:D23" si="0">+$E$9</f>
        <v>0.82450000000000001</v>
      </c>
      <c r="E12" s="40">
        <f t="shared" ref="E12:E23" si="1">+$G$9</f>
        <v>0.873</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120"/>
      <c r="D13" s="40">
        <f t="shared" si="0"/>
        <v>0.82450000000000001</v>
      </c>
      <c r="E13" s="40">
        <f t="shared" si="1"/>
        <v>0.873</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74">
        <v>0.93</v>
      </c>
      <c r="D14" s="40">
        <f t="shared" si="0"/>
        <v>0.82450000000000001</v>
      </c>
      <c r="E14" s="40">
        <f t="shared" si="1"/>
        <v>0.873</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120"/>
      <c r="D15" s="40">
        <f t="shared" si="0"/>
        <v>0.82450000000000001</v>
      </c>
      <c r="E15" s="40">
        <f t="shared" si="1"/>
        <v>0.873</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120"/>
      <c r="D16" s="40">
        <f t="shared" si="0"/>
        <v>0.82450000000000001</v>
      </c>
      <c r="E16" s="40">
        <f t="shared" si="1"/>
        <v>0.873</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384">
        <v>0.96489999999999998</v>
      </c>
      <c r="D17" s="40">
        <f t="shared" si="0"/>
        <v>0.82450000000000001</v>
      </c>
      <c r="E17" s="40">
        <f t="shared" si="1"/>
        <v>0.873</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c r="D18" s="40">
        <f t="shared" si="0"/>
        <v>0.82450000000000001</v>
      </c>
      <c r="E18" s="40">
        <f t="shared" si="1"/>
        <v>0.873</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0.82450000000000001</v>
      </c>
      <c r="E19" s="40">
        <f t="shared" si="1"/>
        <v>0.873</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0.82450000000000001</v>
      </c>
      <c r="E20" s="40">
        <f t="shared" si="1"/>
        <v>0.873</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0.82450000000000001</v>
      </c>
      <c r="E21" s="40">
        <f t="shared" si="1"/>
        <v>0.873</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0.82450000000000001</v>
      </c>
      <c r="E22" s="40">
        <f t="shared" si="1"/>
        <v>0.873</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387"/>
      <c r="D23" s="40">
        <f t="shared" si="0"/>
        <v>0.82450000000000001</v>
      </c>
      <c r="E23" s="40">
        <f t="shared" si="1"/>
        <v>0.873</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702" t="s">
        <v>442</v>
      </c>
      <c r="C29" s="478"/>
      <c r="D29" s="478"/>
      <c r="E29" s="478"/>
      <c r="F29" s="478"/>
      <c r="G29" s="478"/>
      <c r="H29" s="478"/>
      <c r="I29" s="479"/>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67" t="s">
        <v>443</v>
      </c>
      <c r="C30" s="432"/>
      <c r="D30" s="432"/>
      <c r="E30" s="433"/>
      <c r="F30" s="567" t="s">
        <v>444</v>
      </c>
      <c r="G30" s="432"/>
      <c r="H30" s="432"/>
      <c r="I30" s="43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714" t="s">
        <v>584</v>
      </c>
      <c r="C31" s="426"/>
      <c r="D31" s="426"/>
      <c r="E31" s="427"/>
      <c r="F31" s="723"/>
      <c r="G31" s="426"/>
      <c r="H31" s="426"/>
      <c r="I31" s="427"/>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477"/>
      <c r="C32" s="478"/>
      <c r="D32" s="478"/>
      <c r="E32" s="479"/>
      <c r="F32" s="477"/>
      <c r="G32" s="478"/>
      <c r="H32" s="478"/>
      <c r="I32" s="479"/>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477"/>
      <c r="C33" s="478"/>
      <c r="D33" s="478"/>
      <c r="E33" s="479"/>
      <c r="F33" s="477"/>
      <c r="G33" s="478"/>
      <c r="H33" s="478"/>
      <c r="I33" s="479"/>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477"/>
      <c r="C34" s="478"/>
      <c r="D34" s="478"/>
      <c r="E34" s="479"/>
      <c r="F34" s="477"/>
      <c r="G34" s="478"/>
      <c r="H34" s="478"/>
      <c r="I34" s="479"/>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477"/>
      <c r="C35" s="478"/>
      <c r="D35" s="478"/>
      <c r="E35" s="479"/>
      <c r="F35" s="477"/>
      <c r="G35" s="478"/>
      <c r="H35" s="478"/>
      <c r="I35" s="479"/>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477"/>
      <c r="C36" s="478"/>
      <c r="D36" s="478"/>
      <c r="E36" s="479"/>
      <c r="F36" s="477"/>
      <c r="G36" s="478"/>
      <c r="H36" s="478"/>
      <c r="I36" s="479"/>
      <c r="J36" s="111"/>
      <c r="K36" s="111"/>
      <c r="L36" s="111"/>
      <c r="M36" s="111"/>
      <c r="N36" s="111"/>
      <c r="O36" s="111"/>
      <c r="P36" s="111"/>
      <c r="Q36" s="111"/>
      <c r="R36" s="111"/>
      <c r="S36" s="111"/>
      <c r="T36" s="111"/>
      <c r="U36" s="111"/>
      <c r="V36" s="111"/>
      <c r="W36" s="111"/>
      <c r="X36" s="111"/>
      <c r="Y36" s="111"/>
      <c r="Z36" s="111"/>
      <c r="AA36" s="111"/>
      <c r="AB36" s="111"/>
      <c r="AC36" s="111"/>
    </row>
    <row r="37" spans="1:29" ht="56.25" customHeight="1">
      <c r="A37" s="111"/>
      <c r="B37" s="428"/>
      <c r="C37" s="429"/>
      <c r="D37" s="429"/>
      <c r="E37" s="430"/>
      <c r="F37" s="428"/>
      <c r="G37" s="429"/>
      <c r="H37" s="429"/>
      <c r="I37" s="430"/>
      <c r="J37" s="111"/>
      <c r="K37" s="111"/>
      <c r="L37" s="111"/>
      <c r="M37" s="111"/>
      <c r="N37" s="111"/>
      <c r="O37" s="111"/>
      <c r="P37" s="111"/>
      <c r="Q37" s="111"/>
      <c r="R37" s="111"/>
      <c r="S37" s="111"/>
      <c r="T37" s="111"/>
      <c r="U37" s="111"/>
      <c r="V37" s="111"/>
      <c r="W37" s="111"/>
      <c r="X37" s="111"/>
      <c r="Y37" s="111"/>
      <c r="Z37" s="111"/>
      <c r="AA37" s="111"/>
      <c r="AB37" s="111"/>
      <c r="AC37" s="111"/>
    </row>
    <row r="38" spans="1:29" ht="15" customHeight="1">
      <c r="A38" s="111"/>
      <c r="B38" s="714" t="s">
        <v>634</v>
      </c>
      <c r="C38" s="715"/>
      <c r="D38" s="715"/>
      <c r="E38" s="716"/>
      <c r="F38" s="723"/>
      <c r="G38" s="426"/>
      <c r="H38" s="426"/>
      <c r="I38" s="427"/>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717"/>
      <c r="C39" s="731"/>
      <c r="D39" s="731"/>
      <c r="E39" s="719"/>
      <c r="F39" s="477"/>
      <c r="G39" s="478"/>
      <c r="H39" s="478"/>
      <c r="I39" s="479"/>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717"/>
      <c r="C40" s="731"/>
      <c r="D40" s="731"/>
      <c r="E40" s="719"/>
      <c r="F40" s="477"/>
      <c r="G40" s="478"/>
      <c r="H40" s="478"/>
      <c r="I40" s="479"/>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717"/>
      <c r="C41" s="731"/>
      <c r="D41" s="731"/>
      <c r="E41" s="719"/>
      <c r="F41" s="477"/>
      <c r="G41" s="478"/>
      <c r="H41" s="478"/>
      <c r="I41" s="479"/>
      <c r="J41" s="111"/>
      <c r="K41" s="111"/>
      <c r="L41" s="111"/>
      <c r="M41" s="111"/>
      <c r="N41" s="111"/>
      <c r="O41" s="111"/>
      <c r="P41" s="111"/>
      <c r="Q41" s="111"/>
      <c r="R41" s="111"/>
      <c r="S41" s="111"/>
      <c r="T41" s="111"/>
      <c r="U41" s="111"/>
      <c r="V41" s="111"/>
      <c r="W41" s="111"/>
      <c r="X41" s="111"/>
      <c r="Y41" s="111"/>
      <c r="Z41" s="111"/>
      <c r="AA41" s="111"/>
      <c r="AB41" s="111"/>
      <c r="AC41" s="111"/>
    </row>
    <row r="42" spans="1:29" ht="14.25" customHeight="1">
      <c r="A42" s="111"/>
      <c r="B42" s="717"/>
      <c r="C42" s="731"/>
      <c r="D42" s="731"/>
      <c r="E42" s="719"/>
      <c r="F42" s="477"/>
      <c r="G42" s="478"/>
      <c r="H42" s="478"/>
      <c r="I42" s="479"/>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717"/>
      <c r="C43" s="731"/>
      <c r="D43" s="731"/>
      <c r="E43" s="719"/>
      <c r="F43" s="477"/>
      <c r="G43" s="478"/>
      <c r="H43" s="478"/>
      <c r="I43" s="479"/>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741"/>
      <c r="C44" s="742"/>
      <c r="D44" s="742"/>
      <c r="E44" s="743"/>
      <c r="F44" s="741"/>
      <c r="G44" s="742"/>
      <c r="H44" s="742"/>
      <c r="I44" s="743"/>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744"/>
      <c r="C45" s="745"/>
      <c r="D45" s="745"/>
      <c r="E45" s="746"/>
      <c r="F45" s="744"/>
      <c r="G45" s="745"/>
      <c r="H45" s="745"/>
      <c r="I45" s="746"/>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744"/>
      <c r="C46" s="745"/>
      <c r="D46" s="745"/>
      <c r="E46" s="746"/>
      <c r="F46" s="744"/>
      <c r="G46" s="745"/>
      <c r="H46" s="745"/>
      <c r="I46" s="746"/>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744"/>
      <c r="C47" s="745"/>
      <c r="D47" s="745"/>
      <c r="E47" s="746"/>
      <c r="F47" s="744"/>
      <c r="G47" s="745"/>
      <c r="H47" s="745"/>
      <c r="I47" s="746"/>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744"/>
      <c r="C48" s="745"/>
      <c r="D48" s="745"/>
      <c r="E48" s="746"/>
      <c r="F48" s="744"/>
      <c r="G48" s="745"/>
      <c r="H48" s="745"/>
      <c r="I48" s="746"/>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744"/>
      <c r="C49" s="745"/>
      <c r="D49" s="745"/>
      <c r="E49" s="746"/>
      <c r="F49" s="744"/>
      <c r="G49" s="745"/>
      <c r="H49" s="745"/>
      <c r="I49" s="746"/>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744"/>
      <c r="C50" s="745"/>
      <c r="D50" s="745"/>
      <c r="E50" s="746"/>
      <c r="F50" s="744"/>
      <c r="G50" s="745"/>
      <c r="H50" s="745"/>
      <c r="I50" s="746"/>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744"/>
      <c r="C51" s="745"/>
      <c r="D51" s="745"/>
      <c r="E51" s="746"/>
      <c r="F51" s="744"/>
      <c r="G51" s="745"/>
      <c r="H51" s="745"/>
      <c r="I51" s="746"/>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744"/>
      <c r="C52" s="745"/>
      <c r="D52" s="745"/>
      <c r="E52" s="746"/>
      <c r="F52" s="744"/>
      <c r="G52" s="745"/>
      <c r="H52" s="745"/>
      <c r="I52" s="746"/>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744"/>
      <c r="C53" s="745"/>
      <c r="D53" s="745"/>
      <c r="E53" s="746"/>
      <c r="F53" s="744"/>
      <c r="G53" s="745"/>
      <c r="H53" s="745"/>
      <c r="I53" s="746"/>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thickBot="1">
      <c r="A54" s="111"/>
      <c r="B54" s="747"/>
      <c r="C54" s="748"/>
      <c r="D54" s="748"/>
      <c r="E54" s="749"/>
      <c r="F54" s="747"/>
      <c r="G54" s="748"/>
      <c r="H54" s="748"/>
      <c r="I54" s="749"/>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3.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row>
    <row r="228" spans="1:29" ht="13.5" customHeight="1">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row>
    <row r="229" spans="1:29" ht="13.5" customHeight="1">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row>
    <row r="230" spans="1:29" ht="13.5" customHeight="1">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row>
    <row r="231" spans="1:29" ht="13.5" customHeight="1">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row>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9">
    <mergeCell ref="B1:C2"/>
    <mergeCell ref="D1:H1"/>
    <mergeCell ref="I1:I2"/>
    <mergeCell ref="D2:H2"/>
    <mergeCell ref="B3:C3"/>
    <mergeCell ref="D3:H3"/>
    <mergeCell ref="B4:I4"/>
    <mergeCell ref="B5:C5"/>
    <mergeCell ref="D5:I5"/>
    <mergeCell ref="B6:C6"/>
    <mergeCell ref="D6:E6"/>
    <mergeCell ref="F6:G6"/>
    <mergeCell ref="H6:I6"/>
    <mergeCell ref="B44:E54"/>
    <mergeCell ref="F44:I54"/>
    <mergeCell ref="B38:E43"/>
    <mergeCell ref="F38:I43"/>
    <mergeCell ref="D7:E7"/>
    <mergeCell ref="F7:G7"/>
    <mergeCell ref="H8:H9"/>
    <mergeCell ref="I8:I9"/>
    <mergeCell ref="B28:I28"/>
    <mergeCell ref="B29:I29"/>
    <mergeCell ref="F30:I30"/>
    <mergeCell ref="B7:C7"/>
    <mergeCell ref="H7:I7"/>
    <mergeCell ref="B30:E30"/>
    <mergeCell ref="B31:E37"/>
    <mergeCell ref="F31:I37"/>
  </mergeCells>
  <pageMargins left="0.7" right="0.7" top="0.75" bottom="0.75" header="0" footer="0"/>
  <pageSetup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tabColor rgb="FFFF9900"/>
  </sheetPr>
  <dimension ref="A1:AC994"/>
  <sheetViews>
    <sheetView topLeftCell="A8" workbookViewId="0">
      <selection activeCell="C17" sqref="C1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0.2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21"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514" t="s">
        <v>432</v>
      </c>
      <c r="C5" s="430"/>
      <c r="D5" s="515" t="str">
        <f>Indicadores!F55</f>
        <v>Gestión de Servicios de Información y Soporte Tecnológico (GTI)</v>
      </c>
      <c r="E5" s="429"/>
      <c r="F5" s="429"/>
      <c r="G5" s="429"/>
      <c r="H5" s="429"/>
      <c r="I5" s="430"/>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Indicadores!A55</f>
        <v>Cumplimiento de actividades como resultado de planes de mejoramiento</v>
      </c>
      <c r="E6" s="498"/>
      <c r="F6" s="480" t="s">
        <v>434</v>
      </c>
      <c r="G6" s="433"/>
      <c r="H6" s="497" t="str">
        <f>Indicadores!S55</f>
        <v>Jefe Oficina TIC</v>
      </c>
      <c r="I6" s="498"/>
      <c r="J6" s="111"/>
      <c r="K6" s="111"/>
      <c r="L6" s="111"/>
      <c r="M6" s="111"/>
      <c r="N6" s="111"/>
      <c r="O6" s="111"/>
      <c r="P6" s="111"/>
      <c r="Q6" s="111"/>
      <c r="R6" s="111"/>
      <c r="S6" s="111"/>
      <c r="T6" s="111"/>
      <c r="U6" s="111"/>
      <c r="V6" s="111"/>
      <c r="W6" s="111"/>
      <c r="X6" s="111"/>
      <c r="Y6" s="111"/>
      <c r="Z6" s="111"/>
      <c r="AA6" s="111"/>
      <c r="AB6" s="111"/>
      <c r="AC6" s="111"/>
    </row>
    <row r="7" spans="1:29" ht="45" customHeight="1">
      <c r="A7" s="111"/>
      <c r="B7" s="480" t="s">
        <v>435</v>
      </c>
      <c r="C7" s="433"/>
      <c r="D7" s="497" t="str">
        <f>Indicadores!G55</f>
        <v>(No actividades ejecutadas/No actividades programadas por periodo de planes de mejoramiento)*100%</v>
      </c>
      <c r="E7" s="498"/>
      <c r="F7" s="480" t="s">
        <v>436</v>
      </c>
      <c r="G7" s="433"/>
      <c r="H7" s="497" t="str">
        <f>Indicadores!C55</f>
        <v>Realizar el seguimiento de las actividades comprometidas en los planes de mejoramiento relacionadas con el SGSI</v>
      </c>
      <c r="I7" s="49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Indicadores!P55</f>
        <v>Trimestral</v>
      </c>
      <c r="D8" s="32" t="s">
        <v>438</v>
      </c>
      <c r="E8" s="43" t="str">
        <f>Indicadores!R55</f>
        <v>Planes de mejoramiento SIG</v>
      </c>
      <c r="F8" s="32" t="s">
        <v>70</v>
      </c>
      <c r="G8" s="43" t="str">
        <f>Indicadores!H55</f>
        <v>Porcentaje</v>
      </c>
      <c r="H8" s="482" t="s">
        <v>439</v>
      </c>
      <c r="I8" s="484" t="str">
        <f>Indicadores!O55</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Indicadores!N55</f>
        <v>1</v>
      </c>
      <c r="D9" s="34" t="s">
        <v>406</v>
      </c>
      <c r="E9" s="33">
        <f>'TABLERO DE MANDO'!F56</f>
        <v>0.85</v>
      </c>
      <c r="F9" s="35" t="s">
        <v>407</v>
      </c>
      <c r="G9" s="33">
        <f>'TABLERO DE MANDO'!G56</f>
        <v>0.9</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22.5" customHeight="1">
      <c r="A11" s="111"/>
      <c r="B11" s="46" t="s">
        <v>440</v>
      </c>
      <c r="C11" s="38" t="s">
        <v>441</v>
      </c>
      <c r="D11" s="39" t="str">
        <f>D9</f>
        <v>LIMITE INSATISFACTORIO</v>
      </c>
      <c r="E11" s="39" t="str">
        <f>F9</f>
        <v>LIMITE SATISFACTORIO</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120"/>
      <c r="D12" s="40">
        <f t="shared" ref="D12:D23" si="0">+$E$9</f>
        <v>0.85</v>
      </c>
      <c r="E12" s="40">
        <f t="shared" ref="E12:E23" si="1">+$G$9</f>
        <v>0.9</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120"/>
      <c r="D13" s="40">
        <f t="shared" si="0"/>
        <v>0.85</v>
      </c>
      <c r="E13" s="40">
        <f t="shared" si="1"/>
        <v>0.9</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384">
        <v>0.8</v>
      </c>
      <c r="D14" s="40">
        <f t="shared" si="0"/>
        <v>0.85</v>
      </c>
      <c r="E14" s="40">
        <f t="shared" si="1"/>
        <v>0.9</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120"/>
      <c r="D15" s="40">
        <f t="shared" si="0"/>
        <v>0.85</v>
      </c>
      <c r="E15" s="40">
        <f t="shared" si="1"/>
        <v>0.9</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120"/>
      <c r="D16" s="40">
        <f t="shared" si="0"/>
        <v>0.85</v>
      </c>
      <c r="E16" s="40">
        <f t="shared" si="1"/>
        <v>0.9</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1">
        <v>0.85</v>
      </c>
      <c r="D17" s="40">
        <f t="shared" si="0"/>
        <v>0.85</v>
      </c>
      <c r="E17" s="40">
        <f t="shared" si="1"/>
        <v>0.9</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c r="D18" s="40">
        <f t="shared" si="0"/>
        <v>0.85</v>
      </c>
      <c r="E18" s="40">
        <f t="shared" si="1"/>
        <v>0.9</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0.85</v>
      </c>
      <c r="E19" s="40">
        <f t="shared" si="1"/>
        <v>0.9</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0.85</v>
      </c>
      <c r="E20" s="40">
        <f t="shared" si="1"/>
        <v>0.9</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0.85</v>
      </c>
      <c r="E21" s="40">
        <f t="shared" si="1"/>
        <v>0.9</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0.85</v>
      </c>
      <c r="E22" s="40">
        <f t="shared" si="1"/>
        <v>0.9</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384"/>
      <c r="D23" s="40">
        <f t="shared" si="0"/>
        <v>0.85</v>
      </c>
      <c r="E23" s="40">
        <f t="shared" si="1"/>
        <v>0.9</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702" t="s">
        <v>442</v>
      </c>
      <c r="C29" s="478"/>
      <c r="D29" s="478"/>
      <c r="E29" s="478"/>
      <c r="F29" s="478"/>
      <c r="G29" s="478"/>
      <c r="H29" s="478"/>
      <c r="I29" s="479"/>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487" t="s">
        <v>443</v>
      </c>
      <c r="C30" s="426"/>
      <c r="D30" s="426"/>
      <c r="E30" s="427"/>
      <c r="F30" s="487" t="s">
        <v>444</v>
      </c>
      <c r="G30" s="426"/>
      <c r="H30" s="426"/>
      <c r="I30" s="427"/>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763" t="s">
        <v>585</v>
      </c>
      <c r="C31" s="764"/>
      <c r="D31" s="764"/>
      <c r="E31" s="764"/>
      <c r="F31" s="581"/>
      <c r="G31" s="444"/>
      <c r="H31" s="444"/>
      <c r="I31" s="443"/>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765"/>
      <c r="C32" s="764"/>
      <c r="D32" s="764"/>
      <c r="E32" s="764"/>
      <c r="F32" s="444"/>
      <c r="G32" s="444"/>
      <c r="H32" s="444"/>
      <c r="I32" s="443"/>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765"/>
      <c r="C33" s="764"/>
      <c r="D33" s="764"/>
      <c r="E33" s="764"/>
      <c r="F33" s="444"/>
      <c r="G33" s="444"/>
      <c r="H33" s="444"/>
      <c r="I33" s="443"/>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765"/>
      <c r="C34" s="764"/>
      <c r="D34" s="764"/>
      <c r="E34" s="764"/>
      <c r="F34" s="444"/>
      <c r="G34" s="444"/>
      <c r="H34" s="444"/>
      <c r="I34" s="443"/>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765"/>
      <c r="C35" s="764"/>
      <c r="D35" s="764"/>
      <c r="E35" s="764"/>
      <c r="F35" s="444"/>
      <c r="G35" s="444"/>
      <c r="H35" s="444"/>
      <c r="I35" s="443"/>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765"/>
      <c r="C36" s="764"/>
      <c r="D36" s="764"/>
      <c r="E36" s="764"/>
      <c r="F36" s="444"/>
      <c r="G36" s="444"/>
      <c r="H36" s="444"/>
      <c r="I36" s="443"/>
      <c r="J36" s="111"/>
      <c r="K36" s="111"/>
      <c r="L36" s="111"/>
      <c r="M36" s="111"/>
      <c r="N36" s="111"/>
      <c r="O36" s="111"/>
      <c r="P36" s="111"/>
      <c r="Q36" s="111"/>
      <c r="R36" s="111"/>
      <c r="S36" s="111"/>
      <c r="T36" s="111"/>
      <c r="U36" s="111"/>
      <c r="V36" s="111"/>
      <c r="W36" s="111"/>
      <c r="X36" s="111"/>
      <c r="Y36" s="111"/>
      <c r="Z36" s="111"/>
      <c r="AA36" s="111"/>
      <c r="AB36" s="111"/>
      <c r="AC36" s="111"/>
    </row>
    <row r="37" spans="1:29" ht="15" customHeight="1">
      <c r="A37" s="111"/>
      <c r="B37" s="765"/>
      <c r="C37" s="765"/>
      <c r="D37" s="765"/>
      <c r="E37" s="765"/>
      <c r="F37" s="443"/>
      <c r="G37" s="443"/>
      <c r="H37" s="443"/>
      <c r="I37" s="443"/>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751" t="s">
        <v>635</v>
      </c>
      <c r="C38" s="752"/>
      <c r="D38" s="752"/>
      <c r="E38" s="752"/>
      <c r="F38" s="757"/>
      <c r="G38" s="752"/>
      <c r="H38" s="752"/>
      <c r="I38" s="758"/>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753"/>
      <c r="C39" s="754"/>
      <c r="D39" s="754"/>
      <c r="E39" s="754"/>
      <c r="F39" s="759"/>
      <c r="G39" s="754"/>
      <c r="H39" s="754"/>
      <c r="I39" s="760"/>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753"/>
      <c r="C40" s="754"/>
      <c r="D40" s="754"/>
      <c r="E40" s="754"/>
      <c r="F40" s="759"/>
      <c r="G40" s="754"/>
      <c r="H40" s="754"/>
      <c r="I40" s="760"/>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753"/>
      <c r="C41" s="754"/>
      <c r="D41" s="754"/>
      <c r="E41" s="754"/>
      <c r="F41" s="759"/>
      <c r="G41" s="754"/>
      <c r="H41" s="754"/>
      <c r="I41" s="760"/>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753"/>
      <c r="C42" s="754"/>
      <c r="D42" s="754"/>
      <c r="E42" s="754"/>
      <c r="F42" s="759"/>
      <c r="G42" s="754"/>
      <c r="H42" s="754"/>
      <c r="I42" s="760"/>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753"/>
      <c r="C43" s="754"/>
      <c r="D43" s="754"/>
      <c r="E43" s="754"/>
      <c r="F43" s="759"/>
      <c r="G43" s="754"/>
      <c r="H43" s="754"/>
      <c r="I43" s="760"/>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753"/>
      <c r="C44" s="754"/>
      <c r="D44" s="754"/>
      <c r="E44" s="754"/>
      <c r="F44" s="759"/>
      <c r="G44" s="754"/>
      <c r="H44" s="754"/>
      <c r="I44" s="760"/>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753"/>
      <c r="C45" s="754"/>
      <c r="D45" s="754"/>
      <c r="E45" s="754"/>
      <c r="F45" s="759"/>
      <c r="G45" s="754"/>
      <c r="H45" s="754"/>
      <c r="I45" s="760"/>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753"/>
      <c r="C46" s="754"/>
      <c r="D46" s="754"/>
      <c r="E46" s="754"/>
      <c r="F46" s="759"/>
      <c r="G46" s="754"/>
      <c r="H46" s="754"/>
      <c r="I46" s="760"/>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753"/>
      <c r="C47" s="754"/>
      <c r="D47" s="754"/>
      <c r="E47" s="754"/>
      <c r="F47" s="759"/>
      <c r="G47" s="754"/>
      <c r="H47" s="754"/>
      <c r="I47" s="760"/>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thickBot="1">
      <c r="A48" s="111"/>
      <c r="B48" s="755"/>
      <c r="C48" s="756"/>
      <c r="D48" s="756"/>
      <c r="E48" s="756"/>
      <c r="F48" s="761"/>
      <c r="G48" s="756"/>
      <c r="H48" s="756"/>
      <c r="I48" s="762"/>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7">
    <mergeCell ref="B1:C2"/>
    <mergeCell ref="D1:H1"/>
    <mergeCell ref="I1:I2"/>
    <mergeCell ref="D2:H2"/>
    <mergeCell ref="B3:C3"/>
    <mergeCell ref="D3:H3"/>
    <mergeCell ref="B4:I4"/>
    <mergeCell ref="B5:C5"/>
    <mergeCell ref="D5:I5"/>
    <mergeCell ref="B6:C6"/>
    <mergeCell ref="D6:E6"/>
    <mergeCell ref="F6:G6"/>
    <mergeCell ref="H6:I6"/>
    <mergeCell ref="B38:E48"/>
    <mergeCell ref="F38:I48"/>
    <mergeCell ref="B7:C7"/>
    <mergeCell ref="H7:I7"/>
    <mergeCell ref="B30:E30"/>
    <mergeCell ref="B31:E37"/>
    <mergeCell ref="F31:I37"/>
    <mergeCell ref="D7:E7"/>
    <mergeCell ref="F7:G7"/>
    <mergeCell ref="H8:H9"/>
    <mergeCell ref="I8:I9"/>
    <mergeCell ref="B28:I28"/>
    <mergeCell ref="B29:I29"/>
    <mergeCell ref="F30:I30"/>
  </mergeCells>
  <pageMargins left="0.7" right="0.7" top="0.75" bottom="0.75" header="0" footer="0"/>
  <pageSetup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4">
    <tabColor rgb="FFFF9900"/>
  </sheetPr>
  <dimension ref="A1:AC989"/>
  <sheetViews>
    <sheetView topLeftCell="A4" workbookViewId="0">
      <selection activeCell="C17" sqref="C1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1.7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19.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480" t="s">
        <v>432</v>
      </c>
      <c r="C5" s="433"/>
      <c r="D5" s="496" t="str">
        <f>Indicadores!F56</f>
        <v>Gestión de Servicios de Información y Soporte Tecnológico (GTI)</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18.75" customHeight="1">
      <c r="A6" s="111"/>
      <c r="B6" s="480" t="s">
        <v>433</v>
      </c>
      <c r="C6" s="433"/>
      <c r="D6" s="497" t="str">
        <f>Indicadores!A56</f>
        <v xml:space="preserve">Personal capacitado en el SGSI </v>
      </c>
      <c r="E6" s="498"/>
      <c r="F6" s="480" t="s">
        <v>434</v>
      </c>
      <c r="G6" s="433"/>
      <c r="H6" s="497" t="str">
        <f>Indicadores!S56</f>
        <v>Jefe Oficina TIC</v>
      </c>
      <c r="I6" s="498"/>
      <c r="J6" s="111"/>
      <c r="K6" s="111"/>
      <c r="L6" s="111"/>
      <c r="M6" s="111"/>
      <c r="N6" s="111"/>
      <c r="O6" s="111"/>
      <c r="P6" s="111"/>
      <c r="Q6" s="111"/>
      <c r="R6" s="111"/>
      <c r="S6" s="111"/>
      <c r="T6" s="111"/>
      <c r="U6" s="111"/>
      <c r="V6" s="111"/>
      <c r="W6" s="111"/>
      <c r="X6" s="111"/>
      <c r="Y6" s="111"/>
      <c r="Z6" s="111"/>
      <c r="AA6" s="111"/>
      <c r="AB6" s="111"/>
      <c r="AC6" s="111"/>
    </row>
    <row r="7" spans="1:29" ht="43.5" customHeight="1">
      <c r="A7" s="111"/>
      <c r="B7" s="480" t="s">
        <v>435</v>
      </c>
      <c r="C7" s="433"/>
      <c r="D7" s="497" t="str">
        <f>Indicadores!G56</f>
        <v>(No de empleados nuevos y antiguos capacitados en política de seguridad / total de empleados) *100</v>
      </c>
      <c r="E7" s="498"/>
      <c r="F7" s="480" t="s">
        <v>436</v>
      </c>
      <c r="G7" s="433"/>
      <c r="H7" s="497" t="str">
        <f>Indicadores!C56</f>
        <v>Promover programas para la provisión, capacitación, evaluación y desarrollo del talento humano con el objeto de garantizar el cumplimiento misional</v>
      </c>
      <c r="I7" s="498"/>
      <c r="J7" s="111"/>
      <c r="K7" s="111"/>
      <c r="L7" s="111"/>
      <c r="M7" s="111"/>
      <c r="N7" s="111"/>
      <c r="O7" s="111"/>
      <c r="P7" s="111"/>
      <c r="Q7" s="111"/>
      <c r="R7" s="111"/>
      <c r="S7" s="111"/>
      <c r="T7" s="111"/>
      <c r="U7" s="111"/>
      <c r="V7" s="111"/>
      <c r="W7" s="111"/>
      <c r="X7" s="111"/>
      <c r="Y7" s="111"/>
      <c r="Z7" s="111"/>
      <c r="AA7" s="111"/>
      <c r="AB7" s="111"/>
      <c r="AC7" s="111"/>
    </row>
    <row r="8" spans="1:29" ht="20.25" customHeight="1">
      <c r="A8" s="111"/>
      <c r="B8" s="32" t="s">
        <v>437</v>
      </c>
      <c r="C8" s="43" t="str">
        <f>Indicadores!P56</f>
        <v>Semestral</v>
      </c>
      <c r="D8" s="32" t="s">
        <v>438</v>
      </c>
      <c r="E8" s="43" t="str">
        <f>Indicadores!R56</f>
        <v>Talento Humano - Sistema Integrado de Gestión</v>
      </c>
      <c r="F8" s="32" t="s">
        <v>70</v>
      </c>
      <c r="G8" s="43" t="str">
        <f>Indicadores!H56</f>
        <v>Porcentaje</v>
      </c>
      <c r="H8" s="482" t="s">
        <v>439</v>
      </c>
      <c r="I8" s="484" t="str">
        <f>Indicadores!O56</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Indicadores!N56</f>
        <v>0.9</v>
      </c>
      <c r="D9" s="34" t="s">
        <v>406</v>
      </c>
      <c r="E9" s="33">
        <f>'TABLERO DE MANDO'!F57</f>
        <v>0.76500000000000001</v>
      </c>
      <c r="F9" s="35" t="s">
        <v>407</v>
      </c>
      <c r="G9" s="33">
        <f>'TABLERO DE MANDO'!G57</f>
        <v>0.81</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25.5" customHeight="1">
      <c r="A11" s="111"/>
      <c r="B11" s="46" t="s">
        <v>440</v>
      </c>
      <c r="C11" s="38" t="s">
        <v>441</v>
      </c>
      <c r="D11" s="39" t="str">
        <f>D9</f>
        <v>LIMITE INSATISFACTORIO</v>
      </c>
      <c r="E11" s="39" t="str">
        <f>F9</f>
        <v>LIMITE SATISFACTORIO</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120"/>
      <c r="D12" s="40">
        <f t="shared" ref="D12:D23" si="0">+$E$9</f>
        <v>0.76500000000000001</v>
      </c>
      <c r="E12" s="40">
        <f t="shared" ref="E12:E23" si="1">+$G$9</f>
        <v>0.81</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120"/>
      <c r="D13" s="40">
        <f t="shared" si="0"/>
        <v>0.76500000000000001</v>
      </c>
      <c r="E13" s="40">
        <f t="shared" si="1"/>
        <v>0.81</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120"/>
      <c r="D14" s="40">
        <f t="shared" si="0"/>
        <v>0.76500000000000001</v>
      </c>
      <c r="E14" s="40">
        <f t="shared" si="1"/>
        <v>0.81</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120"/>
      <c r="D15" s="40">
        <f t="shared" si="0"/>
        <v>0.76500000000000001</v>
      </c>
      <c r="E15" s="40">
        <f t="shared" si="1"/>
        <v>0.81</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120"/>
      <c r="D16" s="40">
        <f t="shared" si="0"/>
        <v>0.76500000000000001</v>
      </c>
      <c r="E16" s="40">
        <f t="shared" si="1"/>
        <v>0.81</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9">
        <v>0.75</v>
      </c>
      <c r="D17" s="40">
        <f t="shared" si="0"/>
        <v>0.76500000000000001</v>
      </c>
      <c r="E17" s="40">
        <f t="shared" si="1"/>
        <v>0.81</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c r="D18" s="40">
        <f t="shared" si="0"/>
        <v>0.76500000000000001</v>
      </c>
      <c r="E18" s="40">
        <f t="shared" si="1"/>
        <v>0.81</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0.76500000000000001</v>
      </c>
      <c r="E19" s="40">
        <f t="shared" si="1"/>
        <v>0.81</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0.76500000000000001</v>
      </c>
      <c r="E20" s="40">
        <f t="shared" si="1"/>
        <v>0.81</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0.76500000000000001</v>
      </c>
      <c r="E21" s="40">
        <f t="shared" si="1"/>
        <v>0.81</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0.76500000000000001</v>
      </c>
      <c r="E22" s="40">
        <f t="shared" si="1"/>
        <v>0.81</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384"/>
      <c r="D23" s="40">
        <f t="shared" si="0"/>
        <v>0.76500000000000001</v>
      </c>
      <c r="E23" s="40">
        <f t="shared" si="1"/>
        <v>0.81</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702" t="s">
        <v>442</v>
      </c>
      <c r="C29" s="478"/>
      <c r="D29" s="478"/>
      <c r="E29" s="478"/>
      <c r="F29" s="478"/>
      <c r="G29" s="478"/>
      <c r="H29" s="478"/>
      <c r="I29" s="479"/>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487" t="s">
        <v>443</v>
      </c>
      <c r="C30" s="426"/>
      <c r="D30" s="426"/>
      <c r="E30" s="427"/>
      <c r="F30" s="487" t="s">
        <v>444</v>
      </c>
      <c r="G30" s="426"/>
      <c r="H30" s="426"/>
      <c r="I30" s="427"/>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768" t="s">
        <v>636</v>
      </c>
      <c r="C31" s="444"/>
      <c r="D31" s="444"/>
      <c r="E31" s="444"/>
      <c r="F31" s="581"/>
      <c r="G31" s="444"/>
      <c r="H31" s="444"/>
      <c r="I31" s="443"/>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443"/>
      <c r="C32" s="444"/>
      <c r="D32" s="444"/>
      <c r="E32" s="444"/>
      <c r="F32" s="444"/>
      <c r="G32" s="444"/>
      <c r="H32" s="444"/>
      <c r="I32" s="443"/>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443"/>
      <c r="C33" s="444"/>
      <c r="D33" s="444"/>
      <c r="E33" s="444"/>
      <c r="F33" s="444"/>
      <c r="G33" s="444"/>
      <c r="H33" s="444"/>
      <c r="I33" s="443"/>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443"/>
      <c r="C34" s="444"/>
      <c r="D34" s="444"/>
      <c r="E34" s="444"/>
      <c r="F34" s="444"/>
      <c r="G34" s="444"/>
      <c r="H34" s="444"/>
      <c r="I34" s="443"/>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443"/>
      <c r="C35" s="444"/>
      <c r="D35" s="444"/>
      <c r="E35" s="444"/>
      <c r="F35" s="444"/>
      <c r="G35" s="444"/>
      <c r="H35" s="444"/>
      <c r="I35" s="443"/>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443"/>
      <c r="C36" s="444"/>
      <c r="D36" s="444"/>
      <c r="E36" s="444"/>
      <c r="F36" s="444"/>
      <c r="G36" s="444"/>
      <c r="H36" s="444"/>
      <c r="I36" s="443"/>
      <c r="J36" s="111"/>
      <c r="K36" s="111"/>
      <c r="L36" s="111"/>
      <c r="M36" s="111"/>
      <c r="N36" s="111"/>
      <c r="O36" s="111"/>
      <c r="P36" s="111"/>
      <c r="Q36" s="111"/>
      <c r="R36" s="111"/>
      <c r="S36" s="111"/>
      <c r="T36" s="111"/>
      <c r="U36" s="111"/>
      <c r="V36" s="111"/>
      <c r="W36" s="111"/>
      <c r="X36" s="111"/>
      <c r="Y36" s="111"/>
      <c r="Z36" s="111"/>
      <c r="AA36" s="111"/>
      <c r="AB36" s="111"/>
      <c r="AC36" s="111"/>
    </row>
    <row r="37" spans="1:29" ht="15" customHeight="1">
      <c r="A37" s="111"/>
      <c r="B37" s="443"/>
      <c r="C37" s="443"/>
      <c r="D37" s="443"/>
      <c r="E37" s="443"/>
      <c r="F37" s="443"/>
      <c r="G37" s="443"/>
      <c r="H37" s="443"/>
      <c r="I37" s="443"/>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768"/>
      <c r="C38" s="444"/>
      <c r="D38" s="444"/>
      <c r="E38" s="444"/>
      <c r="F38" s="766"/>
      <c r="G38" s="742"/>
      <c r="H38" s="742"/>
      <c r="I38" s="743"/>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443"/>
      <c r="C39" s="444"/>
      <c r="D39" s="444"/>
      <c r="E39" s="444"/>
      <c r="F39" s="767"/>
      <c r="G39" s="745"/>
      <c r="H39" s="745"/>
      <c r="I39" s="746"/>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443"/>
      <c r="C40" s="444"/>
      <c r="D40" s="444"/>
      <c r="E40" s="444"/>
      <c r="F40" s="767"/>
      <c r="G40" s="745"/>
      <c r="H40" s="745"/>
      <c r="I40" s="746"/>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443"/>
      <c r="C41" s="444"/>
      <c r="D41" s="444"/>
      <c r="E41" s="444"/>
      <c r="F41" s="767"/>
      <c r="G41" s="745"/>
      <c r="H41" s="745"/>
      <c r="I41" s="746"/>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443"/>
      <c r="C42" s="444"/>
      <c r="D42" s="444"/>
      <c r="E42" s="444"/>
      <c r="F42" s="767"/>
      <c r="G42" s="745"/>
      <c r="H42" s="745"/>
      <c r="I42" s="746"/>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443"/>
      <c r="C43" s="444"/>
      <c r="D43" s="444"/>
      <c r="E43" s="444"/>
      <c r="F43" s="767"/>
      <c r="G43" s="745"/>
      <c r="H43" s="745"/>
      <c r="I43" s="746"/>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443"/>
      <c r="C44" s="443"/>
      <c r="D44" s="443"/>
      <c r="E44" s="443"/>
      <c r="F44" s="767"/>
      <c r="G44" s="745"/>
      <c r="H44" s="745"/>
      <c r="I44" s="746"/>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27">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0:E30"/>
    <mergeCell ref="D7:E7"/>
    <mergeCell ref="F7:G7"/>
    <mergeCell ref="H8:H9"/>
    <mergeCell ref="I8:I9"/>
    <mergeCell ref="B28:I28"/>
    <mergeCell ref="F38:I44"/>
    <mergeCell ref="B38:E44"/>
    <mergeCell ref="B31:E37"/>
    <mergeCell ref="F31:I37"/>
    <mergeCell ref="B29:I29"/>
    <mergeCell ref="F30:I30"/>
  </mergeCells>
  <pageMargins left="0.7" right="0.7" top="0.75" bottom="0.75" header="0" footer="0"/>
  <pageSetup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5">
    <tabColor rgb="FFFF9900"/>
  </sheetPr>
  <dimension ref="A1:AC988"/>
  <sheetViews>
    <sheetView topLeftCell="A7" workbookViewId="0">
      <selection activeCell="C17" sqref="C1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6.2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18.7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480" t="s">
        <v>432</v>
      </c>
      <c r="C5" s="433"/>
      <c r="D5" s="496" t="str">
        <f>Indicadores!F57</f>
        <v>Gestión de Servicios de Información y Soporte Tecnológico (GTI)</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Indicadores!A57</f>
        <v>Cumplimiento de usuarios habilitados o autorizados en el directorio activo</v>
      </c>
      <c r="E6" s="498"/>
      <c r="F6" s="480" t="s">
        <v>434</v>
      </c>
      <c r="G6" s="433"/>
      <c r="H6" s="497" t="str">
        <f>Indicadores!S57</f>
        <v>Jefe Oficina TIC</v>
      </c>
      <c r="I6" s="498"/>
      <c r="J6" s="111"/>
      <c r="K6" s="111"/>
      <c r="L6" s="111"/>
      <c r="M6" s="111"/>
      <c r="N6" s="111"/>
      <c r="O6" s="111"/>
      <c r="P6" s="111"/>
      <c r="Q6" s="111"/>
      <c r="R6" s="111"/>
      <c r="S6" s="111"/>
      <c r="T6" s="111"/>
      <c r="U6" s="111"/>
      <c r="V6" s="111"/>
      <c r="W6" s="111"/>
      <c r="X6" s="111"/>
      <c r="Y6" s="111"/>
      <c r="Z6" s="111"/>
      <c r="AA6" s="111"/>
      <c r="AB6" s="111"/>
      <c r="AC6" s="111"/>
    </row>
    <row r="7" spans="1:29" ht="47.25" customHeight="1">
      <c r="A7" s="111"/>
      <c r="B7" s="480" t="s">
        <v>435</v>
      </c>
      <c r="C7" s="433"/>
      <c r="D7" s="497" t="str">
        <f>Indicadores!G57</f>
        <v>(No de usuarios vigentes o activos en el directorio activo / total de cuentas autorizadas)  * 100</v>
      </c>
      <c r="E7" s="498"/>
      <c r="F7" s="480" t="s">
        <v>436</v>
      </c>
      <c r="G7" s="433"/>
      <c r="H7" s="497" t="str">
        <f>Indicadores!C57</f>
        <v>Proteger la información del Ministerio o de terceros bajo su custodia</v>
      </c>
      <c r="I7" s="49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Indicadores!P57</f>
        <v>Semestral</v>
      </c>
      <c r="D8" s="32" t="s">
        <v>438</v>
      </c>
      <c r="E8" s="43" t="str">
        <f>Indicadores!R57</f>
        <v>Mesa de ayuda</v>
      </c>
      <c r="F8" s="32" t="s">
        <v>70</v>
      </c>
      <c r="G8" s="43" t="str">
        <f>Indicadores!H57</f>
        <v>Porcentaje</v>
      </c>
      <c r="H8" s="482" t="s">
        <v>439</v>
      </c>
      <c r="I8" s="484" t="str">
        <f>Indicadores!O57</f>
        <v xml:space="preserve">PUNTO MEDIO </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Indicadores!N57</f>
        <v>1</v>
      </c>
      <c r="D9" s="34" t="s">
        <v>406</v>
      </c>
      <c r="E9" s="33">
        <f>'TABLERO DE MANDO'!F58</f>
        <v>0.85</v>
      </c>
      <c r="F9" s="35" t="s">
        <v>407</v>
      </c>
      <c r="G9" s="33">
        <f>'TABLERO DE MANDO'!G58</f>
        <v>0.9</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46" t="s">
        <v>440</v>
      </c>
      <c r="C11" s="38" t="s">
        <v>441</v>
      </c>
      <c r="D11" s="39" t="str">
        <f>D9</f>
        <v>LIMITE INSATISFACTORIO</v>
      </c>
      <c r="E11" s="39" t="str">
        <f>F9</f>
        <v>LIMITE SATISFACTORIO</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120"/>
      <c r="D12" s="40">
        <f t="shared" ref="D12:D23" si="0">+$E$9</f>
        <v>0.85</v>
      </c>
      <c r="E12" s="40">
        <f t="shared" ref="E12:E23" si="1">+$G$9</f>
        <v>0.9</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120"/>
      <c r="D13" s="40">
        <f t="shared" si="0"/>
        <v>0.85</v>
      </c>
      <c r="E13" s="40">
        <f t="shared" si="1"/>
        <v>0.9</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120"/>
      <c r="D14" s="40">
        <f t="shared" si="0"/>
        <v>0.85</v>
      </c>
      <c r="E14" s="40">
        <f t="shared" si="1"/>
        <v>0.9</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120"/>
      <c r="D15" s="40">
        <f t="shared" si="0"/>
        <v>0.85</v>
      </c>
      <c r="E15" s="40">
        <f t="shared" si="1"/>
        <v>0.9</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120"/>
      <c r="D16" s="40">
        <f t="shared" si="0"/>
        <v>0.85</v>
      </c>
      <c r="E16" s="40">
        <f t="shared" si="1"/>
        <v>0.9</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1">
        <v>0.9</v>
      </c>
      <c r="D17" s="40">
        <f t="shared" si="0"/>
        <v>0.85</v>
      </c>
      <c r="E17" s="40">
        <f t="shared" si="1"/>
        <v>0.9</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c r="D18" s="40">
        <f t="shared" si="0"/>
        <v>0.85</v>
      </c>
      <c r="E18" s="40">
        <f t="shared" si="1"/>
        <v>0.9</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0.85</v>
      </c>
      <c r="E19" s="40">
        <f t="shared" si="1"/>
        <v>0.9</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0.85</v>
      </c>
      <c r="E20" s="40">
        <f t="shared" si="1"/>
        <v>0.9</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0.85</v>
      </c>
      <c r="E21" s="40">
        <f t="shared" si="1"/>
        <v>0.9</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0.85</v>
      </c>
      <c r="E22" s="40">
        <f t="shared" si="1"/>
        <v>0.9</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384"/>
      <c r="D23" s="40">
        <f t="shared" si="0"/>
        <v>0.85</v>
      </c>
      <c r="E23" s="40">
        <f t="shared" si="1"/>
        <v>0.9</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702" t="s">
        <v>442</v>
      </c>
      <c r="C29" s="478"/>
      <c r="D29" s="478"/>
      <c r="E29" s="478"/>
      <c r="F29" s="478"/>
      <c r="G29" s="478"/>
      <c r="H29" s="478"/>
      <c r="I29" s="479"/>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487" t="s">
        <v>443</v>
      </c>
      <c r="C30" s="426"/>
      <c r="D30" s="426"/>
      <c r="E30" s="427"/>
      <c r="F30" s="487" t="s">
        <v>444</v>
      </c>
      <c r="G30" s="426"/>
      <c r="H30" s="426"/>
      <c r="I30" s="427"/>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768"/>
      <c r="C31" s="443"/>
      <c r="D31" s="443"/>
      <c r="E31" s="443"/>
      <c r="F31" s="769"/>
      <c r="G31" s="770"/>
      <c r="H31" s="770"/>
      <c r="I31" s="771"/>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443"/>
      <c r="C32" s="444"/>
      <c r="D32" s="444"/>
      <c r="E32" s="443"/>
      <c r="F32" s="772"/>
      <c r="G32" s="773"/>
      <c r="H32" s="773"/>
      <c r="I32" s="774"/>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443"/>
      <c r="C33" s="444"/>
      <c r="D33" s="444"/>
      <c r="E33" s="443"/>
      <c r="F33" s="775"/>
      <c r="G33" s="776"/>
      <c r="H33" s="776"/>
      <c r="I33" s="777"/>
      <c r="J33" s="111"/>
      <c r="K33" s="111"/>
      <c r="L33" s="111"/>
      <c r="M33" s="111"/>
      <c r="N33" s="111"/>
      <c r="O33" s="111"/>
      <c r="P33" s="111"/>
      <c r="Q33" s="111"/>
      <c r="R33" s="111"/>
      <c r="S33" s="111"/>
      <c r="T33" s="111"/>
      <c r="U33" s="111"/>
      <c r="V33" s="111"/>
      <c r="W33" s="111"/>
      <c r="X33" s="111"/>
      <c r="Y33" s="111"/>
      <c r="Z33" s="111"/>
      <c r="AA33" s="111"/>
      <c r="AB33" s="111"/>
      <c r="AC33" s="111"/>
    </row>
    <row r="34" spans="1:29" ht="13.5" customHeight="1">
      <c r="A34" s="111"/>
      <c r="B34" s="768"/>
      <c r="C34" s="443"/>
      <c r="D34" s="443"/>
      <c r="E34" s="443"/>
      <c r="F34" s="769"/>
      <c r="G34" s="770"/>
      <c r="H34" s="770"/>
      <c r="I34" s="771"/>
      <c r="J34" s="111"/>
      <c r="K34" s="111"/>
      <c r="L34" s="111"/>
      <c r="M34" s="111"/>
      <c r="N34" s="111"/>
      <c r="O34" s="111"/>
      <c r="P34" s="111"/>
      <c r="Q34" s="111"/>
      <c r="R34" s="111"/>
      <c r="S34" s="111"/>
      <c r="T34" s="111"/>
      <c r="U34" s="111"/>
      <c r="V34" s="111"/>
      <c r="W34" s="111"/>
      <c r="X34" s="111"/>
      <c r="Y34" s="111"/>
      <c r="Z34" s="111"/>
      <c r="AA34" s="111"/>
      <c r="AB34" s="111"/>
      <c r="AC34" s="111"/>
    </row>
    <row r="35" spans="1:29" ht="13.5" customHeight="1">
      <c r="A35" s="111"/>
      <c r="B35" s="443"/>
      <c r="C35" s="444"/>
      <c r="D35" s="444"/>
      <c r="E35" s="443"/>
      <c r="F35" s="772"/>
      <c r="G35" s="773"/>
      <c r="H35" s="773"/>
      <c r="I35" s="774"/>
      <c r="J35" s="111"/>
      <c r="K35" s="111"/>
      <c r="L35" s="111"/>
      <c r="M35" s="111"/>
      <c r="N35" s="111"/>
      <c r="O35" s="111"/>
      <c r="P35" s="111"/>
      <c r="Q35" s="111"/>
      <c r="R35" s="111"/>
      <c r="S35" s="111"/>
      <c r="T35" s="111"/>
      <c r="U35" s="111"/>
      <c r="V35" s="111"/>
      <c r="W35" s="111"/>
      <c r="X35" s="111"/>
      <c r="Y35" s="111"/>
      <c r="Z35" s="111"/>
      <c r="AA35" s="111"/>
      <c r="AB35" s="111"/>
      <c r="AC35" s="111"/>
    </row>
    <row r="36" spans="1:29" ht="13.5" customHeight="1">
      <c r="A36" s="111"/>
      <c r="B36" s="443"/>
      <c r="C36" s="444"/>
      <c r="D36" s="444"/>
      <c r="E36" s="443"/>
      <c r="F36" s="775"/>
      <c r="G36" s="776"/>
      <c r="H36" s="776"/>
      <c r="I36" s="777"/>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27">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0:E30"/>
    <mergeCell ref="D7:E7"/>
    <mergeCell ref="F7:G7"/>
    <mergeCell ref="H8:H9"/>
    <mergeCell ref="I8:I9"/>
    <mergeCell ref="B28:I28"/>
    <mergeCell ref="B34:E36"/>
    <mergeCell ref="F34:I36"/>
    <mergeCell ref="B31:E33"/>
    <mergeCell ref="F31:I33"/>
    <mergeCell ref="B29:I29"/>
    <mergeCell ref="F30:I30"/>
  </mergeCells>
  <pageMargins left="0.7" right="0.7" top="0.75" bottom="0.75" header="0" footer="0"/>
  <pageSetup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6">
    <tabColor rgb="FFFF9900"/>
  </sheetPr>
  <dimension ref="A1:AC984"/>
  <sheetViews>
    <sheetView topLeftCell="A9" workbookViewId="0">
      <selection activeCell="C17" sqref="C1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9.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24"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480" t="s">
        <v>432</v>
      </c>
      <c r="C5" s="433"/>
      <c r="D5" s="496" t="str">
        <f>Indicadores!F58</f>
        <v>Gestión de Servicios de Información y Soporte Tecnológico (GTI)</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Indicadores!A58</f>
        <v>Efectividad en la atención de los incidentes de seguridad de la información reportados</v>
      </c>
      <c r="E6" s="498"/>
      <c r="F6" s="480" t="s">
        <v>434</v>
      </c>
      <c r="G6" s="433"/>
      <c r="H6" s="497" t="str">
        <f>Indicadores!S58</f>
        <v>Jefe Oficina TIC</v>
      </c>
      <c r="I6" s="498"/>
      <c r="J6" s="111"/>
      <c r="K6" s="111"/>
      <c r="L6" s="111"/>
      <c r="M6" s="111"/>
      <c r="N6" s="111"/>
      <c r="O6" s="111"/>
      <c r="P6" s="111"/>
      <c r="Q6" s="111"/>
      <c r="R6" s="111"/>
      <c r="S6" s="111"/>
      <c r="T6" s="111"/>
      <c r="U6" s="111"/>
      <c r="V6" s="111"/>
      <c r="W6" s="111"/>
      <c r="X6" s="111"/>
      <c r="Y6" s="111"/>
      <c r="Z6" s="111"/>
      <c r="AA6" s="111"/>
      <c r="AB6" s="111"/>
      <c r="AC6" s="111"/>
    </row>
    <row r="7" spans="1:29" ht="46.5" customHeight="1">
      <c r="A7" s="111"/>
      <c r="B7" s="480" t="s">
        <v>435</v>
      </c>
      <c r="C7" s="433"/>
      <c r="D7" s="497" t="str">
        <f>Indicadores!G58</f>
        <v>(No de incidentes de seguridad de la información atendidos efectiva y oportunamente / No total de incidentes reportados</v>
      </c>
      <c r="E7" s="498"/>
      <c r="F7" s="480" t="s">
        <v>436</v>
      </c>
      <c r="G7" s="433"/>
      <c r="H7" s="497" t="str">
        <f>Indicadores!C58</f>
        <v>Monitorear y Reducir el número de incidentes de seguridad de la información</v>
      </c>
      <c r="I7" s="49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Indicadores!P58</f>
        <v>Trimestral</v>
      </c>
      <c r="D8" s="32" t="s">
        <v>438</v>
      </c>
      <c r="E8" s="43" t="str">
        <f>Indicadores!R58</f>
        <v>Mesa de ayuda / Aranda</v>
      </c>
      <c r="F8" s="32" t="s">
        <v>70</v>
      </c>
      <c r="G8" s="43" t="str">
        <f>Indicadores!H58</f>
        <v>Porcentaje</v>
      </c>
      <c r="H8" s="482" t="s">
        <v>439</v>
      </c>
      <c r="I8" s="484" t="str">
        <f>Indicadores!O58</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Indicadores!N58</f>
        <v>0.9</v>
      </c>
      <c r="D9" s="34" t="s">
        <v>406</v>
      </c>
      <c r="E9" s="33">
        <f>'TABLERO DE MANDO'!F59</f>
        <v>0.76500000000000001</v>
      </c>
      <c r="F9" s="35" t="s">
        <v>407</v>
      </c>
      <c r="G9" s="33">
        <f>'TABLERO DE MANDO'!G59</f>
        <v>0.81</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30.75" customHeight="1">
      <c r="A11" s="111"/>
      <c r="B11" s="46" t="s">
        <v>440</v>
      </c>
      <c r="C11" s="38" t="s">
        <v>441</v>
      </c>
      <c r="D11" s="39" t="str">
        <f>D9</f>
        <v>LIMITE INSATISFACTORIO</v>
      </c>
      <c r="E11" s="39" t="str">
        <f>F9</f>
        <v>LIMITE SATISFACTORIO</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120"/>
      <c r="D12" s="40">
        <f t="shared" ref="D12:D23" si="0">+$E$9</f>
        <v>0.76500000000000001</v>
      </c>
      <c r="E12" s="40">
        <f t="shared" ref="E12:E23" si="1">+$G$9</f>
        <v>0.81</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120"/>
      <c r="D13" s="40">
        <f t="shared" si="0"/>
        <v>0.76500000000000001</v>
      </c>
      <c r="E13" s="40">
        <f t="shared" si="1"/>
        <v>0.81</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384">
        <v>0.5</v>
      </c>
      <c r="D14" s="40">
        <f t="shared" si="0"/>
        <v>0.76500000000000001</v>
      </c>
      <c r="E14" s="40">
        <f t="shared" si="1"/>
        <v>0.81</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120"/>
      <c r="D15" s="40">
        <f t="shared" si="0"/>
        <v>0.76500000000000001</v>
      </c>
      <c r="E15" s="40">
        <f t="shared" si="1"/>
        <v>0.81</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120"/>
      <c r="D16" s="40">
        <f t="shared" si="0"/>
        <v>0.76500000000000001</v>
      </c>
      <c r="E16" s="40">
        <f t="shared" si="1"/>
        <v>0.81</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9">
        <v>0.55000000000000004</v>
      </c>
      <c r="D17" s="40">
        <f t="shared" si="0"/>
        <v>0.76500000000000001</v>
      </c>
      <c r="E17" s="40">
        <f t="shared" si="1"/>
        <v>0.81</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c r="D18" s="40">
        <f t="shared" si="0"/>
        <v>0.76500000000000001</v>
      </c>
      <c r="E18" s="40">
        <f t="shared" si="1"/>
        <v>0.81</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0.76500000000000001</v>
      </c>
      <c r="E19" s="40">
        <f t="shared" si="1"/>
        <v>0.81</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0.76500000000000001</v>
      </c>
      <c r="E20" s="40">
        <f t="shared" si="1"/>
        <v>0.81</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0.76500000000000001</v>
      </c>
      <c r="E21" s="40">
        <f t="shared" si="1"/>
        <v>0.81</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0.76500000000000001</v>
      </c>
      <c r="E22" s="40">
        <f t="shared" si="1"/>
        <v>0.81</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41"/>
      <c r="D23" s="40">
        <f t="shared" si="0"/>
        <v>0.76500000000000001</v>
      </c>
      <c r="E23" s="40">
        <f t="shared" si="1"/>
        <v>0.81</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702" t="s">
        <v>442</v>
      </c>
      <c r="C29" s="478"/>
      <c r="D29" s="478"/>
      <c r="E29" s="478"/>
      <c r="F29" s="478"/>
      <c r="G29" s="478"/>
      <c r="H29" s="478"/>
      <c r="I29" s="479"/>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67" t="s">
        <v>443</v>
      </c>
      <c r="C30" s="432"/>
      <c r="D30" s="432"/>
      <c r="E30" s="433"/>
      <c r="F30" s="567" t="s">
        <v>444</v>
      </c>
      <c r="G30" s="432"/>
      <c r="H30" s="432"/>
      <c r="I30" s="43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700" t="s">
        <v>586</v>
      </c>
      <c r="C31" s="478"/>
      <c r="D31" s="478"/>
      <c r="E31" s="478"/>
      <c r="F31" s="700"/>
      <c r="G31" s="478"/>
      <c r="H31" s="478"/>
      <c r="I31" s="478"/>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477"/>
      <c r="C32" s="478"/>
      <c r="D32" s="478"/>
      <c r="E32" s="478"/>
      <c r="F32" s="477"/>
      <c r="G32" s="478"/>
      <c r="H32" s="478"/>
      <c r="I32" s="478"/>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477"/>
      <c r="C33" s="478"/>
      <c r="D33" s="478"/>
      <c r="E33" s="478"/>
      <c r="F33" s="477"/>
      <c r="G33" s="478"/>
      <c r="H33" s="478"/>
      <c r="I33" s="478"/>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477"/>
      <c r="C34" s="478"/>
      <c r="D34" s="478"/>
      <c r="E34" s="478"/>
      <c r="F34" s="477"/>
      <c r="G34" s="478"/>
      <c r="H34" s="478"/>
      <c r="I34" s="478"/>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477"/>
      <c r="C35" s="478"/>
      <c r="D35" s="478"/>
      <c r="E35" s="478"/>
      <c r="F35" s="477"/>
      <c r="G35" s="478"/>
      <c r="H35" s="478"/>
      <c r="I35" s="478"/>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477"/>
      <c r="C36" s="478"/>
      <c r="D36" s="478"/>
      <c r="E36" s="478"/>
      <c r="F36" s="477"/>
      <c r="G36" s="478"/>
      <c r="H36" s="478"/>
      <c r="I36" s="478"/>
      <c r="J36" s="111"/>
      <c r="K36" s="111"/>
      <c r="L36" s="111"/>
      <c r="M36" s="111"/>
      <c r="N36" s="111"/>
      <c r="O36" s="111"/>
      <c r="P36" s="111"/>
      <c r="Q36" s="111"/>
      <c r="R36" s="111"/>
      <c r="S36" s="111"/>
      <c r="T36" s="111"/>
      <c r="U36" s="111"/>
      <c r="V36" s="111"/>
      <c r="W36" s="111"/>
      <c r="X36" s="111"/>
      <c r="Y36" s="111"/>
      <c r="Z36" s="111"/>
      <c r="AA36" s="111"/>
      <c r="AB36" s="111"/>
      <c r="AC36" s="111"/>
    </row>
    <row r="37" spans="1:29" ht="49.5" customHeight="1">
      <c r="A37" s="111"/>
      <c r="B37" s="428"/>
      <c r="C37" s="429"/>
      <c r="D37" s="429"/>
      <c r="E37" s="429"/>
      <c r="F37" s="428"/>
      <c r="G37" s="429"/>
      <c r="H37" s="429"/>
      <c r="I37" s="429"/>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751" t="s">
        <v>637</v>
      </c>
      <c r="C38" s="752"/>
      <c r="D38" s="752"/>
      <c r="E38" s="758"/>
      <c r="F38" s="751"/>
      <c r="G38" s="752"/>
      <c r="H38" s="752"/>
      <c r="I38" s="758"/>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753"/>
      <c r="C39" s="754"/>
      <c r="D39" s="754"/>
      <c r="E39" s="760"/>
      <c r="F39" s="753"/>
      <c r="G39" s="754"/>
      <c r="H39" s="754"/>
      <c r="I39" s="760"/>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753"/>
      <c r="C40" s="754"/>
      <c r="D40" s="754"/>
      <c r="E40" s="760"/>
      <c r="F40" s="753"/>
      <c r="G40" s="754"/>
      <c r="H40" s="754"/>
      <c r="I40" s="760"/>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753"/>
      <c r="C41" s="754"/>
      <c r="D41" s="754"/>
      <c r="E41" s="760"/>
      <c r="F41" s="753"/>
      <c r="G41" s="754"/>
      <c r="H41" s="754"/>
      <c r="I41" s="760"/>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753"/>
      <c r="C42" s="754"/>
      <c r="D42" s="754"/>
      <c r="E42" s="760"/>
      <c r="F42" s="753"/>
      <c r="G42" s="754"/>
      <c r="H42" s="754"/>
      <c r="I42" s="760"/>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753"/>
      <c r="C43" s="754"/>
      <c r="D43" s="754"/>
      <c r="E43" s="760"/>
      <c r="F43" s="753"/>
      <c r="G43" s="754"/>
      <c r="H43" s="754"/>
      <c r="I43" s="760"/>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753"/>
      <c r="C44" s="754"/>
      <c r="D44" s="754"/>
      <c r="E44" s="760"/>
      <c r="F44" s="753"/>
      <c r="G44" s="754"/>
      <c r="H44" s="754"/>
      <c r="I44" s="760"/>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753"/>
      <c r="C45" s="754"/>
      <c r="D45" s="754"/>
      <c r="E45" s="760"/>
      <c r="F45" s="753"/>
      <c r="G45" s="754"/>
      <c r="H45" s="754"/>
      <c r="I45" s="760"/>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753"/>
      <c r="C46" s="754"/>
      <c r="D46" s="754"/>
      <c r="E46" s="760"/>
      <c r="F46" s="753"/>
      <c r="G46" s="754"/>
      <c r="H46" s="754"/>
      <c r="I46" s="760"/>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753"/>
      <c r="C47" s="754"/>
      <c r="D47" s="754"/>
      <c r="E47" s="760"/>
      <c r="F47" s="753"/>
      <c r="G47" s="754"/>
      <c r="H47" s="754"/>
      <c r="I47" s="760"/>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thickBot="1">
      <c r="A48" s="111"/>
      <c r="B48" s="755"/>
      <c r="C48" s="756"/>
      <c r="D48" s="756"/>
      <c r="E48" s="762"/>
      <c r="F48" s="755"/>
      <c r="G48" s="756"/>
      <c r="H48" s="756"/>
      <c r="I48" s="762"/>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5.75" customHeight="1"/>
    <row r="218" spans="1:29" ht="15.75" customHeight="1"/>
    <row r="219" spans="1:29" ht="15.75" customHeight="1"/>
    <row r="220" spans="1:29" ht="15.75" customHeight="1"/>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27">
    <mergeCell ref="B1:C2"/>
    <mergeCell ref="D1:H1"/>
    <mergeCell ref="I1:I2"/>
    <mergeCell ref="D2:H2"/>
    <mergeCell ref="B3:C3"/>
    <mergeCell ref="D3:H3"/>
    <mergeCell ref="B4:I4"/>
    <mergeCell ref="B5:C5"/>
    <mergeCell ref="D5:I5"/>
    <mergeCell ref="B6:C6"/>
    <mergeCell ref="D6:E6"/>
    <mergeCell ref="F6:G6"/>
    <mergeCell ref="H6:I6"/>
    <mergeCell ref="B38:E48"/>
    <mergeCell ref="F38:I48"/>
    <mergeCell ref="B7:C7"/>
    <mergeCell ref="H7:I7"/>
    <mergeCell ref="B30:E30"/>
    <mergeCell ref="B31:E37"/>
    <mergeCell ref="F31:I37"/>
    <mergeCell ref="D7:E7"/>
    <mergeCell ref="F7:G7"/>
    <mergeCell ref="H8:H9"/>
    <mergeCell ref="I8:I9"/>
    <mergeCell ref="B28:I28"/>
    <mergeCell ref="B29:I29"/>
    <mergeCell ref="F30:I30"/>
  </mergeCells>
  <pageMargins left="0.7" right="0.7" top="0.75" bottom="0.75" header="0" footer="0"/>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7">
    <tabColor rgb="FFFF9900"/>
  </sheetPr>
  <dimension ref="A1:AC994"/>
  <sheetViews>
    <sheetView topLeftCell="A5" workbookViewId="0">
      <selection activeCell="C17" sqref="C1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7.77734375" customWidth="1"/>
    <col min="10" max="29" width="11.5546875" customWidth="1"/>
  </cols>
  <sheetData>
    <row r="1" spans="1:29" ht="16.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24.7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480" t="s">
        <v>432</v>
      </c>
      <c r="C5" s="433"/>
      <c r="D5" s="496" t="str">
        <f>Indicadores!F59</f>
        <v>Gestión de Servicios de Información y Soporte Tecnológico (GTI)</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Indicadores!A59</f>
        <v>Backups y respaldos de la información de usuarios</v>
      </c>
      <c r="E6" s="498"/>
      <c r="F6" s="480" t="s">
        <v>434</v>
      </c>
      <c r="G6" s="433"/>
      <c r="H6" s="497" t="str">
        <f>Indicadores!S59</f>
        <v>Jefe Oficina TIC</v>
      </c>
      <c r="I6" s="498"/>
      <c r="J6" s="111"/>
      <c r="K6" s="111"/>
      <c r="L6" s="111"/>
      <c r="M6" s="111"/>
      <c r="N6" s="111"/>
      <c r="O6" s="111"/>
      <c r="P6" s="111"/>
      <c r="Q6" s="111"/>
      <c r="R6" s="111"/>
      <c r="S6" s="111"/>
      <c r="T6" s="111"/>
      <c r="U6" s="111"/>
      <c r="V6" s="111"/>
      <c r="W6" s="111"/>
      <c r="X6" s="111"/>
      <c r="Y6" s="111"/>
      <c r="Z6" s="111"/>
      <c r="AA6" s="111"/>
      <c r="AB6" s="111"/>
      <c r="AC6" s="111"/>
    </row>
    <row r="7" spans="1:29" ht="37.5" customHeight="1">
      <c r="A7" s="111"/>
      <c r="B7" s="480" t="s">
        <v>435</v>
      </c>
      <c r="C7" s="433"/>
      <c r="D7" s="497" t="str">
        <f>Indicadores!G59</f>
        <v>(No de Backups realizados con éxito / No total de Backups realizados) * 100</v>
      </c>
      <c r="E7" s="498"/>
      <c r="F7" s="480" t="s">
        <v>436</v>
      </c>
      <c r="G7" s="433"/>
      <c r="H7" s="497" t="str">
        <f>Indicadores!C59</f>
        <v>Proteger la información del Ministerio o de terceros bajo su custodia</v>
      </c>
      <c r="I7" s="49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Indicadores!P59</f>
        <v>Trimestral</v>
      </c>
      <c r="D8" s="32" t="s">
        <v>438</v>
      </c>
      <c r="E8" s="43" t="str">
        <f>Indicadores!R59</f>
        <v>Mesa de ayuda / Aranda</v>
      </c>
      <c r="F8" s="32" t="s">
        <v>70</v>
      </c>
      <c r="G8" s="43" t="str">
        <f>Indicadores!H59</f>
        <v>Porcentaje</v>
      </c>
      <c r="H8" s="482" t="s">
        <v>439</v>
      </c>
      <c r="I8" s="484" t="str">
        <f>Indicadores!O59</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Indicadores!N59</f>
        <v>1</v>
      </c>
      <c r="D9" s="34" t="s">
        <v>406</v>
      </c>
      <c r="E9" s="33">
        <f>'TABLERO DE MANDO'!F60</f>
        <v>0.85</v>
      </c>
      <c r="F9" s="35" t="s">
        <v>407</v>
      </c>
      <c r="G9" s="33">
        <f>'TABLERO DE MANDO'!G60</f>
        <v>0.9</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27" customHeight="1">
      <c r="A11" s="111"/>
      <c r="B11" s="46" t="s">
        <v>440</v>
      </c>
      <c r="C11" s="38" t="s">
        <v>441</v>
      </c>
      <c r="D11" s="39" t="str">
        <f>D9</f>
        <v>LIMITE INSATISFACTORIO</v>
      </c>
      <c r="E11" s="39" t="str">
        <f>F9</f>
        <v>LIMITE SATISFACTORIO</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120"/>
      <c r="D12" s="40">
        <f t="shared" ref="D12:D23" si="0">+$E$9</f>
        <v>0.85</v>
      </c>
      <c r="E12" s="40">
        <f t="shared" ref="E12:E23" si="1">+$G$9</f>
        <v>0.9</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120"/>
      <c r="D13" s="40">
        <f t="shared" si="0"/>
        <v>0.85</v>
      </c>
      <c r="E13" s="40">
        <f t="shared" si="1"/>
        <v>0.9</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384">
        <v>1</v>
      </c>
      <c r="D14" s="40">
        <f t="shared" si="0"/>
        <v>0.85</v>
      </c>
      <c r="E14" s="40">
        <f t="shared" si="1"/>
        <v>0.9</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120"/>
      <c r="D15" s="40">
        <f t="shared" si="0"/>
        <v>0.85</v>
      </c>
      <c r="E15" s="40">
        <f t="shared" si="1"/>
        <v>0.9</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120"/>
      <c r="D16" s="40">
        <f t="shared" si="0"/>
        <v>0.85</v>
      </c>
      <c r="E16" s="40">
        <f t="shared" si="1"/>
        <v>0.9</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384">
        <v>0.95</v>
      </c>
      <c r="D17" s="40">
        <f t="shared" si="0"/>
        <v>0.85</v>
      </c>
      <c r="E17" s="40">
        <f t="shared" si="1"/>
        <v>0.9</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c r="D18" s="40">
        <f t="shared" si="0"/>
        <v>0.85</v>
      </c>
      <c r="E18" s="40">
        <f t="shared" si="1"/>
        <v>0.9</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0.85</v>
      </c>
      <c r="E19" s="40">
        <f t="shared" si="1"/>
        <v>0.9</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266"/>
      <c r="D20" s="40">
        <f t="shared" si="0"/>
        <v>0.85</v>
      </c>
      <c r="E20" s="40">
        <f t="shared" si="1"/>
        <v>0.9</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0.85</v>
      </c>
      <c r="E21" s="40">
        <f t="shared" si="1"/>
        <v>0.9</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0.85</v>
      </c>
      <c r="E22" s="40">
        <f t="shared" si="1"/>
        <v>0.9</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384"/>
      <c r="D23" s="40">
        <f t="shared" si="0"/>
        <v>0.85</v>
      </c>
      <c r="E23" s="40">
        <f t="shared" si="1"/>
        <v>0.9</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t="s">
        <v>442</v>
      </c>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706"/>
      <c r="C29" s="478"/>
      <c r="D29" s="478"/>
      <c r="E29" s="478"/>
      <c r="F29" s="478"/>
      <c r="G29" s="478"/>
      <c r="H29" s="478"/>
      <c r="I29" s="479"/>
      <c r="J29" s="111"/>
      <c r="K29" s="111"/>
      <c r="L29" s="111"/>
      <c r="M29" s="111"/>
      <c r="N29" s="111"/>
      <c r="O29" s="111"/>
      <c r="P29" s="111"/>
      <c r="Q29" s="111"/>
      <c r="R29" s="111"/>
      <c r="S29" s="111"/>
      <c r="T29" s="111"/>
      <c r="U29" s="111"/>
      <c r="V29" s="111"/>
      <c r="W29" s="111"/>
      <c r="X29" s="111"/>
      <c r="Y29" s="111"/>
      <c r="Z29" s="111"/>
      <c r="AA29" s="111"/>
      <c r="AB29" s="111"/>
      <c r="AC29" s="111"/>
    </row>
    <row r="30" spans="1:29" ht="15.75" customHeight="1">
      <c r="A30" s="111"/>
      <c r="B30" s="567" t="s">
        <v>443</v>
      </c>
      <c r="C30" s="432"/>
      <c r="D30" s="432"/>
      <c r="E30" s="433"/>
      <c r="F30" s="567" t="s">
        <v>444</v>
      </c>
      <c r="G30" s="432"/>
      <c r="H30" s="432"/>
      <c r="I30" s="43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786"/>
      <c r="C31" s="426"/>
      <c r="D31" s="426"/>
      <c r="E31" s="427"/>
      <c r="F31" s="723"/>
      <c r="G31" s="426"/>
      <c r="H31" s="426"/>
      <c r="I31" s="427"/>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477"/>
      <c r="C32" s="478"/>
      <c r="D32" s="478"/>
      <c r="E32" s="479"/>
      <c r="F32" s="477"/>
      <c r="G32" s="478"/>
      <c r="H32" s="478"/>
      <c r="I32" s="479"/>
      <c r="J32" s="111"/>
      <c r="K32" s="111"/>
      <c r="L32" s="111"/>
      <c r="M32" s="111"/>
      <c r="N32" s="111"/>
      <c r="O32" s="111"/>
      <c r="P32" s="111"/>
      <c r="Q32" s="111"/>
      <c r="R32" s="111"/>
      <c r="S32" s="111"/>
      <c r="T32" s="111"/>
      <c r="U32" s="111"/>
      <c r="V32" s="111"/>
      <c r="W32" s="111"/>
      <c r="X32" s="111"/>
      <c r="Y32" s="111"/>
      <c r="Z32" s="111"/>
      <c r="AA32" s="111"/>
      <c r="AB32" s="111"/>
      <c r="AC32" s="111"/>
    </row>
    <row r="33" spans="1:29" ht="41.25" customHeight="1">
      <c r="A33" s="111"/>
      <c r="B33" s="428"/>
      <c r="C33" s="429"/>
      <c r="D33" s="429"/>
      <c r="E33" s="430"/>
      <c r="F33" s="428"/>
      <c r="G33" s="429"/>
      <c r="H33" s="429"/>
      <c r="I33" s="430"/>
      <c r="J33" s="111"/>
      <c r="K33" s="111"/>
      <c r="L33" s="111"/>
      <c r="M33" s="111"/>
      <c r="N33" s="111"/>
      <c r="O33" s="111"/>
      <c r="P33" s="111"/>
      <c r="Q33" s="111"/>
      <c r="R33" s="111"/>
      <c r="S33" s="111"/>
      <c r="T33" s="111"/>
      <c r="U33" s="111"/>
      <c r="V33" s="111"/>
      <c r="W33" s="111"/>
      <c r="X33" s="111"/>
      <c r="Y33" s="111"/>
      <c r="Z33" s="111"/>
      <c r="AA33" s="111"/>
      <c r="AB33" s="111"/>
      <c r="AC33" s="111"/>
    </row>
    <row r="34" spans="1:29" ht="13.5" customHeight="1">
      <c r="A34" s="111"/>
      <c r="B34" s="786"/>
      <c r="C34" s="426"/>
      <c r="D34" s="426"/>
      <c r="E34" s="427"/>
      <c r="F34" s="786"/>
      <c r="G34" s="426"/>
      <c r="H34" s="426"/>
      <c r="I34" s="427"/>
      <c r="J34" s="111"/>
      <c r="K34" s="111"/>
      <c r="L34" s="111"/>
      <c r="M34" s="111"/>
      <c r="N34" s="111"/>
      <c r="O34" s="111"/>
      <c r="P34" s="111"/>
      <c r="Q34" s="111"/>
      <c r="R34" s="111"/>
      <c r="S34" s="111"/>
      <c r="T34" s="111"/>
      <c r="U34" s="111"/>
      <c r="V34" s="111"/>
      <c r="W34" s="111"/>
      <c r="X34" s="111"/>
      <c r="Y34" s="111"/>
      <c r="Z34" s="111"/>
      <c r="AA34" s="111"/>
      <c r="AB34" s="111"/>
      <c r="AC34" s="111"/>
    </row>
    <row r="35" spans="1:29" ht="13.5" customHeight="1">
      <c r="A35" s="111"/>
      <c r="B35" s="477"/>
      <c r="C35" s="478"/>
      <c r="D35" s="478"/>
      <c r="E35" s="479"/>
      <c r="F35" s="477"/>
      <c r="G35" s="478"/>
      <c r="H35" s="478"/>
      <c r="I35" s="479"/>
      <c r="J35" s="111"/>
      <c r="K35" s="111"/>
      <c r="L35" s="111"/>
      <c r="M35" s="111"/>
      <c r="N35" s="111"/>
      <c r="O35" s="111"/>
      <c r="P35" s="111"/>
      <c r="Q35" s="111"/>
      <c r="R35" s="111"/>
      <c r="S35" s="111"/>
      <c r="T35" s="111"/>
      <c r="U35" s="111"/>
      <c r="V35" s="111"/>
      <c r="W35" s="111"/>
      <c r="X35" s="111"/>
      <c r="Y35" s="111"/>
      <c r="Z35" s="111"/>
      <c r="AA35" s="111"/>
      <c r="AB35" s="111"/>
      <c r="AC35" s="111"/>
    </row>
    <row r="36" spans="1:29" ht="30" customHeight="1" thickBot="1">
      <c r="A36" s="111"/>
      <c r="B36" s="428"/>
      <c r="C36" s="429"/>
      <c r="D36" s="429"/>
      <c r="E36" s="430"/>
      <c r="F36" s="428"/>
      <c r="G36" s="429"/>
      <c r="H36" s="429"/>
      <c r="I36" s="430"/>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778"/>
      <c r="C37" s="779"/>
      <c r="D37" s="779"/>
      <c r="E37" s="779"/>
      <c r="F37" s="782"/>
      <c r="G37" s="779"/>
      <c r="H37" s="779"/>
      <c r="I37" s="783"/>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780"/>
      <c r="C38" s="781"/>
      <c r="D38" s="781"/>
      <c r="E38" s="781"/>
      <c r="F38" s="784"/>
      <c r="G38" s="781"/>
      <c r="H38" s="781"/>
      <c r="I38" s="785"/>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780"/>
      <c r="C39" s="781"/>
      <c r="D39" s="781"/>
      <c r="E39" s="781"/>
      <c r="F39" s="784"/>
      <c r="G39" s="781"/>
      <c r="H39" s="781"/>
      <c r="I39" s="785"/>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780"/>
      <c r="C40" s="781"/>
      <c r="D40" s="781"/>
      <c r="E40" s="781"/>
      <c r="F40" s="784"/>
      <c r="G40" s="781"/>
      <c r="H40" s="781"/>
      <c r="I40" s="785"/>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780"/>
      <c r="C41" s="781"/>
      <c r="D41" s="781"/>
      <c r="E41" s="781"/>
      <c r="F41" s="784"/>
      <c r="G41" s="781"/>
      <c r="H41" s="781"/>
      <c r="I41" s="785"/>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780"/>
      <c r="C42" s="781"/>
      <c r="D42" s="781"/>
      <c r="E42" s="781"/>
      <c r="F42" s="784"/>
      <c r="G42" s="781"/>
      <c r="H42" s="781"/>
      <c r="I42" s="785"/>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780"/>
      <c r="C43" s="781"/>
      <c r="D43" s="781"/>
      <c r="E43" s="781"/>
      <c r="F43" s="784"/>
      <c r="G43" s="781"/>
      <c r="H43" s="781"/>
      <c r="I43" s="785"/>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780"/>
      <c r="C44" s="781"/>
      <c r="D44" s="781"/>
      <c r="E44" s="781"/>
      <c r="F44" s="784"/>
      <c r="G44" s="781"/>
      <c r="H44" s="781"/>
      <c r="I44" s="785"/>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row>
    <row r="221" spans="1:29" ht="13.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row>
    <row r="222" spans="1:29" ht="13.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row>
    <row r="223" spans="1:29" ht="13.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row>
    <row r="224" spans="1:29" ht="13.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row>
    <row r="225" spans="1:29" ht="13.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row>
    <row r="226" spans="1:29" ht="13.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row>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9">
    <mergeCell ref="B1:C2"/>
    <mergeCell ref="D1:H1"/>
    <mergeCell ref="I1:I2"/>
    <mergeCell ref="D2:H2"/>
    <mergeCell ref="B3:C3"/>
    <mergeCell ref="D3:H3"/>
    <mergeCell ref="B4:I4"/>
    <mergeCell ref="B5:C5"/>
    <mergeCell ref="D5:I5"/>
    <mergeCell ref="B6:C6"/>
    <mergeCell ref="D6:E6"/>
    <mergeCell ref="F6:G6"/>
    <mergeCell ref="H6:I6"/>
    <mergeCell ref="B37:E44"/>
    <mergeCell ref="F37:I44"/>
    <mergeCell ref="B34:E36"/>
    <mergeCell ref="F34:I36"/>
    <mergeCell ref="D7:E7"/>
    <mergeCell ref="F7:G7"/>
    <mergeCell ref="H8:H9"/>
    <mergeCell ref="I8:I9"/>
    <mergeCell ref="B28:I28"/>
    <mergeCell ref="B29:I29"/>
    <mergeCell ref="F30:I30"/>
    <mergeCell ref="B7:C7"/>
    <mergeCell ref="H7:I7"/>
    <mergeCell ref="B30:E30"/>
    <mergeCell ref="B31:E33"/>
    <mergeCell ref="F31:I33"/>
  </mergeCells>
  <pageMargins left="0.7" right="0.7" top="0.75" bottom="0.75" header="0" footer="0"/>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8">
    <tabColor rgb="FFFF9900"/>
  </sheetPr>
  <dimension ref="A1:AC993"/>
  <sheetViews>
    <sheetView topLeftCell="A7" workbookViewId="0">
      <selection activeCell="C17" sqref="C1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7.77734375" customWidth="1"/>
    <col min="10" max="29" width="11.5546875" customWidth="1"/>
  </cols>
  <sheetData>
    <row r="1" spans="1:29" ht="1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24.7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573"/>
      <c r="C4" s="494"/>
      <c r="D4" s="494"/>
      <c r="E4" s="494"/>
      <c r="F4" s="494"/>
      <c r="G4" s="494"/>
      <c r="H4" s="494"/>
      <c r="I4" s="574"/>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480" t="s">
        <v>432</v>
      </c>
      <c r="C5" s="433"/>
      <c r="D5" s="496" t="str">
        <f>Indicadores!F59</f>
        <v>Gestión de Servicios de Información y Soporte Tecnológico (GTI)</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Indicadores!A60</f>
        <v>Consumo de papel impresiones por usuario</v>
      </c>
      <c r="E6" s="498"/>
      <c r="F6" s="480" t="s">
        <v>434</v>
      </c>
      <c r="G6" s="433"/>
      <c r="H6" s="497" t="str">
        <f>Indicadores!S60</f>
        <v>Jefe Oficina TIC</v>
      </c>
      <c r="I6" s="498"/>
      <c r="J6" s="111"/>
      <c r="K6" s="111"/>
      <c r="L6" s="111"/>
      <c r="M6" s="111"/>
      <c r="N6" s="111"/>
      <c r="O6" s="111"/>
      <c r="P6" s="111"/>
      <c r="Q6" s="111"/>
      <c r="R6" s="111"/>
      <c r="S6" s="111"/>
      <c r="T6" s="111"/>
      <c r="U6" s="111"/>
      <c r="V6" s="111"/>
      <c r="W6" s="111"/>
      <c r="X6" s="111"/>
      <c r="Y6" s="111"/>
      <c r="Z6" s="111"/>
      <c r="AA6" s="111"/>
      <c r="AB6" s="111"/>
      <c r="AC6" s="111"/>
    </row>
    <row r="7" spans="1:29" ht="37.5" customHeight="1">
      <c r="A7" s="111"/>
      <c r="B7" s="480" t="s">
        <v>435</v>
      </c>
      <c r="C7" s="433"/>
      <c r="D7" s="497" t="str">
        <f>Indicadores!G60</f>
        <v>((# mensual de impresiones 2022 - # promedio mensual de impresiones 2019) / # promedio mensual de impresiones 2019) * 100</v>
      </c>
      <c r="E7" s="498"/>
      <c r="F7" s="480" t="s">
        <v>436</v>
      </c>
      <c r="G7" s="433"/>
      <c r="H7" s="497" t="str">
        <f>Indicadores!C60</f>
        <v>Analizar el comportamiento del consumo mensual de papel según las impresiones por usuario.</v>
      </c>
      <c r="I7" s="49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Indicadores!P60</f>
        <v>Mensual</v>
      </c>
      <c r="D8" s="32" t="s">
        <v>438</v>
      </c>
      <c r="E8" s="43" t="str">
        <f>Indicadores!R60</f>
        <v>Oficina de Tecnologías de Información y Comunicación</v>
      </c>
      <c r="F8" s="32" t="s">
        <v>70</v>
      </c>
      <c r="G8" s="43" t="str">
        <f>Indicadores!H60</f>
        <v xml:space="preserve">Unidades </v>
      </c>
      <c r="H8" s="482" t="s">
        <v>439</v>
      </c>
      <c r="I8" s="484" t="str">
        <f>Indicadores!O60</f>
        <v xml:space="preserve">Hacia abajo </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Indicadores!N60</f>
        <v>-0.03</v>
      </c>
      <c r="D9" s="34" t="s">
        <v>406</v>
      </c>
      <c r="E9" s="71">
        <f>'TABLERO DE MANDO'!F61</f>
        <v>-2.8499999999999998E-2</v>
      </c>
      <c r="F9" s="35" t="s">
        <v>407</v>
      </c>
      <c r="G9" s="72">
        <f>'TABLERO DE MANDO'!G61</f>
        <v>-2.5499999999999998E-2</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27" customHeight="1">
      <c r="A11" s="111"/>
      <c r="B11" s="46" t="s">
        <v>440</v>
      </c>
      <c r="C11" s="38" t="s">
        <v>441</v>
      </c>
      <c r="D11" s="39" t="str">
        <f>D9</f>
        <v>LIMITE INSATISFACTORIO</v>
      </c>
      <c r="E11" s="39" t="str">
        <f>F9</f>
        <v>LIMITE SATISFACTORIO</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384">
        <v>-0.98</v>
      </c>
      <c r="D12" s="40">
        <f t="shared" ref="D12:D23" si="0">+$E$9</f>
        <v>-2.8499999999999998E-2</v>
      </c>
      <c r="E12" s="40">
        <f t="shared" ref="E12:E23" si="1">+$G$9</f>
        <v>-2.5499999999999998E-2</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384">
        <v>-0.76</v>
      </c>
      <c r="D13" s="40">
        <f t="shared" si="0"/>
        <v>-2.8499999999999998E-2</v>
      </c>
      <c r="E13" s="40">
        <f t="shared" si="1"/>
        <v>-2.5499999999999998E-2</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384">
        <v>-0.76</v>
      </c>
      <c r="D14" s="40">
        <f t="shared" si="0"/>
        <v>-2.8499999999999998E-2</v>
      </c>
      <c r="E14" s="40">
        <f t="shared" si="1"/>
        <v>-2.5499999999999998E-2</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384">
        <v>-0.76</v>
      </c>
      <c r="D15" s="40">
        <f t="shared" si="0"/>
        <v>-2.8499999999999998E-2</v>
      </c>
      <c r="E15" s="40">
        <f t="shared" si="1"/>
        <v>-2.5499999999999998E-2</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384">
        <v>-0.76</v>
      </c>
      <c r="D16" s="40">
        <f t="shared" si="0"/>
        <v>-2.8499999999999998E-2</v>
      </c>
      <c r="E16" s="40">
        <f t="shared" si="1"/>
        <v>-2.5499999999999998E-2</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24">
        <v>-0.77</v>
      </c>
      <c r="D17" s="40">
        <f t="shared" si="0"/>
        <v>-2.8499999999999998E-2</v>
      </c>
      <c r="E17" s="40">
        <f t="shared" si="1"/>
        <v>-2.5499999999999998E-2</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384">
        <v>-0.75</v>
      </c>
      <c r="D18" s="40">
        <f t="shared" si="0"/>
        <v>-2.8499999999999998E-2</v>
      </c>
      <c r="E18" s="40">
        <f t="shared" si="1"/>
        <v>-2.5499999999999998E-2</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266"/>
      <c r="D19" s="40">
        <f t="shared" si="0"/>
        <v>-2.8499999999999998E-2</v>
      </c>
      <c r="E19" s="40">
        <f t="shared" si="1"/>
        <v>-2.5499999999999998E-2</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266"/>
      <c r="D20" s="40">
        <f t="shared" si="0"/>
        <v>-2.8499999999999998E-2</v>
      </c>
      <c r="E20" s="40">
        <f t="shared" si="1"/>
        <v>-2.5499999999999998E-2</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384"/>
      <c r="D21" s="40">
        <f t="shared" si="0"/>
        <v>-2.8499999999999998E-2</v>
      </c>
      <c r="E21" s="40">
        <f t="shared" si="1"/>
        <v>-2.5499999999999998E-2</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384"/>
      <c r="D22" s="40">
        <f t="shared" si="0"/>
        <v>-2.8499999999999998E-2</v>
      </c>
      <c r="E22" s="40">
        <f t="shared" si="1"/>
        <v>-2.5499999999999998E-2</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384"/>
      <c r="D23" s="40">
        <f t="shared" si="0"/>
        <v>-2.8499999999999998E-2</v>
      </c>
      <c r="E23" s="40">
        <f t="shared" si="1"/>
        <v>-2.5499999999999998E-2</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t="s">
        <v>442</v>
      </c>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706"/>
      <c r="C29" s="478"/>
      <c r="D29" s="478"/>
      <c r="E29" s="478"/>
      <c r="F29" s="478"/>
      <c r="G29" s="478"/>
      <c r="H29" s="478"/>
      <c r="I29" s="479"/>
      <c r="J29" s="111"/>
      <c r="K29" s="111"/>
      <c r="L29" s="111"/>
      <c r="M29" s="111"/>
      <c r="N29" s="111"/>
      <c r="O29" s="111"/>
      <c r="P29" s="111"/>
      <c r="Q29" s="111"/>
      <c r="R29" s="111"/>
      <c r="S29" s="111"/>
      <c r="T29" s="111"/>
      <c r="U29" s="111"/>
      <c r="V29" s="111"/>
      <c r="W29" s="111"/>
      <c r="X29" s="111"/>
      <c r="Y29" s="111"/>
      <c r="Z29" s="111"/>
      <c r="AA29" s="111"/>
      <c r="AB29" s="111"/>
      <c r="AC29" s="111"/>
    </row>
    <row r="30" spans="1:29" ht="15.75" customHeight="1">
      <c r="A30" s="111"/>
      <c r="B30" s="567" t="s">
        <v>443</v>
      </c>
      <c r="C30" s="432"/>
      <c r="D30" s="432"/>
      <c r="E30" s="433"/>
      <c r="F30" s="567" t="s">
        <v>444</v>
      </c>
      <c r="G30" s="432"/>
      <c r="H30" s="432"/>
      <c r="I30" s="43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786" t="s">
        <v>664</v>
      </c>
      <c r="C31" s="426"/>
      <c r="D31" s="426"/>
      <c r="E31" s="427"/>
      <c r="F31" s="786"/>
      <c r="G31" s="426"/>
      <c r="H31" s="426"/>
      <c r="I31" s="427"/>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477"/>
      <c r="C32" s="478"/>
      <c r="D32" s="478"/>
      <c r="E32" s="479"/>
      <c r="F32" s="477"/>
      <c r="G32" s="478"/>
      <c r="H32" s="478"/>
      <c r="I32" s="479"/>
      <c r="J32" s="111"/>
      <c r="K32" s="111"/>
      <c r="L32" s="111"/>
      <c r="M32" s="111"/>
      <c r="N32" s="111"/>
      <c r="O32" s="111"/>
      <c r="P32" s="111"/>
      <c r="Q32" s="111"/>
      <c r="R32" s="111"/>
      <c r="S32" s="111"/>
      <c r="T32" s="111"/>
      <c r="U32" s="111"/>
      <c r="V32" s="111"/>
      <c r="W32" s="111"/>
      <c r="X32" s="111"/>
      <c r="Y32" s="111"/>
      <c r="Z32" s="111"/>
      <c r="AA32" s="111"/>
      <c r="AB32" s="111"/>
      <c r="AC32" s="111"/>
    </row>
    <row r="33" spans="1:29" ht="93" customHeight="1">
      <c r="A33" s="111"/>
      <c r="B33" s="428"/>
      <c r="C33" s="429"/>
      <c r="D33" s="429"/>
      <c r="E33" s="430"/>
      <c r="F33" s="428"/>
      <c r="G33" s="429"/>
      <c r="H33" s="429"/>
      <c r="I33" s="430"/>
      <c r="J33" s="111"/>
      <c r="K33" s="111"/>
      <c r="L33" s="111"/>
      <c r="M33" s="111"/>
      <c r="N33" s="111"/>
      <c r="O33" s="111"/>
      <c r="P33" s="111"/>
      <c r="Q33" s="111"/>
      <c r="R33" s="111"/>
      <c r="S33" s="111"/>
      <c r="T33" s="111"/>
      <c r="U33" s="111"/>
      <c r="V33" s="111"/>
      <c r="W33" s="111"/>
      <c r="X33" s="111"/>
      <c r="Y33" s="111"/>
      <c r="Z33" s="111"/>
      <c r="AA33" s="111"/>
      <c r="AB33" s="111"/>
      <c r="AC33" s="111"/>
    </row>
    <row r="34" spans="1:29" ht="13.5" customHeight="1">
      <c r="A34" s="111"/>
      <c r="B34" s="787"/>
      <c r="C34" s="787"/>
      <c r="D34" s="787"/>
      <c r="E34" s="787"/>
      <c r="F34" s="787"/>
      <c r="G34" s="787"/>
      <c r="H34" s="787"/>
      <c r="I34" s="787"/>
      <c r="J34" s="111"/>
      <c r="K34" s="111"/>
      <c r="L34" s="111"/>
      <c r="M34" s="111"/>
      <c r="N34" s="111"/>
      <c r="O34" s="111"/>
      <c r="P34" s="111"/>
      <c r="Q34" s="111"/>
      <c r="R34" s="111"/>
      <c r="S34" s="111"/>
      <c r="T34" s="111"/>
      <c r="U34" s="111"/>
      <c r="V34" s="111"/>
      <c r="W34" s="111"/>
      <c r="X34" s="111"/>
      <c r="Y34" s="111"/>
      <c r="Z34" s="111"/>
      <c r="AA34" s="111"/>
      <c r="AB34" s="111"/>
      <c r="AC34" s="111"/>
    </row>
    <row r="35" spans="1:29" ht="64.5" customHeight="1">
      <c r="A35" s="111"/>
      <c r="B35" s="787"/>
      <c r="C35" s="787"/>
      <c r="D35" s="787"/>
      <c r="E35" s="787"/>
      <c r="F35" s="787"/>
      <c r="G35" s="787"/>
      <c r="H35" s="787"/>
      <c r="I35" s="787"/>
      <c r="J35" s="111"/>
      <c r="K35" s="111"/>
      <c r="L35" s="111"/>
      <c r="M35" s="111"/>
      <c r="N35" s="111"/>
      <c r="O35" s="111"/>
      <c r="P35" s="111"/>
      <c r="Q35" s="111"/>
      <c r="R35" s="111"/>
      <c r="S35" s="111"/>
      <c r="T35" s="111"/>
      <c r="U35" s="111"/>
      <c r="V35" s="111"/>
      <c r="W35" s="111"/>
      <c r="X35" s="111"/>
      <c r="Y35" s="111"/>
      <c r="Z35" s="111"/>
      <c r="AA35" s="111"/>
      <c r="AB35" s="111"/>
      <c r="AC35" s="111"/>
    </row>
    <row r="36" spans="1:29" ht="13.5" customHeight="1">
      <c r="A36" s="111"/>
      <c r="B36" s="111"/>
      <c r="C36" s="111"/>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row>
    <row r="220" spans="1:29" ht="13.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row>
    <row r="221" spans="1:29" ht="13.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row>
    <row r="222" spans="1:29" ht="13.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row>
    <row r="223" spans="1:29" ht="13.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row>
    <row r="224" spans="1:29" ht="13.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row>
    <row r="225" spans="1:29" ht="13.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row>
    <row r="226" spans="1:29" ht="15.75" customHeight="1"/>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27">
    <mergeCell ref="B34:E35"/>
    <mergeCell ref="F34:I35"/>
    <mergeCell ref="B1:C2"/>
    <mergeCell ref="D1:H1"/>
    <mergeCell ref="I1:I2"/>
    <mergeCell ref="D2:H2"/>
    <mergeCell ref="B3:C3"/>
    <mergeCell ref="D3:H3"/>
    <mergeCell ref="B4:I4"/>
    <mergeCell ref="B5:C5"/>
    <mergeCell ref="D5:I5"/>
    <mergeCell ref="B6:C6"/>
    <mergeCell ref="D6:E6"/>
    <mergeCell ref="F6:G6"/>
    <mergeCell ref="H6:I6"/>
    <mergeCell ref="B31:E33"/>
    <mergeCell ref="F31:I33"/>
    <mergeCell ref="B29:I29"/>
    <mergeCell ref="F30:I30"/>
    <mergeCell ref="B7:C7"/>
    <mergeCell ref="H7:I7"/>
    <mergeCell ref="B30:E30"/>
    <mergeCell ref="D7:E7"/>
    <mergeCell ref="F7:G7"/>
    <mergeCell ref="H8:H9"/>
    <mergeCell ref="I8:I9"/>
    <mergeCell ref="B28:I28"/>
  </mergeCells>
  <pageMargins left="0.7" right="0.7" top="0.75" bottom="0.75" header="0" footer="0"/>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9">
    <tabColor rgb="FFFF9900"/>
  </sheetPr>
  <dimension ref="A1:AC997"/>
  <sheetViews>
    <sheetView workbookViewId="0">
      <selection activeCell="C17" sqref="C1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30"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29.2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7.5" customHeight="1">
      <c r="A4" s="111"/>
      <c r="B4" s="493"/>
      <c r="C4" s="494"/>
      <c r="D4" s="494"/>
      <c r="E4" s="494"/>
      <c r="F4" s="494"/>
      <c r="G4" s="494"/>
      <c r="H4" s="494"/>
      <c r="I4" s="495"/>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480" t="s">
        <v>432</v>
      </c>
      <c r="C5" s="433"/>
      <c r="D5" s="496" t="str">
        <f>Indicadores!F61</f>
        <v>Gestión Disciplinaria. (DIS)</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Indicadores!A61</f>
        <v>Autos Administrativos generados en el periodo</v>
      </c>
      <c r="E6" s="498"/>
      <c r="F6" s="480" t="s">
        <v>434</v>
      </c>
      <c r="G6" s="433"/>
      <c r="H6" s="497" t="str">
        <f>Indicadores!S61</f>
        <v xml:space="preserve">Susana Valderrama Montoya </v>
      </c>
      <c r="I6" s="498"/>
      <c r="J6" s="111"/>
      <c r="K6" s="111"/>
      <c r="L6" s="111"/>
      <c r="M6" s="111"/>
      <c r="N6" s="111"/>
      <c r="O6" s="111"/>
      <c r="P6" s="111"/>
      <c r="Q6" s="111"/>
      <c r="R6" s="111"/>
      <c r="S6" s="111"/>
      <c r="T6" s="111"/>
      <c r="U6" s="111"/>
      <c r="V6" s="111"/>
      <c r="W6" s="111"/>
      <c r="X6" s="111"/>
      <c r="Y6" s="111"/>
      <c r="Z6" s="111"/>
      <c r="AA6" s="111"/>
      <c r="AB6" s="111"/>
      <c r="AC6" s="111"/>
    </row>
    <row r="7" spans="1:29" ht="39.75" customHeight="1">
      <c r="A7" s="111"/>
      <c r="B7" s="480" t="s">
        <v>435</v>
      </c>
      <c r="C7" s="433"/>
      <c r="D7" s="497" t="str">
        <f>Indicadores!G61</f>
        <v>Autos Administrativos realizados / Autos administrativos programados) *100</v>
      </c>
      <c r="E7" s="498"/>
      <c r="F7" s="480" t="s">
        <v>436</v>
      </c>
      <c r="G7" s="433"/>
      <c r="H7" s="497" t="str">
        <f>Indicadores!C61</f>
        <v>Medición de las acciones de sustanciación de los procesos a cargo del Grupo Disciplinario</v>
      </c>
      <c r="I7" s="49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Indicadores!P61</f>
        <v>Trimestral</v>
      </c>
      <c r="D8" s="32" t="s">
        <v>438</v>
      </c>
      <c r="E8" s="43" t="str">
        <f>Indicadores!R61</f>
        <v>Control Disciplinario</v>
      </c>
      <c r="F8" s="32" t="s">
        <v>70</v>
      </c>
      <c r="G8" s="43" t="str">
        <f>Indicadores!H61</f>
        <v>Porcentaje</v>
      </c>
      <c r="H8" s="482" t="s">
        <v>439</v>
      </c>
      <c r="I8" s="484" t="str">
        <f>Indicadores!O61</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Indicadores!N61</f>
        <v>0.9</v>
      </c>
      <c r="D9" s="34" t="s">
        <v>406</v>
      </c>
      <c r="E9" s="33">
        <f>'TABLERO DE MANDO'!F62</f>
        <v>0.76500000000000001</v>
      </c>
      <c r="F9" s="35" t="s">
        <v>407</v>
      </c>
      <c r="G9" s="33">
        <f>'TABLERO DE MANDO'!G62</f>
        <v>0.81</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19.5" customHeight="1">
      <c r="A11" s="111"/>
      <c r="B11" s="46" t="s">
        <v>440</v>
      </c>
      <c r="C11" s="38" t="s">
        <v>441</v>
      </c>
      <c r="D11" s="39" t="str">
        <f>D9</f>
        <v>LIMITE INSATISFACTORIO</v>
      </c>
      <c r="E11" s="39" t="str">
        <f>F9</f>
        <v>LIMITE SATISFACTORIO</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120"/>
      <c r="D12" s="40">
        <f t="shared" ref="D12:D23" si="0">+$E$9</f>
        <v>0.76500000000000001</v>
      </c>
      <c r="E12" s="40">
        <f t="shared" ref="E12:E23" si="1">+$G$9</f>
        <v>0.81</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120"/>
      <c r="D13" s="40">
        <f t="shared" si="0"/>
        <v>0.76500000000000001</v>
      </c>
      <c r="E13" s="40">
        <f t="shared" si="1"/>
        <v>0.81</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41">
        <v>1.46</v>
      </c>
      <c r="D14" s="40">
        <f t="shared" si="0"/>
        <v>0.76500000000000001</v>
      </c>
      <c r="E14" s="40">
        <f t="shared" si="1"/>
        <v>0.81</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120"/>
      <c r="D15" s="40">
        <f t="shared" si="0"/>
        <v>0.76500000000000001</v>
      </c>
      <c r="E15" s="40">
        <f t="shared" si="1"/>
        <v>0.81</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120"/>
      <c r="D16" s="40">
        <f t="shared" si="0"/>
        <v>0.76500000000000001</v>
      </c>
      <c r="E16" s="40">
        <f t="shared" si="1"/>
        <v>0.81</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9">
        <v>1.1299999999999999</v>
      </c>
      <c r="D17" s="40">
        <f t="shared" si="0"/>
        <v>0.76500000000000001</v>
      </c>
      <c r="E17" s="40">
        <f t="shared" si="1"/>
        <v>0.81</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c r="D18" s="40">
        <f t="shared" si="0"/>
        <v>0.76500000000000001</v>
      </c>
      <c r="E18" s="40">
        <f t="shared" si="1"/>
        <v>0.81</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0.76500000000000001</v>
      </c>
      <c r="E19" s="40">
        <f t="shared" si="1"/>
        <v>0.81</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0.76500000000000001</v>
      </c>
      <c r="E20" s="40">
        <f t="shared" si="1"/>
        <v>0.81</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0.76500000000000001</v>
      </c>
      <c r="E21" s="40">
        <f t="shared" si="1"/>
        <v>0.81</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0.76500000000000001</v>
      </c>
      <c r="E22" s="40">
        <f t="shared" si="1"/>
        <v>0.81</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41"/>
      <c r="D23" s="40">
        <f t="shared" si="0"/>
        <v>0.76500000000000001</v>
      </c>
      <c r="E23" s="40">
        <f t="shared" si="1"/>
        <v>0.81</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789" t="s">
        <v>442</v>
      </c>
      <c r="C28" s="432"/>
      <c r="D28" s="432"/>
      <c r="E28" s="432"/>
      <c r="F28" s="432"/>
      <c r="G28" s="432"/>
      <c r="H28" s="432"/>
      <c r="I28" s="433"/>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567" t="s">
        <v>443</v>
      </c>
      <c r="C29" s="432"/>
      <c r="D29" s="432"/>
      <c r="E29" s="433"/>
      <c r="F29" s="567" t="s">
        <v>444</v>
      </c>
      <c r="G29" s="432"/>
      <c r="H29" s="432"/>
      <c r="I29" s="433"/>
      <c r="J29" s="111"/>
      <c r="K29" s="111"/>
      <c r="L29" s="111"/>
      <c r="M29" s="111"/>
      <c r="N29" s="111"/>
      <c r="O29" s="111"/>
      <c r="P29" s="111"/>
      <c r="Q29" s="111"/>
      <c r="R29" s="111"/>
      <c r="S29" s="111"/>
      <c r="T29" s="111"/>
      <c r="U29" s="111"/>
      <c r="V29" s="111"/>
      <c r="W29" s="111"/>
      <c r="X29" s="111"/>
      <c r="Y29" s="111"/>
      <c r="Z29" s="111"/>
      <c r="AA29" s="111"/>
      <c r="AB29" s="111"/>
      <c r="AC29" s="111"/>
    </row>
    <row r="30" spans="1:29" ht="81.75" customHeight="1">
      <c r="A30" s="111"/>
      <c r="B30" s="788" t="str">
        <f>'[1]Ier timestre'!$B$32</f>
        <v xml:space="preserve">El comportamiento del indicador fue del 146% cumpliendo la meta del indicador del 90% y, superándolo en 56 puntos porcentuales y su gestión fue muy positiva y se vio demostrada de la siguiente manera:
El Grupo Disciplinario, en el Plan de Acción 2022 registró la Actividad 6.2, así:" Efectuar las gestiones de sustanciación de los procesos a cargo del Grupo Disciplinario" con una meta para la vigencia correspondiente a “60 Autos de fondo proferidos en un (1) año” conforme lo cual, al término del primer trimestre de la vigencia 2022 se deberían haber proferido 15 decisiones de fondo, meta que fue cumplida al 100%, toda vez que a la fecha se han proferido un total de 22 decisiones de fondo, cuyo detalle, para el primer trimestre de la anualidad que trascurre, se discrimina a continuación: 
ENERO-2022: 1) Expediente Disciplinario No. 1510-18: Terminación y Archivo. 2) Expediente Disciplinario No. 1599-20: Terminación y Archivo. 3) Expediente Disciplinario No. 1633-21: Terminación y Archivo. 4) Expediente Disciplinario No. 1597-20: Terminación y Archivo. 5) Expediente Disciplinario No. 1638-21: Indagación Preliminar. 6) Expediente Disciplinario No. 1664-21: Indagación Preliminar. 7) Expediente Disciplinario No. 1564-18: Terminación y Archivo. 8) Expediente Disciplinario No. 1666-21: Abstención. 9) Expediente Disciplinario No. 1640-21: Indagación Preliminar. 10) Expediente Disciplinario No. 1611-21: Terminación y Archivo.
FEBRERO-2022: 1) Expediente Disciplinario No. 1644-21: Terminación y Archivo. 2) Expediente Disciplinario No. 1645-21: Terminación y Archivo. 3) Expediente Disciplinario No. 1596-20: Terminación y Archivo.
MARZO-2022: 1) Expediente Disciplinario No. 1532-18: Terminación y Archivo. 2) Expediente Disciplinario No. 1541-18: Prorroga de Investigación. 3) Expediente Disciplinario No. 1613-21: Terminación y Archivo. 4)Expediente Disciplinario No. 1671-22: Auto Inhibitorio. 5) Expediente Disciplinario No. 1641-22: Auto Inhibitorio. 6) Expediente Disciplinario No. 1665-21: Auto Inhibitorio. 7) Expediente Disciplinario No. 1631-21: Prorroga de Investigación. 8) Expediente Disciplinario No. 1593-20: Prorroga de Investigación. 9) Expediente Disciplinario No. 1585-19: Prorroga de Investigación. 
En resumen, la gestión surtida fue:
Enero: 10 autos proferidos
Febrero: 3 autos proferidos.
Marzo: 9 autos proferidos.
</v>
      </c>
      <c r="C30" s="426"/>
      <c r="D30" s="426"/>
      <c r="E30" s="427"/>
      <c r="F30" s="723"/>
      <c r="G30" s="426"/>
      <c r="H30" s="426"/>
      <c r="I30" s="427"/>
      <c r="J30" s="111"/>
      <c r="K30" s="111"/>
      <c r="L30" s="111"/>
      <c r="M30" s="111"/>
      <c r="N30" s="111"/>
      <c r="O30" s="111"/>
      <c r="P30" s="111"/>
      <c r="Q30" s="111"/>
      <c r="R30" s="111"/>
      <c r="S30" s="111"/>
      <c r="T30" s="111"/>
      <c r="U30" s="111"/>
      <c r="V30" s="111"/>
      <c r="W30" s="111"/>
      <c r="X30" s="111"/>
      <c r="Y30" s="111"/>
      <c r="Z30" s="111"/>
      <c r="AA30" s="111"/>
      <c r="AB30" s="111"/>
      <c r="AC30" s="111"/>
    </row>
    <row r="31" spans="1:29" ht="58.5" customHeight="1">
      <c r="A31" s="111"/>
      <c r="B31" s="477"/>
      <c r="C31" s="478"/>
      <c r="D31" s="478"/>
      <c r="E31" s="479"/>
      <c r="F31" s="477"/>
      <c r="G31" s="478"/>
      <c r="H31" s="478"/>
      <c r="I31" s="479"/>
      <c r="J31" s="111"/>
      <c r="K31" s="111"/>
      <c r="L31" s="111"/>
      <c r="M31" s="111"/>
      <c r="N31" s="111"/>
      <c r="O31" s="111"/>
      <c r="P31" s="111"/>
      <c r="Q31" s="111"/>
      <c r="R31" s="111"/>
      <c r="S31" s="111"/>
      <c r="T31" s="111"/>
      <c r="U31" s="111"/>
      <c r="V31" s="111"/>
      <c r="W31" s="111"/>
      <c r="X31" s="111"/>
      <c r="Y31" s="111"/>
      <c r="Z31" s="111"/>
      <c r="AA31" s="111"/>
      <c r="AB31" s="111"/>
      <c r="AC31" s="111"/>
    </row>
    <row r="32" spans="1:29" ht="62.25" customHeight="1">
      <c r="A32" s="111"/>
      <c r="B32" s="477"/>
      <c r="C32" s="478"/>
      <c r="D32" s="478"/>
      <c r="E32" s="479"/>
      <c r="F32" s="477"/>
      <c r="G32" s="478"/>
      <c r="H32" s="478"/>
      <c r="I32" s="479"/>
      <c r="J32" s="111"/>
      <c r="K32" s="111"/>
      <c r="L32" s="111"/>
      <c r="M32" s="111"/>
      <c r="N32" s="111"/>
      <c r="O32" s="111"/>
      <c r="P32" s="111"/>
      <c r="Q32" s="111"/>
      <c r="R32" s="111"/>
      <c r="S32" s="111"/>
      <c r="T32" s="111"/>
      <c r="U32" s="111"/>
      <c r="V32" s="111"/>
      <c r="W32" s="111"/>
      <c r="X32" s="111"/>
      <c r="Y32" s="111"/>
      <c r="Z32" s="111"/>
      <c r="AA32" s="111"/>
      <c r="AB32" s="111"/>
      <c r="AC32" s="111"/>
    </row>
    <row r="33" spans="1:29" ht="57.75" customHeight="1">
      <c r="A33" s="111"/>
      <c r="B33" s="477"/>
      <c r="C33" s="478"/>
      <c r="D33" s="478"/>
      <c r="E33" s="479"/>
      <c r="F33" s="477"/>
      <c r="G33" s="478"/>
      <c r="H33" s="478"/>
      <c r="I33" s="479"/>
      <c r="J33" s="111"/>
      <c r="K33" s="111"/>
      <c r="L33" s="111"/>
      <c r="M33" s="111"/>
      <c r="N33" s="111"/>
      <c r="O33" s="111"/>
      <c r="P33" s="111"/>
      <c r="Q33" s="111"/>
      <c r="R33" s="111"/>
      <c r="S33" s="111"/>
      <c r="T33" s="111"/>
      <c r="U33" s="111"/>
      <c r="V33" s="111"/>
      <c r="W33" s="111"/>
      <c r="X33" s="111"/>
      <c r="Y33" s="111"/>
      <c r="Z33" s="111"/>
      <c r="AA33" s="111"/>
      <c r="AB33" s="111"/>
      <c r="AC33" s="111"/>
    </row>
    <row r="34" spans="1:29" ht="54.75" customHeight="1">
      <c r="A34" s="111"/>
      <c r="B34" s="477"/>
      <c r="C34" s="478"/>
      <c r="D34" s="478"/>
      <c r="E34" s="479"/>
      <c r="F34" s="477"/>
      <c r="G34" s="478"/>
      <c r="H34" s="478"/>
      <c r="I34" s="479"/>
      <c r="J34" s="111"/>
      <c r="K34" s="111"/>
      <c r="L34" s="111"/>
      <c r="M34" s="111"/>
      <c r="N34" s="111"/>
      <c r="O34" s="111"/>
      <c r="P34" s="111"/>
      <c r="Q34" s="111"/>
      <c r="R34" s="111"/>
      <c r="S34" s="111"/>
      <c r="T34" s="111"/>
      <c r="U34" s="111"/>
      <c r="V34" s="111"/>
      <c r="W34" s="111"/>
      <c r="X34" s="111"/>
      <c r="Y34" s="111"/>
      <c r="Z34" s="111"/>
      <c r="AA34" s="111"/>
      <c r="AB34" s="111"/>
      <c r="AC34" s="111"/>
    </row>
    <row r="35" spans="1:29" ht="64.5" customHeight="1">
      <c r="A35" s="111"/>
      <c r="B35" s="477"/>
      <c r="C35" s="478"/>
      <c r="D35" s="478"/>
      <c r="E35" s="479"/>
      <c r="F35" s="477"/>
      <c r="G35" s="478"/>
      <c r="H35" s="478"/>
      <c r="I35" s="479"/>
      <c r="J35" s="111"/>
      <c r="K35" s="111"/>
      <c r="L35" s="111"/>
      <c r="M35" s="111"/>
      <c r="N35" s="111"/>
      <c r="O35" s="111"/>
      <c r="P35" s="111"/>
      <c r="Q35" s="111"/>
      <c r="R35" s="111"/>
      <c r="S35" s="111"/>
      <c r="T35" s="111"/>
      <c r="U35" s="111"/>
      <c r="V35" s="111"/>
      <c r="W35" s="111"/>
      <c r="X35" s="111"/>
      <c r="Y35" s="111"/>
      <c r="Z35" s="111"/>
      <c r="AA35" s="111"/>
      <c r="AB35" s="111"/>
      <c r="AC35" s="111"/>
    </row>
    <row r="36" spans="1:29" ht="67.5" customHeight="1">
      <c r="A36" s="111"/>
      <c r="B36" s="477"/>
      <c r="C36" s="478"/>
      <c r="D36" s="478"/>
      <c r="E36" s="479"/>
      <c r="F36" s="477"/>
      <c r="G36" s="478"/>
      <c r="H36" s="478"/>
      <c r="I36" s="479"/>
      <c r="J36" s="111"/>
      <c r="K36" s="111"/>
      <c r="L36" s="111"/>
      <c r="M36" s="111"/>
      <c r="N36" s="111"/>
      <c r="O36" s="111"/>
      <c r="P36" s="111"/>
      <c r="Q36" s="111"/>
      <c r="R36" s="111"/>
      <c r="S36" s="111"/>
      <c r="T36" s="111"/>
      <c r="U36" s="111"/>
      <c r="V36" s="111"/>
      <c r="W36" s="111"/>
      <c r="X36" s="111"/>
      <c r="Y36" s="111"/>
      <c r="Z36" s="111"/>
      <c r="AA36" s="111"/>
      <c r="AB36" s="111"/>
      <c r="AC36" s="111"/>
    </row>
    <row r="37" spans="1:29" ht="77.25" customHeight="1">
      <c r="A37" s="111"/>
      <c r="B37" s="477"/>
      <c r="C37" s="478"/>
      <c r="D37" s="478"/>
      <c r="E37" s="479"/>
      <c r="F37" s="477"/>
      <c r="G37" s="478"/>
      <c r="H37" s="478"/>
      <c r="I37" s="479"/>
      <c r="J37" s="111"/>
      <c r="K37" s="111"/>
      <c r="L37" s="111"/>
      <c r="M37" s="111"/>
      <c r="N37" s="111"/>
      <c r="O37" s="111"/>
      <c r="P37" s="111"/>
      <c r="Q37" s="111"/>
      <c r="R37" s="111"/>
      <c r="S37" s="111"/>
      <c r="T37" s="111"/>
      <c r="U37" s="111"/>
      <c r="V37" s="111"/>
      <c r="W37" s="111"/>
      <c r="X37" s="111"/>
      <c r="Y37" s="111"/>
      <c r="Z37" s="111"/>
      <c r="AA37" s="111"/>
      <c r="AB37" s="111"/>
      <c r="AC37" s="111"/>
    </row>
    <row r="38" spans="1:29" ht="61.5" customHeight="1">
      <c r="A38" s="111"/>
      <c r="B38" s="477"/>
      <c r="C38" s="478"/>
      <c r="D38" s="478"/>
      <c r="E38" s="479"/>
      <c r="F38" s="477"/>
      <c r="G38" s="478"/>
      <c r="H38" s="478"/>
      <c r="I38" s="479"/>
      <c r="J38" s="111"/>
      <c r="K38" s="111"/>
      <c r="L38" s="111"/>
      <c r="M38" s="111"/>
      <c r="N38" s="111"/>
      <c r="O38" s="111"/>
      <c r="P38" s="111"/>
      <c r="Q38" s="111"/>
      <c r="R38" s="111"/>
      <c r="S38" s="111"/>
      <c r="T38" s="111"/>
      <c r="U38" s="111"/>
      <c r="V38" s="111"/>
      <c r="W38" s="111"/>
      <c r="X38" s="111"/>
      <c r="Y38" s="111"/>
      <c r="Z38" s="111"/>
      <c r="AA38" s="111"/>
      <c r="AB38" s="111"/>
      <c r="AC38" s="111"/>
    </row>
    <row r="39" spans="1:29" ht="87.75" customHeight="1">
      <c r="A39" s="111"/>
      <c r="B39" s="477"/>
      <c r="C39" s="478"/>
      <c r="D39" s="478"/>
      <c r="E39" s="479"/>
      <c r="F39" s="477"/>
      <c r="G39" s="478"/>
      <c r="H39" s="478"/>
      <c r="I39" s="479"/>
      <c r="J39" s="111"/>
      <c r="K39" s="111"/>
      <c r="L39" s="111"/>
      <c r="M39" s="111"/>
      <c r="N39" s="111"/>
      <c r="O39" s="111"/>
      <c r="P39" s="111"/>
      <c r="Q39" s="111"/>
      <c r="R39" s="111"/>
      <c r="S39" s="111"/>
      <c r="T39" s="111"/>
      <c r="U39" s="111"/>
      <c r="V39" s="111"/>
      <c r="W39" s="111"/>
      <c r="X39" s="111"/>
      <c r="Y39" s="111"/>
      <c r="Z39" s="111"/>
      <c r="AA39" s="111"/>
      <c r="AB39" s="111"/>
      <c r="AC39" s="111"/>
    </row>
    <row r="40" spans="1:29" ht="391.5" customHeight="1">
      <c r="A40" s="111"/>
      <c r="B40" s="428"/>
      <c r="C40" s="429"/>
      <c r="D40" s="429"/>
      <c r="E40" s="430"/>
      <c r="F40" s="428"/>
      <c r="G40" s="429"/>
      <c r="H40" s="429"/>
      <c r="I40" s="430"/>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790" t="s">
        <v>593</v>
      </c>
      <c r="C41" s="791"/>
      <c r="D41" s="791"/>
      <c r="E41" s="792"/>
      <c r="F41" s="788"/>
      <c r="G41" s="426"/>
      <c r="H41" s="426"/>
      <c r="I41" s="427"/>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793"/>
      <c r="C42" s="794"/>
      <c r="D42" s="794"/>
      <c r="E42" s="795"/>
      <c r="F42" s="477"/>
      <c r="G42" s="478"/>
      <c r="H42" s="478"/>
      <c r="I42" s="479"/>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793"/>
      <c r="C43" s="794"/>
      <c r="D43" s="794"/>
      <c r="E43" s="795"/>
      <c r="F43" s="477"/>
      <c r="G43" s="478"/>
      <c r="H43" s="478"/>
      <c r="I43" s="479"/>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793"/>
      <c r="C44" s="794"/>
      <c r="D44" s="794"/>
      <c r="E44" s="795"/>
      <c r="F44" s="477"/>
      <c r="G44" s="478"/>
      <c r="H44" s="478"/>
      <c r="I44" s="479"/>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793"/>
      <c r="C45" s="794"/>
      <c r="D45" s="794"/>
      <c r="E45" s="795"/>
      <c r="F45" s="477"/>
      <c r="G45" s="478"/>
      <c r="H45" s="478"/>
      <c r="I45" s="479"/>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793"/>
      <c r="C46" s="794"/>
      <c r="D46" s="794"/>
      <c r="E46" s="795"/>
      <c r="F46" s="477"/>
      <c r="G46" s="478"/>
      <c r="H46" s="478"/>
      <c r="I46" s="479"/>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793"/>
      <c r="C47" s="794"/>
      <c r="D47" s="794"/>
      <c r="E47" s="795"/>
      <c r="F47" s="477"/>
      <c r="G47" s="478"/>
      <c r="H47" s="478"/>
      <c r="I47" s="479"/>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793"/>
      <c r="C48" s="794"/>
      <c r="D48" s="794"/>
      <c r="E48" s="795"/>
      <c r="F48" s="477"/>
      <c r="G48" s="478"/>
      <c r="H48" s="478"/>
      <c r="I48" s="479"/>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793"/>
      <c r="C49" s="794"/>
      <c r="D49" s="794"/>
      <c r="E49" s="795"/>
      <c r="F49" s="477"/>
      <c r="G49" s="478"/>
      <c r="H49" s="478"/>
      <c r="I49" s="479"/>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793"/>
      <c r="C50" s="794"/>
      <c r="D50" s="794"/>
      <c r="E50" s="795"/>
      <c r="F50" s="477"/>
      <c r="G50" s="478"/>
      <c r="H50" s="478"/>
      <c r="I50" s="479"/>
      <c r="J50" s="111"/>
      <c r="K50" s="111"/>
      <c r="L50" s="111"/>
      <c r="M50" s="111"/>
      <c r="N50" s="111"/>
      <c r="O50" s="111"/>
      <c r="P50" s="111"/>
      <c r="Q50" s="111"/>
      <c r="R50" s="111"/>
      <c r="S50" s="111"/>
      <c r="T50" s="111"/>
      <c r="U50" s="111"/>
      <c r="V50" s="111"/>
      <c r="W50" s="111"/>
      <c r="X50" s="111"/>
      <c r="Y50" s="111"/>
      <c r="Z50" s="111"/>
      <c r="AA50" s="111"/>
      <c r="AB50" s="111"/>
      <c r="AC50" s="111"/>
    </row>
    <row r="51" spans="1:29" ht="286.5" customHeight="1">
      <c r="A51" s="111"/>
      <c r="B51" s="793"/>
      <c r="C51" s="794"/>
      <c r="D51" s="794"/>
      <c r="E51" s="795"/>
      <c r="F51" s="428"/>
      <c r="G51" s="429"/>
      <c r="H51" s="429"/>
      <c r="I51" s="430"/>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793"/>
      <c r="C52" s="794"/>
      <c r="D52" s="794"/>
      <c r="E52" s="795"/>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3.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row>
    <row r="228" spans="1:29" ht="13.5" customHeight="1">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row>
    <row r="229" spans="1:29" ht="13.5" customHeight="1">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row>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6">
    <mergeCell ref="B1:C2"/>
    <mergeCell ref="D1:H1"/>
    <mergeCell ref="I1:I2"/>
    <mergeCell ref="D2:H2"/>
    <mergeCell ref="B3:C3"/>
    <mergeCell ref="D3:H3"/>
    <mergeCell ref="B4:I4"/>
    <mergeCell ref="B5:C5"/>
    <mergeCell ref="D5:I5"/>
    <mergeCell ref="B6:C6"/>
    <mergeCell ref="D6:E6"/>
    <mergeCell ref="F6:G6"/>
    <mergeCell ref="H6:I6"/>
    <mergeCell ref="F41:I51"/>
    <mergeCell ref="B7:C7"/>
    <mergeCell ref="H7:I7"/>
    <mergeCell ref="B30:E40"/>
    <mergeCell ref="F30:I40"/>
    <mergeCell ref="D7:E7"/>
    <mergeCell ref="F7:G7"/>
    <mergeCell ref="H8:H9"/>
    <mergeCell ref="I8:I9"/>
    <mergeCell ref="B28:I28"/>
    <mergeCell ref="B29:E29"/>
    <mergeCell ref="F29:I29"/>
    <mergeCell ref="B41:E52"/>
  </mergeCell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rgb="FF0070C0"/>
  </sheetPr>
  <dimension ref="A1:AC896"/>
  <sheetViews>
    <sheetView topLeftCell="A7"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454" t="s">
        <v>426</v>
      </c>
      <c r="C1" s="443"/>
      <c r="D1" s="455" t="s">
        <v>427</v>
      </c>
      <c r="E1" s="443"/>
      <c r="F1" s="443"/>
      <c r="G1" s="443"/>
      <c r="H1" s="443"/>
      <c r="I1" s="456"/>
      <c r="J1" s="111"/>
      <c r="K1" s="111"/>
      <c r="L1" s="111"/>
      <c r="M1" s="111"/>
      <c r="N1" s="111"/>
      <c r="O1" s="111"/>
      <c r="P1" s="111"/>
      <c r="Q1" s="111"/>
      <c r="R1" s="111"/>
      <c r="S1" s="111"/>
      <c r="T1" s="111"/>
      <c r="U1" s="111"/>
      <c r="V1" s="111"/>
      <c r="W1" s="111"/>
      <c r="X1" s="111"/>
      <c r="Y1" s="111"/>
      <c r="Z1" s="111"/>
      <c r="AA1" s="111"/>
      <c r="AB1" s="111"/>
      <c r="AC1" s="111"/>
    </row>
    <row r="2" spans="1:29" ht="30" customHeight="1">
      <c r="A2" s="111"/>
      <c r="B2" s="443"/>
      <c r="C2" s="443"/>
      <c r="D2" s="506" t="s">
        <v>428</v>
      </c>
      <c r="E2" s="443"/>
      <c r="F2" s="443"/>
      <c r="G2" s="443"/>
      <c r="H2" s="443"/>
      <c r="I2" s="44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59" t="s">
        <v>429</v>
      </c>
      <c r="C3" s="443"/>
      <c r="D3" s="459" t="s">
        <v>430</v>
      </c>
      <c r="E3" s="443"/>
      <c r="F3" s="443"/>
      <c r="G3" s="443"/>
      <c r="H3" s="443"/>
      <c r="I3" s="146" t="s">
        <v>431</v>
      </c>
      <c r="J3" s="111"/>
      <c r="K3" s="111"/>
      <c r="L3" s="111"/>
      <c r="M3" s="111"/>
      <c r="N3" s="111"/>
      <c r="O3" s="111"/>
      <c r="P3" s="111"/>
      <c r="Q3" s="111"/>
      <c r="R3" s="111"/>
      <c r="S3" s="111"/>
      <c r="T3" s="111"/>
      <c r="U3" s="111"/>
      <c r="V3" s="111"/>
      <c r="W3" s="111"/>
      <c r="X3" s="111"/>
      <c r="Y3" s="111"/>
      <c r="Z3" s="111"/>
      <c r="AA3" s="111"/>
      <c r="AB3" s="111"/>
      <c r="AC3" s="111"/>
    </row>
    <row r="4" spans="1:29" ht="6" customHeight="1">
      <c r="A4" s="111"/>
      <c r="B4" s="472"/>
      <c r="C4" s="443"/>
      <c r="D4" s="443"/>
      <c r="E4" s="443"/>
      <c r="F4" s="443"/>
      <c r="G4" s="443"/>
      <c r="H4" s="443"/>
      <c r="I4" s="443"/>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446" t="s">
        <v>432</v>
      </c>
      <c r="C5" s="443"/>
      <c r="D5" s="473" t="str">
        <f>Indicadores!F5</f>
        <v>Gestión Integrada del Portafolio de Planes Programa y Proyectos. (GIP)</v>
      </c>
      <c r="E5" s="443"/>
      <c r="F5" s="443"/>
      <c r="G5" s="443"/>
      <c r="H5" s="443"/>
      <c r="I5" s="443"/>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46" t="s">
        <v>433</v>
      </c>
      <c r="C6" s="443"/>
      <c r="D6" s="445" t="str">
        <f>Indicadores!A8</f>
        <v>Nivel mensual de proyectos de inversión con concepto favorable del DNP para distribución</v>
      </c>
      <c r="E6" s="443"/>
      <c r="F6" s="446" t="s">
        <v>434</v>
      </c>
      <c r="G6" s="443"/>
      <c r="H6" s="474" t="str">
        <f>Indicadores!S8</f>
        <v>Coordinador del Grupo de Proyectos - OAP</v>
      </c>
      <c r="I6" s="443"/>
      <c r="J6" s="111"/>
      <c r="K6" s="111"/>
      <c r="L6" s="111"/>
      <c r="M6" s="111"/>
      <c r="N6" s="111"/>
      <c r="O6" s="111"/>
      <c r="P6" s="111"/>
      <c r="Q6" s="111"/>
      <c r="R6" s="111"/>
      <c r="S6" s="111"/>
      <c r="T6" s="111"/>
      <c r="U6" s="111"/>
      <c r="V6" s="111"/>
      <c r="W6" s="111"/>
      <c r="X6" s="111"/>
      <c r="Y6" s="111"/>
      <c r="Z6" s="111"/>
      <c r="AA6" s="111"/>
      <c r="AB6" s="111"/>
      <c r="AC6" s="111"/>
    </row>
    <row r="7" spans="1:29" ht="44.25" customHeight="1">
      <c r="A7" s="111"/>
      <c r="B7" s="446" t="s">
        <v>435</v>
      </c>
      <c r="C7" s="443"/>
      <c r="D7" s="445" t="str">
        <f>Indicadores!G8</f>
        <v>(Número de proyectos de inversion aplicados por DNP con asignación * 100)  / (Total proyectos de inversión con asignación en el periodo)</v>
      </c>
      <c r="E7" s="443"/>
      <c r="F7" s="446" t="s">
        <v>436</v>
      </c>
      <c r="G7" s="443"/>
      <c r="H7" s="445" t="str">
        <f>Indicadores!C8</f>
        <v>El indicador se formula para medir la gestión del Procedimiento Administración del Fondo de Compensación Ambiental - FCA</v>
      </c>
      <c r="I7" s="443"/>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147" t="s">
        <v>437</v>
      </c>
      <c r="C8" s="148" t="str">
        <f>Indicadores!P8</f>
        <v xml:space="preserve">Mensual </v>
      </c>
      <c r="D8" s="147" t="s">
        <v>438</v>
      </c>
      <c r="E8" s="149" t="str">
        <f>Indicadores!R8</f>
        <v>Concepto favorables expedidos por el Departartamento Nacional de Planeación - DNP</v>
      </c>
      <c r="F8" s="147" t="s">
        <v>70</v>
      </c>
      <c r="G8" s="148" t="str">
        <f>Indicadores!H8</f>
        <v>Porcentaje</v>
      </c>
      <c r="H8" s="447" t="s">
        <v>439</v>
      </c>
      <c r="I8" s="505" t="str">
        <f>Indicadores!O8</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147" t="s">
        <v>404</v>
      </c>
      <c r="C9" s="150">
        <f>Indicadores!N8</f>
        <v>0.92</v>
      </c>
      <c r="D9" s="176" t="s">
        <v>588</v>
      </c>
      <c r="E9" s="150">
        <f>'TABLERO DE MANDO'!F9</f>
        <v>0.78200000000000003</v>
      </c>
      <c r="F9" s="178" t="s">
        <v>407</v>
      </c>
      <c r="G9" s="150">
        <f>'TABLERO DE MANDO'!G9</f>
        <v>0.82800000000000007</v>
      </c>
      <c r="H9" s="448"/>
      <c r="I9" s="448"/>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53"/>
      <c r="C10" s="172"/>
      <c r="D10" s="207"/>
      <c r="E10" s="208"/>
      <c r="F10" s="208"/>
      <c r="G10" s="208"/>
      <c r="H10" s="208"/>
      <c r="I10" s="209"/>
      <c r="J10" s="111"/>
      <c r="K10" s="111"/>
      <c r="L10" s="111"/>
      <c r="M10" s="111"/>
      <c r="N10" s="111"/>
      <c r="O10" s="111"/>
      <c r="P10" s="111"/>
      <c r="Q10" s="111"/>
      <c r="R10" s="111"/>
      <c r="S10" s="111"/>
      <c r="T10" s="111"/>
      <c r="U10" s="111"/>
      <c r="V10" s="111"/>
      <c r="W10" s="111"/>
      <c r="X10" s="111"/>
      <c r="Y10" s="111"/>
      <c r="Z10" s="111"/>
      <c r="AA10" s="111"/>
      <c r="AB10" s="111"/>
      <c r="AC10" s="111"/>
    </row>
    <row r="11" spans="1:29" ht="20.25" customHeight="1">
      <c r="A11" s="111"/>
      <c r="B11" s="154" t="s">
        <v>440</v>
      </c>
      <c r="C11" s="173" t="s">
        <v>441</v>
      </c>
      <c r="D11" s="210" t="str">
        <f>D9</f>
        <v xml:space="preserve"> </v>
      </c>
      <c r="E11" s="205" t="str">
        <f>F9</f>
        <v>LIMITE SATISFACTORIO</v>
      </c>
      <c r="F11" s="204"/>
      <c r="G11" s="204"/>
      <c r="H11" s="204"/>
      <c r="I11" s="21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156" t="s">
        <v>411</v>
      </c>
      <c r="C12" s="384">
        <v>0</v>
      </c>
      <c r="D12" s="212">
        <f t="shared" ref="D12:D23" si="0">+$E$9</f>
        <v>0.78200000000000003</v>
      </c>
      <c r="E12" s="206">
        <f t="shared" ref="E12:E23" si="1">+$G$9</f>
        <v>0.82800000000000007</v>
      </c>
      <c r="F12" s="204"/>
      <c r="G12" s="204"/>
      <c r="H12" s="204"/>
      <c r="I12" s="21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156" t="s">
        <v>412</v>
      </c>
      <c r="C13" s="384">
        <v>0.09</v>
      </c>
      <c r="D13" s="212">
        <f t="shared" si="0"/>
        <v>0.78200000000000003</v>
      </c>
      <c r="E13" s="206">
        <f t="shared" si="1"/>
        <v>0.82800000000000007</v>
      </c>
      <c r="F13" s="204"/>
      <c r="G13" s="204"/>
      <c r="H13" s="204"/>
      <c r="I13" s="21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156" t="s">
        <v>413</v>
      </c>
      <c r="C14" s="384">
        <v>0.56000000000000005</v>
      </c>
      <c r="D14" s="212">
        <f t="shared" si="0"/>
        <v>0.78200000000000003</v>
      </c>
      <c r="E14" s="206">
        <f t="shared" si="1"/>
        <v>0.82800000000000007</v>
      </c>
      <c r="F14" s="204"/>
      <c r="G14" s="204"/>
      <c r="H14" s="204"/>
      <c r="I14" s="21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156" t="s">
        <v>414</v>
      </c>
      <c r="C15" s="384">
        <v>0.56000000000000005</v>
      </c>
      <c r="D15" s="212">
        <f t="shared" si="0"/>
        <v>0.78200000000000003</v>
      </c>
      <c r="E15" s="206">
        <f t="shared" si="1"/>
        <v>0.82800000000000007</v>
      </c>
      <c r="F15" s="204"/>
      <c r="G15" s="204"/>
      <c r="H15" s="204"/>
      <c r="I15" s="21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156" t="s">
        <v>415</v>
      </c>
      <c r="C16" s="41">
        <v>0.62</v>
      </c>
      <c r="D16" s="212">
        <f t="shared" si="0"/>
        <v>0.78200000000000003</v>
      </c>
      <c r="E16" s="206">
        <f t="shared" si="1"/>
        <v>0.82800000000000007</v>
      </c>
      <c r="F16" s="204"/>
      <c r="G16" s="204"/>
      <c r="H16" s="204"/>
      <c r="I16" s="21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156" t="s">
        <v>416</v>
      </c>
      <c r="C17" s="41">
        <v>0.73</v>
      </c>
      <c r="D17" s="212">
        <f t="shared" si="0"/>
        <v>0.78200000000000003</v>
      </c>
      <c r="E17" s="206">
        <f t="shared" si="1"/>
        <v>0.82800000000000007</v>
      </c>
      <c r="F17" s="204"/>
      <c r="G17" s="204"/>
      <c r="H17" s="204"/>
      <c r="I17" s="21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156" t="s">
        <v>417</v>
      </c>
      <c r="C18" s="175"/>
      <c r="D18" s="212">
        <f t="shared" si="0"/>
        <v>0.78200000000000003</v>
      </c>
      <c r="E18" s="206">
        <f t="shared" si="1"/>
        <v>0.82800000000000007</v>
      </c>
      <c r="F18" s="204"/>
      <c r="G18" s="204"/>
      <c r="H18" s="204"/>
      <c r="I18" s="21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156" t="s">
        <v>418</v>
      </c>
      <c r="C19" s="220"/>
      <c r="D19" s="212">
        <f t="shared" si="0"/>
        <v>0.78200000000000003</v>
      </c>
      <c r="E19" s="206">
        <f t="shared" si="1"/>
        <v>0.82800000000000007</v>
      </c>
      <c r="F19" s="204"/>
      <c r="G19" s="204"/>
      <c r="H19" s="204"/>
      <c r="I19" s="21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156" t="s">
        <v>419</v>
      </c>
      <c r="C20" s="220"/>
      <c r="D20" s="212">
        <f t="shared" si="0"/>
        <v>0.78200000000000003</v>
      </c>
      <c r="E20" s="206">
        <f t="shared" si="1"/>
        <v>0.82800000000000007</v>
      </c>
      <c r="F20" s="204"/>
      <c r="G20" s="204"/>
      <c r="H20" s="204"/>
      <c r="I20" s="21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156" t="s">
        <v>420</v>
      </c>
      <c r="C21" s="174"/>
      <c r="D21" s="212">
        <f t="shared" si="0"/>
        <v>0.78200000000000003</v>
      </c>
      <c r="E21" s="206">
        <f t="shared" si="1"/>
        <v>0.82800000000000007</v>
      </c>
      <c r="F21" s="204"/>
      <c r="G21" s="204"/>
      <c r="H21" s="204"/>
      <c r="I21" s="21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156" t="s">
        <v>421</v>
      </c>
      <c r="C22" s="41"/>
      <c r="D22" s="212">
        <f t="shared" si="0"/>
        <v>0.78200000000000003</v>
      </c>
      <c r="E22" s="206">
        <f t="shared" si="1"/>
        <v>0.82800000000000007</v>
      </c>
      <c r="F22" s="204"/>
      <c r="G22" s="204"/>
      <c r="H22" s="204"/>
      <c r="I22" s="21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156" t="s">
        <v>422</v>
      </c>
      <c r="C23" s="174"/>
      <c r="D23" s="212">
        <f t="shared" si="0"/>
        <v>0.78200000000000003</v>
      </c>
      <c r="E23" s="206">
        <f t="shared" si="1"/>
        <v>0.82800000000000007</v>
      </c>
      <c r="F23" s="204"/>
      <c r="G23" s="204"/>
      <c r="H23" s="204"/>
      <c r="I23" s="21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53"/>
      <c r="C24" s="172"/>
      <c r="D24" s="213"/>
      <c r="E24" s="204"/>
      <c r="F24" s="204"/>
      <c r="G24" s="204"/>
      <c r="H24" s="204"/>
      <c r="I24" s="21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53"/>
      <c r="C25" s="172"/>
      <c r="D25" s="213"/>
      <c r="E25" s="204"/>
      <c r="F25" s="204"/>
      <c r="G25" s="204"/>
      <c r="H25" s="204"/>
      <c r="I25" s="21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53"/>
      <c r="C26" s="172"/>
      <c r="D26" s="213"/>
      <c r="E26" s="204"/>
      <c r="F26" s="204"/>
      <c r="G26" s="204"/>
      <c r="H26" s="204"/>
      <c r="I26" s="211"/>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53"/>
      <c r="C27" s="172"/>
      <c r="D27" s="214"/>
      <c r="E27" s="215"/>
      <c r="F27" s="215"/>
      <c r="G27" s="215"/>
      <c r="H27" s="215"/>
      <c r="I27" s="216"/>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512" t="s">
        <v>442</v>
      </c>
      <c r="C28" s="443"/>
      <c r="D28" s="453"/>
      <c r="E28" s="453"/>
      <c r="F28" s="453"/>
      <c r="G28" s="453"/>
      <c r="H28" s="453"/>
      <c r="I28" s="453"/>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158"/>
      <c r="C29" s="158"/>
      <c r="D29" s="158"/>
      <c r="E29" s="158"/>
      <c r="F29" s="158"/>
      <c r="G29" s="158"/>
      <c r="H29" s="158"/>
      <c r="I29" s="158"/>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01" t="s">
        <v>443</v>
      </c>
      <c r="C30" s="443"/>
      <c r="D30" s="443"/>
      <c r="E30" s="443"/>
      <c r="F30" s="501" t="s">
        <v>444</v>
      </c>
      <c r="G30" s="443"/>
      <c r="H30" s="443"/>
      <c r="I30" s="44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510" t="s">
        <v>546</v>
      </c>
      <c r="C31" s="443"/>
      <c r="D31" s="443"/>
      <c r="E31" s="443"/>
      <c r="F31" s="511" t="s">
        <v>547</v>
      </c>
      <c r="G31" s="443"/>
      <c r="H31" s="443"/>
      <c r="I31" s="443"/>
      <c r="J31" s="111"/>
      <c r="K31" s="111"/>
      <c r="L31" s="111"/>
      <c r="M31" s="111"/>
      <c r="N31" s="111"/>
      <c r="O31" s="111"/>
      <c r="P31" s="111"/>
      <c r="Q31" s="111"/>
      <c r="R31" s="111"/>
      <c r="S31" s="111"/>
      <c r="T31" s="111"/>
      <c r="U31" s="111"/>
      <c r="V31" s="111"/>
      <c r="W31" s="111"/>
      <c r="X31" s="111"/>
      <c r="Y31" s="111"/>
      <c r="Z31" s="111"/>
      <c r="AA31" s="111"/>
      <c r="AB31" s="111"/>
      <c r="AC31" s="111"/>
    </row>
    <row r="32" spans="1:29" ht="15" customHeight="1">
      <c r="A32" s="111"/>
      <c r="B32" s="444"/>
      <c r="C32" s="444"/>
      <c r="D32" s="444"/>
      <c r="E32" s="443"/>
      <c r="F32" s="443"/>
      <c r="G32" s="444"/>
      <c r="H32" s="444"/>
      <c r="I32" s="443"/>
      <c r="J32" s="111"/>
      <c r="K32" s="111"/>
      <c r="L32" s="111"/>
      <c r="M32" s="111"/>
      <c r="N32" s="111"/>
      <c r="O32" s="111"/>
      <c r="P32" s="111"/>
      <c r="Q32" s="111"/>
      <c r="R32" s="111"/>
      <c r="S32" s="111"/>
      <c r="T32" s="111"/>
      <c r="U32" s="111"/>
      <c r="V32" s="111"/>
      <c r="W32" s="111"/>
      <c r="X32" s="111"/>
      <c r="Y32" s="111"/>
      <c r="Z32" s="111"/>
      <c r="AA32" s="111"/>
      <c r="AB32" s="111"/>
      <c r="AC32" s="111"/>
    </row>
    <row r="33" spans="1:29" ht="69.75" customHeight="1">
      <c r="A33" s="111"/>
      <c r="B33" s="444"/>
      <c r="C33" s="444"/>
      <c r="D33" s="444"/>
      <c r="E33" s="443"/>
      <c r="F33" s="443"/>
      <c r="G33" s="444"/>
      <c r="H33" s="444"/>
      <c r="I33" s="443"/>
      <c r="J33" s="111"/>
      <c r="K33" s="111"/>
      <c r="L33" s="111"/>
      <c r="M33" s="111"/>
      <c r="N33" s="111"/>
      <c r="O33" s="111"/>
      <c r="P33" s="111"/>
      <c r="Q33" s="111"/>
      <c r="R33" s="111"/>
      <c r="S33" s="111"/>
      <c r="T33" s="111"/>
      <c r="U33" s="111"/>
      <c r="V33" s="111"/>
      <c r="W33" s="111"/>
      <c r="X33" s="111"/>
      <c r="Y33" s="111"/>
      <c r="Z33" s="111"/>
      <c r="AA33" s="111"/>
      <c r="AB33" s="111"/>
      <c r="AC33" s="111"/>
    </row>
    <row r="34" spans="1:29" ht="115.5" customHeight="1">
      <c r="A34" s="111"/>
      <c r="B34" s="507" t="s">
        <v>548</v>
      </c>
      <c r="C34" s="508"/>
      <c r="D34" s="508"/>
      <c r="E34" s="509"/>
      <c r="F34" s="507" t="s">
        <v>547</v>
      </c>
      <c r="G34" s="508"/>
      <c r="H34" s="508"/>
      <c r="I34" s="509"/>
      <c r="J34" s="111"/>
      <c r="K34" s="111"/>
      <c r="L34" s="111"/>
      <c r="M34" s="111"/>
      <c r="N34" s="111"/>
      <c r="O34" s="111"/>
      <c r="P34" s="111"/>
      <c r="Q34" s="111"/>
      <c r="R34" s="111"/>
      <c r="S34" s="111"/>
      <c r="T34" s="111"/>
      <c r="U34" s="111"/>
      <c r="V34" s="111"/>
      <c r="W34" s="111"/>
      <c r="X34" s="111"/>
      <c r="Y34" s="111"/>
      <c r="Z34" s="111"/>
      <c r="AA34" s="111"/>
      <c r="AB34" s="111"/>
      <c r="AC34" s="111"/>
    </row>
    <row r="35" spans="1:29" ht="136.5" customHeight="1">
      <c r="A35" s="111"/>
      <c r="B35" s="507" t="s">
        <v>549</v>
      </c>
      <c r="C35" s="508"/>
      <c r="D35" s="508"/>
      <c r="E35" s="509"/>
      <c r="F35" s="507" t="s">
        <v>547</v>
      </c>
      <c r="G35" s="508"/>
      <c r="H35" s="508"/>
      <c r="I35" s="509"/>
      <c r="J35" s="111"/>
      <c r="K35" s="111"/>
      <c r="L35" s="111"/>
      <c r="M35" s="111"/>
      <c r="N35" s="111"/>
      <c r="O35" s="111"/>
      <c r="P35" s="111"/>
      <c r="Q35" s="111"/>
      <c r="R35" s="111"/>
      <c r="S35" s="111"/>
      <c r="T35" s="111"/>
      <c r="U35" s="111"/>
      <c r="V35" s="111"/>
      <c r="W35" s="111"/>
      <c r="X35" s="111"/>
      <c r="Y35" s="111"/>
      <c r="Z35" s="111"/>
      <c r="AA35" s="111"/>
      <c r="AB35" s="111"/>
      <c r="AC35" s="111"/>
    </row>
    <row r="36" spans="1:29" ht="64.5" customHeight="1">
      <c r="A36" s="111"/>
      <c r="B36" s="507" t="s">
        <v>590</v>
      </c>
      <c r="C36" s="508"/>
      <c r="D36" s="508"/>
      <c r="E36" s="509"/>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sheetData>
  <mergeCells count="29">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33"/>
    <mergeCell ref="F31:I33"/>
    <mergeCell ref="D7:E7"/>
    <mergeCell ref="F7:G7"/>
    <mergeCell ref="H8:H9"/>
    <mergeCell ref="I8:I9"/>
    <mergeCell ref="B28:I28"/>
    <mergeCell ref="B30:E30"/>
    <mergeCell ref="F30:I30"/>
    <mergeCell ref="B36:E36"/>
    <mergeCell ref="B34:E34"/>
    <mergeCell ref="F34:I34"/>
    <mergeCell ref="B35:E35"/>
    <mergeCell ref="F35:I35"/>
  </mergeCells>
  <pageMargins left="0.7" right="0.7" top="0.75" bottom="0.75" header="0" footer="0"/>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0">
    <tabColor rgb="FF7030A0"/>
  </sheetPr>
  <dimension ref="A1:AC984"/>
  <sheetViews>
    <sheetView workbookViewId="0">
      <selection activeCell="C17" sqref="C1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30"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9" customHeight="1">
      <c r="A4" s="111"/>
      <c r="B4" s="493"/>
      <c r="C4" s="494"/>
      <c r="D4" s="494"/>
      <c r="E4" s="494"/>
      <c r="F4" s="494"/>
      <c r="G4" s="494"/>
      <c r="H4" s="494"/>
      <c r="I4" s="495"/>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480" t="s">
        <v>432</v>
      </c>
      <c r="C5" s="433"/>
      <c r="D5" s="496" t="str">
        <f>Indicadores!F62</f>
        <v>Evaluación Independiente. (EIN)</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Indicadores!A62</f>
        <v>Cumplimiento de cronograma de actividades</v>
      </c>
      <c r="E6" s="498"/>
      <c r="F6" s="480" t="s">
        <v>434</v>
      </c>
      <c r="G6" s="433"/>
      <c r="H6" s="497" t="str">
        <f>Indicadores!S62</f>
        <v>Jefe de la oficina de Control interno</v>
      </c>
      <c r="I6" s="498"/>
      <c r="J6" s="111"/>
      <c r="K6" s="111"/>
      <c r="L6" s="111"/>
      <c r="M6" s="111"/>
      <c r="N6" s="111"/>
      <c r="O6" s="111"/>
      <c r="P6" s="111"/>
      <c r="Q6" s="111"/>
      <c r="R6" s="111"/>
      <c r="S6" s="111"/>
      <c r="T6" s="111"/>
      <c r="U6" s="111"/>
      <c r="V6" s="111"/>
      <c r="W6" s="111"/>
      <c r="X6" s="111"/>
      <c r="Y6" s="111"/>
      <c r="Z6" s="111"/>
      <c r="AA6" s="111"/>
      <c r="AB6" s="111"/>
      <c r="AC6" s="111"/>
    </row>
    <row r="7" spans="1:29" ht="42" customHeight="1">
      <c r="A7" s="111"/>
      <c r="B7" s="480" t="s">
        <v>435</v>
      </c>
      <c r="C7" s="433"/>
      <c r="D7" s="497" t="str">
        <f>Indicadores!G62</f>
        <v>(Numero de actividades realizadas/ No de actividades programadas) X 100</v>
      </c>
      <c r="E7" s="498"/>
      <c r="F7" s="480" t="s">
        <v>436</v>
      </c>
      <c r="G7" s="433"/>
      <c r="H7" s="497" t="str">
        <f>Indicadores!C62</f>
        <v>Mide la eficacia sobre las actividades que se encuentran a cargo de la Oficina de Control Interno durante una vigencia</v>
      </c>
      <c r="I7" s="498"/>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3" t="str">
        <f>Indicadores!P62</f>
        <v>Trimestral</v>
      </c>
      <c r="D8" s="32" t="s">
        <v>438</v>
      </c>
      <c r="E8" s="43" t="str">
        <f>Indicadores!R62</f>
        <v>Plan de Acción y Plan de Auditorias de la Vigencia de la Oficina de Control Interno</v>
      </c>
      <c r="F8" s="32" t="s">
        <v>70</v>
      </c>
      <c r="G8" s="43" t="str">
        <f>Indicadores!H62</f>
        <v>Porcentaje</v>
      </c>
      <c r="H8" s="482" t="s">
        <v>439</v>
      </c>
      <c r="I8" s="484" t="str">
        <f>Indicadores!O62</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33">
        <f>Indicadores!N62</f>
        <v>1</v>
      </c>
      <c r="D9" s="34" t="s">
        <v>406</v>
      </c>
      <c r="E9" s="33">
        <f>'TABLERO DE MANDO'!F63</f>
        <v>0.85</v>
      </c>
      <c r="F9" s="35" t="s">
        <v>407</v>
      </c>
      <c r="G9" s="33">
        <f>'TABLERO DE MANDO'!G63</f>
        <v>0.9</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46" t="s">
        <v>440</v>
      </c>
      <c r="C11" s="38" t="s">
        <v>441</v>
      </c>
      <c r="D11" s="39" t="str">
        <f>D9</f>
        <v>LIMITE INSATISFACTORIO</v>
      </c>
      <c r="E11" s="39" t="str">
        <f>F9</f>
        <v>LIMITE SATISFACTORIO</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120"/>
      <c r="D12" s="40">
        <f t="shared" ref="D12:D23" si="0">+$E$9</f>
        <v>0.85</v>
      </c>
      <c r="E12" s="40">
        <f t="shared" ref="E12:E23" si="1">+$G$9</f>
        <v>0.9</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120"/>
      <c r="D13" s="40">
        <f t="shared" si="0"/>
        <v>0.85</v>
      </c>
      <c r="E13" s="40">
        <f t="shared" si="1"/>
        <v>0.9</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120">
        <v>1</v>
      </c>
      <c r="D14" s="40">
        <f t="shared" si="0"/>
        <v>0.85</v>
      </c>
      <c r="E14" s="40">
        <f t="shared" si="1"/>
        <v>0.9</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133"/>
      <c r="D15" s="40">
        <f t="shared" si="0"/>
        <v>0.85</v>
      </c>
      <c r="E15" s="40">
        <f t="shared" si="1"/>
        <v>0.9</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133"/>
      <c r="D16" s="40">
        <f t="shared" si="0"/>
        <v>0.85</v>
      </c>
      <c r="E16" s="40">
        <f t="shared" si="1"/>
        <v>0.9</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1">
        <v>1</v>
      </c>
      <c r="D17" s="40">
        <f t="shared" si="0"/>
        <v>0.85</v>
      </c>
      <c r="E17" s="40">
        <f t="shared" si="1"/>
        <v>0.9</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c r="D18" s="40">
        <f t="shared" si="0"/>
        <v>0.85</v>
      </c>
      <c r="E18" s="40">
        <f t="shared" si="1"/>
        <v>0.9</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0.85</v>
      </c>
      <c r="E19" s="40">
        <f t="shared" si="1"/>
        <v>0.9</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0.85</v>
      </c>
      <c r="E20" s="40">
        <f t="shared" si="1"/>
        <v>0.9</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0.85</v>
      </c>
      <c r="E21" s="40">
        <f t="shared" si="1"/>
        <v>0.9</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0.85</v>
      </c>
      <c r="E22" s="40">
        <f t="shared" si="1"/>
        <v>0.9</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41"/>
      <c r="D23" s="40">
        <f t="shared" si="0"/>
        <v>0.85</v>
      </c>
      <c r="E23" s="40">
        <f t="shared" si="1"/>
        <v>0.9</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t="s">
        <v>442</v>
      </c>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702"/>
      <c r="C29" s="478"/>
      <c r="D29" s="478"/>
      <c r="E29" s="478"/>
      <c r="F29" s="478"/>
      <c r="G29" s="478"/>
      <c r="H29" s="478"/>
      <c r="I29" s="479"/>
      <c r="J29" s="111"/>
      <c r="K29" s="111"/>
      <c r="L29" s="111"/>
      <c r="M29" s="111"/>
      <c r="N29" s="111"/>
      <c r="O29" s="111"/>
      <c r="P29" s="111"/>
      <c r="Q29" s="111"/>
      <c r="R29" s="111"/>
      <c r="S29" s="111"/>
      <c r="T29" s="111"/>
      <c r="U29" s="111"/>
      <c r="V29" s="111"/>
      <c r="W29" s="111"/>
      <c r="X29" s="111"/>
      <c r="Y29" s="111"/>
      <c r="Z29" s="111"/>
      <c r="AA29" s="111"/>
      <c r="AB29" s="111"/>
      <c r="AC29" s="111"/>
    </row>
    <row r="30" spans="1:29" ht="15.75" customHeight="1">
      <c r="A30" s="111"/>
      <c r="B30" s="487" t="s">
        <v>443</v>
      </c>
      <c r="C30" s="426"/>
      <c r="D30" s="426"/>
      <c r="E30" s="427"/>
      <c r="F30" s="487" t="s">
        <v>444</v>
      </c>
      <c r="G30" s="426"/>
      <c r="H30" s="426"/>
      <c r="I30" s="427"/>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711" t="s">
        <v>621</v>
      </c>
      <c r="C31" s="713"/>
      <c r="D31" s="713"/>
      <c r="E31" s="713"/>
      <c r="F31" s="581"/>
      <c r="G31" s="444"/>
      <c r="H31" s="444"/>
      <c r="I31" s="443"/>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712"/>
      <c r="C32" s="713"/>
      <c r="D32" s="713"/>
      <c r="E32" s="713"/>
      <c r="F32" s="444"/>
      <c r="G32" s="444"/>
      <c r="H32" s="444"/>
      <c r="I32" s="443"/>
      <c r="J32" s="111"/>
      <c r="K32" s="111"/>
      <c r="L32" s="111"/>
      <c r="M32" s="111"/>
      <c r="N32" s="111"/>
      <c r="O32" s="111"/>
      <c r="P32" s="111"/>
      <c r="Q32" s="111"/>
      <c r="R32" s="111"/>
      <c r="S32" s="111"/>
      <c r="T32" s="111"/>
      <c r="U32" s="111"/>
      <c r="V32" s="111"/>
      <c r="W32" s="111"/>
      <c r="X32" s="111"/>
      <c r="Y32" s="111"/>
      <c r="Z32" s="111"/>
      <c r="AA32" s="111"/>
      <c r="AB32" s="111"/>
      <c r="AC32" s="111"/>
    </row>
    <row r="33" spans="1:29" ht="13.5" customHeight="1">
      <c r="A33" s="111"/>
      <c r="B33" s="712"/>
      <c r="C33" s="713"/>
      <c r="D33" s="713"/>
      <c r="E33" s="713"/>
      <c r="F33" s="444"/>
      <c r="G33" s="444"/>
      <c r="H33" s="444"/>
      <c r="I33" s="443"/>
      <c r="J33" s="111"/>
      <c r="K33" s="111"/>
      <c r="L33" s="111"/>
      <c r="M33" s="111"/>
      <c r="N33" s="111"/>
      <c r="O33" s="111"/>
      <c r="P33" s="111"/>
      <c r="Q33" s="111"/>
      <c r="R33" s="111"/>
      <c r="S33" s="111"/>
      <c r="T33" s="111"/>
      <c r="U33" s="111"/>
      <c r="V33" s="111"/>
      <c r="W33" s="111"/>
      <c r="X33" s="111"/>
      <c r="Y33" s="111"/>
      <c r="Z33" s="111"/>
      <c r="AA33" s="111"/>
      <c r="AB33" s="111"/>
      <c r="AC33" s="111"/>
    </row>
    <row r="34" spans="1:29" ht="32.25" customHeight="1">
      <c r="A34" s="111"/>
      <c r="B34" s="712"/>
      <c r="C34" s="713"/>
      <c r="D34" s="713"/>
      <c r="E34" s="713"/>
      <c r="F34" s="444"/>
      <c r="G34" s="444"/>
      <c r="H34" s="444"/>
      <c r="I34" s="443"/>
      <c r="J34" s="111"/>
      <c r="K34" s="111"/>
      <c r="L34" s="111"/>
      <c r="M34" s="111"/>
      <c r="N34" s="111"/>
      <c r="O34" s="111"/>
      <c r="P34" s="111"/>
      <c r="Q34" s="111"/>
      <c r="R34" s="111"/>
      <c r="S34" s="111"/>
      <c r="T34" s="111"/>
      <c r="U34" s="111"/>
      <c r="V34" s="111"/>
      <c r="W34" s="111"/>
      <c r="X34" s="111"/>
      <c r="Y34" s="111"/>
      <c r="Z34" s="111"/>
      <c r="AA34" s="111"/>
      <c r="AB34" s="111"/>
      <c r="AC34" s="111"/>
    </row>
    <row r="35" spans="1:29" ht="51" customHeight="1">
      <c r="A35" s="111"/>
      <c r="B35" s="712"/>
      <c r="C35" s="713"/>
      <c r="D35" s="713"/>
      <c r="E35" s="713"/>
      <c r="F35" s="444"/>
      <c r="G35" s="444"/>
      <c r="H35" s="444"/>
      <c r="I35" s="443"/>
      <c r="J35" s="111"/>
      <c r="K35" s="111"/>
      <c r="L35" s="111"/>
      <c r="M35" s="111"/>
      <c r="N35" s="111"/>
      <c r="O35" s="111"/>
      <c r="P35" s="111"/>
      <c r="Q35" s="111"/>
      <c r="R35" s="111"/>
      <c r="S35" s="111"/>
      <c r="T35" s="111"/>
      <c r="U35" s="111"/>
      <c r="V35" s="111"/>
      <c r="W35" s="111"/>
      <c r="X35" s="111"/>
      <c r="Y35" s="111"/>
      <c r="Z35" s="111"/>
      <c r="AA35" s="111"/>
      <c r="AB35" s="111"/>
      <c r="AC35" s="111"/>
    </row>
    <row r="36" spans="1:29" ht="201" customHeight="1">
      <c r="A36" s="111"/>
      <c r="B36" s="712"/>
      <c r="C36" s="713"/>
      <c r="D36" s="713"/>
      <c r="E36" s="713"/>
      <c r="F36" s="444"/>
      <c r="G36" s="444"/>
      <c r="H36" s="444"/>
      <c r="I36" s="443"/>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111"/>
      <c r="C37" s="111"/>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111"/>
      <c r="C39" s="111"/>
      <c r="D39" s="111"/>
      <c r="E39" s="111"/>
      <c r="F39" s="111"/>
      <c r="G39" s="111"/>
      <c r="H39" s="111"/>
      <c r="I39" s="111"/>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5.75" customHeight="1"/>
    <row r="218" spans="1:29" ht="15.75" customHeight="1"/>
    <row r="219" spans="1:29" ht="15.75" customHeight="1"/>
    <row r="220" spans="1:29" ht="15.75" customHeight="1"/>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25">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0:E30"/>
    <mergeCell ref="B31:E36"/>
    <mergeCell ref="F31:I36"/>
    <mergeCell ref="D7:E7"/>
    <mergeCell ref="F7:G7"/>
    <mergeCell ref="H8:H9"/>
    <mergeCell ref="I8:I9"/>
    <mergeCell ref="B28:I28"/>
    <mergeCell ref="B29:I29"/>
    <mergeCell ref="F30:I30"/>
  </mergeCells>
  <pageMargins left="0.7" right="0.7" top="0.75" bottom="0.75" header="0" footer="0"/>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1">
    <tabColor rgb="FF7030A0"/>
  </sheetPr>
  <dimension ref="A1:AC994"/>
  <sheetViews>
    <sheetView workbookViewId="0">
      <selection activeCell="C17" sqref="C17"/>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34.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4.5" customHeight="1">
      <c r="A4" s="111"/>
      <c r="B4" s="797"/>
      <c r="C4" s="561"/>
      <c r="D4" s="561"/>
      <c r="E4" s="561"/>
      <c r="F4" s="561"/>
      <c r="G4" s="561"/>
      <c r="H4" s="561"/>
      <c r="I4" s="479"/>
      <c r="J4" s="111"/>
      <c r="K4" s="111"/>
      <c r="L4" s="111"/>
      <c r="M4" s="111"/>
      <c r="N4" s="111"/>
      <c r="O4" s="111"/>
      <c r="P4" s="111"/>
      <c r="Q4" s="111"/>
      <c r="R4" s="111"/>
      <c r="S4" s="111"/>
      <c r="T4" s="111"/>
      <c r="U4" s="111"/>
      <c r="V4" s="111"/>
      <c r="W4" s="111"/>
      <c r="X4" s="111"/>
      <c r="Y4" s="111"/>
      <c r="Z4" s="111"/>
      <c r="AA4" s="111"/>
      <c r="AB4" s="111"/>
      <c r="AC4" s="111"/>
    </row>
    <row r="5" spans="1:29" ht="16.5" customHeight="1">
      <c r="A5" s="111"/>
      <c r="B5" s="480" t="s">
        <v>432</v>
      </c>
      <c r="C5" s="433"/>
      <c r="D5" s="496" t="str">
        <f>Indicadores!F63</f>
        <v>Evaluación Independiente. (EIN)</v>
      </c>
      <c r="E5" s="432"/>
      <c r="F5" s="432"/>
      <c r="G5" s="432"/>
      <c r="H5" s="432"/>
      <c r="I5" s="433"/>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81" t="str">
        <f>Indicadores!A63</f>
        <v>Cumplimiento oportuno de cronograma de actividades de requerimiento legal</v>
      </c>
      <c r="E6" s="433"/>
      <c r="F6" s="480" t="s">
        <v>434</v>
      </c>
      <c r="G6" s="433"/>
      <c r="H6" s="481" t="str">
        <f>Indicadores!S63</f>
        <v>Jefe de la oficina de Control interno</v>
      </c>
      <c r="I6" s="433"/>
      <c r="J6" s="111"/>
      <c r="K6" s="111"/>
      <c r="L6" s="111"/>
      <c r="M6" s="111"/>
      <c r="N6" s="111"/>
      <c r="O6" s="111"/>
      <c r="P6" s="111"/>
      <c r="Q6" s="111"/>
      <c r="R6" s="111"/>
      <c r="S6" s="111"/>
      <c r="T6" s="111"/>
      <c r="U6" s="111"/>
      <c r="V6" s="111"/>
      <c r="W6" s="111"/>
      <c r="X6" s="111"/>
      <c r="Y6" s="111"/>
      <c r="Z6" s="111"/>
      <c r="AA6" s="111"/>
      <c r="AB6" s="111"/>
      <c r="AC6" s="111"/>
    </row>
    <row r="7" spans="1:29" ht="51" customHeight="1">
      <c r="A7" s="111"/>
      <c r="B7" s="480" t="s">
        <v>435</v>
      </c>
      <c r="C7" s="433"/>
      <c r="D7" s="481" t="str">
        <f>Indicadores!G63</f>
        <v>(No de actividades de requerimiento legal realizadas oportunamente/ Numero de actividades de requerimiento legal programadas con fechas cumplidas) X 100</v>
      </c>
      <c r="E7" s="433"/>
      <c r="F7" s="480" t="s">
        <v>436</v>
      </c>
      <c r="G7" s="433"/>
      <c r="H7" s="481" t="str">
        <f>Indicadores!C63</f>
        <v>Mide la eficacia de las actividades de requerimiento legal, presentadas en términos.</v>
      </c>
      <c r="I7" s="433"/>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32" t="s">
        <v>437</v>
      </c>
      <c r="C8" s="45" t="str">
        <f>Indicadores!P63</f>
        <v>Trimestral</v>
      </c>
      <c r="D8" s="32" t="s">
        <v>438</v>
      </c>
      <c r="E8" s="45" t="str">
        <f>Indicadores!R63</f>
        <v>Plan de Auditorias de la Vigencia de la Oficina de Control Interno</v>
      </c>
      <c r="F8" s="32" t="s">
        <v>70</v>
      </c>
      <c r="G8" s="45" t="str">
        <f>Indicadores!H63</f>
        <v>Porcentaje</v>
      </c>
      <c r="H8" s="482" t="s">
        <v>439</v>
      </c>
      <c r="I8" s="484" t="str">
        <f>Indicadores!O63</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32" t="s">
        <v>404</v>
      </c>
      <c r="C9" s="41">
        <f>Indicadores!N63</f>
        <v>1</v>
      </c>
      <c r="D9" s="34" t="s">
        <v>406</v>
      </c>
      <c r="E9" s="41">
        <f>'TABLERO DE MANDO'!F64</f>
        <v>0.85</v>
      </c>
      <c r="F9" s="35" t="s">
        <v>407</v>
      </c>
      <c r="G9" s="41">
        <f>'TABLERO DE MANDO'!G64</f>
        <v>0.9</v>
      </c>
      <c r="H9" s="483"/>
      <c r="I9" s="483"/>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13.5" customHeight="1">
      <c r="A11" s="111"/>
      <c r="B11" s="46" t="s">
        <v>440</v>
      </c>
      <c r="C11" s="38" t="s">
        <v>441</v>
      </c>
      <c r="D11" s="39" t="str">
        <f>D9</f>
        <v>LIMITE INSATISFACTORIO</v>
      </c>
      <c r="E11" s="39" t="str">
        <f>F9</f>
        <v>LIMITE SATISFACTORIO</v>
      </c>
      <c r="F11" s="36"/>
      <c r="G11" s="36"/>
      <c r="H11" s="113"/>
      <c r="I11" s="121"/>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120"/>
      <c r="D12" s="40">
        <f t="shared" ref="D12:D23" si="0">+$E$9</f>
        <v>0.85</v>
      </c>
      <c r="E12" s="40">
        <f t="shared" ref="E12:E23" si="1">+$G$9</f>
        <v>0.9</v>
      </c>
      <c r="F12" s="36"/>
      <c r="G12" s="36"/>
      <c r="H12" s="113"/>
      <c r="I12" s="121"/>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120"/>
      <c r="D13" s="40">
        <f t="shared" si="0"/>
        <v>0.85</v>
      </c>
      <c r="E13" s="40">
        <f t="shared" si="1"/>
        <v>0.9</v>
      </c>
      <c r="F13" s="36"/>
      <c r="G13" s="36"/>
      <c r="H13" s="113"/>
      <c r="I13" s="121"/>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49">
        <v>1</v>
      </c>
      <c r="D14" s="40">
        <f t="shared" si="0"/>
        <v>0.85</v>
      </c>
      <c r="E14" s="40">
        <f t="shared" si="1"/>
        <v>0.9</v>
      </c>
      <c r="F14" s="36"/>
      <c r="G14" s="36"/>
      <c r="H14" s="113"/>
      <c r="I14" s="121"/>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133"/>
      <c r="D15" s="40">
        <f t="shared" si="0"/>
        <v>0.85</v>
      </c>
      <c r="E15" s="40">
        <f t="shared" si="1"/>
        <v>0.9</v>
      </c>
      <c r="F15" s="36"/>
      <c r="G15" s="36"/>
      <c r="H15" s="113"/>
      <c r="I15" s="121"/>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133"/>
      <c r="D16" s="40">
        <f t="shared" si="0"/>
        <v>0.85</v>
      </c>
      <c r="E16" s="40">
        <f t="shared" si="1"/>
        <v>0.9</v>
      </c>
      <c r="F16" s="36"/>
      <c r="G16" s="36"/>
      <c r="H16" s="113"/>
      <c r="I16" s="121"/>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1">
        <v>1</v>
      </c>
      <c r="D17" s="40">
        <f t="shared" si="0"/>
        <v>0.85</v>
      </c>
      <c r="E17" s="40">
        <f t="shared" si="1"/>
        <v>0.9</v>
      </c>
      <c r="F17" s="36"/>
      <c r="G17" s="36"/>
      <c r="H17" s="113"/>
      <c r="I17" s="121"/>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c r="D18" s="40">
        <f t="shared" si="0"/>
        <v>0.85</v>
      </c>
      <c r="E18" s="40">
        <f t="shared" si="1"/>
        <v>0.9</v>
      </c>
      <c r="F18" s="36"/>
      <c r="G18" s="36"/>
      <c r="H18" s="113"/>
      <c r="I18" s="121"/>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0.85</v>
      </c>
      <c r="E19" s="40">
        <f t="shared" si="1"/>
        <v>0.9</v>
      </c>
      <c r="F19" s="36"/>
      <c r="G19" s="36"/>
      <c r="H19" s="113"/>
      <c r="I19" s="121"/>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0.85</v>
      </c>
      <c r="E20" s="40">
        <f t="shared" si="1"/>
        <v>0.9</v>
      </c>
      <c r="F20" s="36"/>
      <c r="G20" s="36"/>
      <c r="H20" s="113"/>
      <c r="I20" s="121"/>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0.85</v>
      </c>
      <c r="E21" s="40">
        <f t="shared" si="1"/>
        <v>0.9</v>
      </c>
      <c r="F21" s="36"/>
      <c r="G21" s="36"/>
      <c r="H21" s="113"/>
      <c r="I21" s="121"/>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0.85</v>
      </c>
      <c r="E22" s="40">
        <f t="shared" si="1"/>
        <v>0.9</v>
      </c>
      <c r="F22" s="36"/>
      <c r="G22" s="36"/>
      <c r="H22" s="113"/>
      <c r="I22" s="121"/>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41"/>
      <c r="D23" s="40">
        <f t="shared" si="0"/>
        <v>0.85</v>
      </c>
      <c r="E23" s="40">
        <f t="shared" si="1"/>
        <v>0.9</v>
      </c>
      <c r="F23" s="36"/>
      <c r="G23" s="36"/>
      <c r="H23" s="113"/>
      <c r="I23" s="121"/>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c r="E24" s="36"/>
      <c r="F24" s="36"/>
      <c r="G24" s="36"/>
      <c r="H24" s="36"/>
      <c r="I24" s="121"/>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21"/>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695" t="s">
        <v>442</v>
      </c>
      <c r="C28" s="561"/>
      <c r="D28" s="561"/>
      <c r="E28" s="561"/>
      <c r="F28" s="561"/>
      <c r="G28" s="561"/>
      <c r="H28" s="561"/>
      <c r="I28" s="479"/>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567" t="s">
        <v>443</v>
      </c>
      <c r="C29" s="432"/>
      <c r="D29" s="432"/>
      <c r="E29" s="433"/>
      <c r="F29" s="567" t="s">
        <v>444</v>
      </c>
      <c r="G29" s="432"/>
      <c r="H29" s="432"/>
      <c r="I29" s="433"/>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796" t="s">
        <v>622</v>
      </c>
      <c r="C30" s="426"/>
      <c r="D30" s="426"/>
      <c r="E30" s="427"/>
      <c r="F30" s="723"/>
      <c r="G30" s="426"/>
      <c r="H30" s="426"/>
      <c r="I30" s="427"/>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477"/>
      <c r="C31" s="478"/>
      <c r="D31" s="478"/>
      <c r="E31" s="479"/>
      <c r="F31" s="477"/>
      <c r="G31" s="478"/>
      <c r="H31" s="478"/>
      <c r="I31" s="479"/>
      <c r="J31" s="111"/>
      <c r="K31" s="111"/>
      <c r="L31" s="111"/>
      <c r="M31" s="111"/>
      <c r="N31" s="111"/>
      <c r="O31" s="111"/>
      <c r="P31" s="111"/>
      <c r="Q31" s="111"/>
      <c r="R31" s="111"/>
      <c r="S31" s="111"/>
      <c r="T31" s="111"/>
      <c r="U31" s="111"/>
      <c r="V31" s="111"/>
      <c r="W31" s="111"/>
      <c r="X31" s="111"/>
      <c r="Y31" s="111"/>
      <c r="Z31" s="111"/>
      <c r="AA31" s="111"/>
      <c r="AB31" s="111"/>
      <c r="AC31" s="111"/>
    </row>
    <row r="32" spans="1:29" ht="13.5" customHeight="1">
      <c r="A32" s="111"/>
      <c r="B32" s="477"/>
      <c r="C32" s="478"/>
      <c r="D32" s="478"/>
      <c r="E32" s="479"/>
      <c r="F32" s="477"/>
      <c r="G32" s="478"/>
      <c r="H32" s="478"/>
      <c r="I32" s="479"/>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477"/>
      <c r="C33" s="478"/>
      <c r="D33" s="478"/>
      <c r="E33" s="479"/>
      <c r="F33" s="477"/>
      <c r="G33" s="478"/>
      <c r="H33" s="478"/>
      <c r="I33" s="479"/>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477"/>
      <c r="C34" s="478"/>
      <c r="D34" s="478"/>
      <c r="E34" s="479"/>
      <c r="F34" s="477"/>
      <c r="G34" s="478"/>
      <c r="H34" s="478"/>
      <c r="I34" s="479"/>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477"/>
      <c r="C35" s="478"/>
      <c r="D35" s="478"/>
      <c r="E35" s="479"/>
      <c r="F35" s="477"/>
      <c r="G35" s="478"/>
      <c r="H35" s="478"/>
      <c r="I35" s="479"/>
      <c r="J35" s="111"/>
      <c r="K35" s="111"/>
      <c r="L35" s="111"/>
      <c r="M35" s="111"/>
      <c r="N35" s="111"/>
      <c r="O35" s="111"/>
      <c r="P35" s="111"/>
      <c r="Q35" s="111"/>
      <c r="R35" s="111"/>
      <c r="S35" s="111"/>
      <c r="T35" s="111"/>
      <c r="U35" s="111"/>
      <c r="V35" s="111"/>
      <c r="W35" s="111"/>
      <c r="X35" s="111"/>
      <c r="Y35" s="111"/>
      <c r="Z35" s="111"/>
      <c r="AA35" s="111"/>
      <c r="AB35" s="111"/>
      <c r="AC35" s="111"/>
    </row>
    <row r="36" spans="1:29" ht="113.25" customHeight="1">
      <c r="A36" s="111"/>
      <c r="B36" s="428"/>
      <c r="C36" s="429"/>
      <c r="D36" s="429"/>
      <c r="E36" s="430"/>
      <c r="F36" s="428"/>
      <c r="G36" s="429"/>
      <c r="H36" s="429"/>
      <c r="I36" s="430"/>
      <c r="J36" s="111"/>
      <c r="K36" s="111"/>
      <c r="L36" s="111"/>
      <c r="M36" s="111"/>
      <c r="N36" s="111"/>
      <c r="O36" s="111"/>
      <c r="P36" s="111"/>
      <c r="Q36" s="111"/>
      <c r="R36" s="111"/>
      <c r="S36" s="111"/>
      <c r="T36" s="111"/>
      <c r="U36" s="111"/>
      <c r="V36" s="111"/>
      <c r="W36" s="111"/>
      <c r="X36" s="111"/>
      <c r="Y36" s="111"/>
      <c r="Z36" s="111"/>
      <c r="AA36" s="111"/>
      <c r="AB36" s="111"/>
      <c r="AC36" s="111"/>
    </row>
    <row r="37" spans="1:29" ht="13.5" customHeight="1">
      <c r="A37" s="111"/>
      <c r="B37" s="796"/>
      <c r="C37" s="426"/>
      <c r="D37" s="426"/>
      <c r="E37" s="427"/>
      <c r="F37" s="796"/>
      <c r="G37" s="426"/>
      <c r="H37" s="426"/>
      <c r="I37" s="427"/>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477"/>
      <c r="C38" s="478"/>
      <c r="D38" s="478"/>
      <c r="E38" s="479"/>
      <c r="F38" s="477"/>
      <c r="G38" s="478"/>
      <c r="H38" s="478"/>
      <c r="I38" s="479"/>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477"/>
      <c r="C39" s="478"/>
      <c r="D39" s="478"/>
      <c r="E39" s="479"/>
      <c r="F39" s="477"/>
      <c r="G39" s="478"/>
      <c r="H39" s="478"/>
      <c r="I39" s="479"/>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477"/>
      <c r="C40" s="478"/>
      <c r="D40" s="478"/>
      <c r="E40" s="479"/>
      <c r="F40" s="477"/>
      <c r="G40" s="478"/>
      <c r="H40" s="478"/>
      <c r="I40" s="479"/>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477"/>
      <c r="C41" s="478"/>
      <c r="D41" s="478"/>
      <c r="E41" s="479"/>
      <c r="F41" s="477"/>
      <c r="G41" s="478"/>
      <c r="H41" s="478"/>
      <c r="I41" s="479"/>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477"/>
      <c r="C42" s="478"/>
      <c r="D42" s="478"/>
      <c r="E42" s="479"/>
      <c r="F42" s="477"/>
      <c r="G42" s="478"/>
      <c r="H42" s="478"/>
      <c r="I42" s="479"/>
      <c r="J42" s="111"/>
      <c r="K42" s="111"/>
      <c r="L42" s="111"/>
      <c r="M42" s="111"/>
      <c r="N42" s="111"/>
      <c r="O42" s="111"/>
      <c r="P42" s="111"/>
      <c r="Q42" s="111"/>
      <c r="R42" s="111"/>
      <c r="S42" s="111"/>
      <c r="T42" s="111"/>
      <c r="U42" s="111"/>
      <c r="V42" s="111"/>
      <c r="W42" s="111"/>
      <c r="X42" s="111"/>
      <c r="Y42" s="111"/>
      <c r="Z42" s="111"/>
      <c r="AA42" s="111"/>
      <c r="AB42" s="111"/>
      <c r="AC42" s="111"/>
    </row>
    <row r="43" spans="1:29" ht="86.25" customHeight="1">
      <c r="A43" s="111"/>
      <c r="B43" s="428"/>
      <c r="C43" s="429"/>
      <c r="D43" s="429"/>
      <c r="E43" s="430"/>
      <c r="F43" s="428"/>
      <c r="G43" s="429"/>
      <c r="H43" s="429"/>
      <c r="I43" s="430"/>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6">
    <mergeCell ref="B37:E43"/>
    <mergeCell ref="F37:I43"/>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0:E36"/>
    <mergeCell ref="F30:I36"/>
    <mergeCell ref="D7:E7"/>
    <mergeCell ref="F7:G7"/>
    <mergeCell ref="H8:H9"/>
    <mergeCell ref="I8:I9"/>
    <mergeCell ref="B28:I28"/>
    <mergeCell ref="B29:E29"/>
    <mergeCell ref="F29:I29"/>
  </mergeCells>
  <pageMargins left="0.7" right="0.7" top="0.75" bottom="0.75" header="0" footer="0"/>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2">
    <tabColor theme="5" tint="0.39997558519241921"/>
    <pageSetUpPr fitToPage="1"/>
  </sheetPr>
  <dimension ref="A1:Z994"/>
  <sheetViews>
    <sheetView showGridLines="0" topLeftCell="C11" zoomScale="96" zoomScaleNormal="96" workbookViewId="0">
      <selection activeCell="C17" sqref="C17"/>
    </sheetView>
  </sheetViews>
  <sheetFormatPr baseColWidth="10" defaultColWidth="11.21875" defaultRowHeight="15" customHeight="1"/>
  <cols>
    <col min="1" max="5" width="11.5546875" customWidth="1"/>
    <col min="6" max="6" width="16.5546875" customWidth="1"/>
    <col min="7" max="9" width="11.5546875" customWidth="1"/>
    <col min="10" max="10" width="14" customWidth="1"/>
    <col min="11" max="11" width="8.88671875" customWidth="1"/>
    <col min="12" max="13" width="11.5546875" customWidth="1"/>
    <col min="14" max="14" width="11.109375" customWidth="1"/>
    <col min="15" max="17" width="11.5546875" customWidth="1"/>
    <col min="18" max="26" width="10.5546875" customWidth="1"/>
  </cols>
  <sheetData>
    <row r="1" spans="1:26" ht="15.75">
      <c r="A1" s="76"/>
      <c r="B1" s="76"/>
      <c r="C1" s="76"/>
      <c r="D1" s="76"/>
      <c r="E1" s="76"/>
      <c r="F1" s="76"/>
      <c r="G1" s="76"/>
      <c r="H1" s="76"/>
      <c r="I1" s="76"/>
      <c r="J1" s="76"/>
      <c r="K1" s="76"/>
      <c r="L1" s="76"/>
      <c r="M1" s="76"/>
      <c r="N1" s="76"/>
      <c r="O1" s="76"/>
      <c r="P1" s="76"/>
      <c r="Q1" s="76"/>
      <c r="R1" s="76"/>
      <c r="S1" s="76"/>
      <c r="T1" s="76"/>
      <c r="U1" s="76"/>
      <c r="V1" s="76"/>
      <c r="W1" s="76"/>
      <c r="X1" s="76"/>
      <c r="Y1" s="76"/>
      <c r="Z1" s="76"/>
    </row>
    <row r="2" spans="1:26" ht="15.75">
      <c r="A2" s="814"/>
      <c r="B2" s="478"/>
      <c r="C2" s="478"/>
      <c r="D2" s="478"/>
      <c r="E2" s="76"/>
      <c r="F2" s="76"/>
      <c r="G2" s="76"/>
      <c r="H2" s="76"/>
      <c r="I2" s="76"/>
      <c r="J2" s="76"/>
      <c r="K2" s="76"/>
      <c r="L2" s="76"/>
      <c r="M2" s="76"/>
      <c r="N2" s="76"/>
      <c r="O2" s="76"/>
      <c r="P2" s="76"/>
      <c r="Q2" s="76"/>
      <c r="R2" s="76"/>
      <c r="S2" s="76"/>
      <c r="T2" s="76"/>
      <c r="U2" s="76"/>
      <c r="V2" s="76"/>
      <c r="W2" s="76"/>
      <c r="X2" s="76"/>
      <c r="Y2" s="76"/>
      <c r="Z2" s="76"/>
    </row>
    <row r="3" spans="1:26" ht="17.25" customHeight="1">
      <c r="A3" s="478"/>
      <c r="B3" s="478"/>
      <c r="C3" s="478"/>
      <c r="D3" s="478"/>
      <c r="E3" s="134"/>
      <c r="F3" s="815" t="s">
        <v>472</v>
      </c>
      <c r="G3" s="816"/>
      <c r="H3" s="816"/>
      <c r="I3" s="816"/>
      <c r="J3" s="816"/>
      <c r="K3" s="816"/>
      <c r="L3" s="817"/>
      <c r="M3" s="76"/>
      <c r="N3" s="76"/>
      <c r="O3" s="76"/>
      <c r="P3" s="76"/>
      <c r="Q3" s="76"/>
      <c r="R3" s="76"/>
      <c r="S3" s="76"/>
      <c r="T3" s="76"/>
      <c r="U3" s="76"/>
      <c r="V3" s="76"/>
      <c r="W3" s="76"/>
      <c r="X3" s="76"/>
      <c r="Y3" s="76"/>
      <c r="Z3" s="76"/>
    </row>
    <row r="4" spans="1:26" ht="21" customHeight="1">
      <c r="A4" s="478"/>
      <c r="B4" s="478"/>
      <c r="C4" s="478"/>
      <c r="D4" s="478"/>
      <c r="E4" s="76"/>
      <c r="F4" s="818"/>
      <c r="G4" s="429"/>
      <c r="H4" s="429"/>
      <c r="I4" s="429"/>
      <c r="J4" s="429"/>
      <c r="K4" s="429"/>
      <c r="L4" s="819"/>
      <c r="M4" s="76"/>
      <c r="N4" s="76"/>
      <c r="O4" s="76"/>
      <c r="P4" s="76"/>
      <c r="Q4" s="76"/>
      <c r="R4" s="76"/>
      <c r="S4" s="76"/>
      <c r="T4" s="76"/>
      <c r="U4" s="76"/>
      <c r="V4" s="76"/>
      <c r="W4" s="76"/>
      <c r="X4" s="76"/>
      <c r="Y4" s="76"/>
      <c r="Z4" s="76"/>
    </row>
    <row r="5" spans="1:26" ht="88.5" customHeight="1">
      <c r="A5" s="478"/>
      <c r="B5" s="478"/>
      <c r="C5" s="478"/>
      <c r="D5" s="478"/>
      <c r="E5" s="76"/>
      <c r="F5" s="820" t="s">
        <v>473</v>
      </c>
      <c r="G5" s="426"/>
      <c r="H5" s="426"/>
      <c r="I5" s="426"/>
      <c r="J5" s="426"/>
      <c r="K5" s="426"/>
      <c r="L5" s="661"/>
      <c r="M5" s="76"/>
      <c r="N5" s="76"/>
      <c r="O5" s="76"/>
      <c r="P5" s="76"/>
      <c r="Q5" s="76"/>
      <c r="R5" s="76"/>
      <c r="S5" s="76"/>
      <c r="T5" s="76"/>
      <c r="U5" s="76"/>
      <c r="V5" s="76"/>
      <c r="W5" s="76"/>
      <c r="X5" s="76"/>
      <c r="Y5" s="76"/>
      <c r="Z5" s="76"/>
    </row>
    <row r="6" spans="1:26" ht="38.25" customHeight="1" thickBot="1">
      <c r="A6" s="76"/>
      <c r="B6" s="76"/>
      <c r="C6" s="76"/>
      <c r="D6" s="76"/>
      <c r="E6" s="77"/>
      <c r="F6" s="821" t="s">
        <v>474</v>
      </c>
      <c r="G6" s="822"/>
      <c r="H6" s="822"/>
      <c r="I6" s="822"/>
      <c r="J6" s="822"/>
      <c r="K6" s="823">
        <f>+MYV!H8</f>
        <v>1.2425515236329179</v>
      </c>
      <c r="L6" s="824"/>
      <c r="M6" s="76"/>
      <c r="N6" s="76"/>
      <c r="O6" s="76"/>
      <c r="P6" s="76"/>
      <c r="Q6" s="76"/>
      <c r="R6" s="76"/>
      <c r="S6" s="76"/>
      <c r="T6" s="76"/>
      <c r="U6" s="76"/>
      <c r="V6" s="76"/>
      <c r="W6" s="76"/>
      <c r="X6" s="76"/>
      <c r="Y6" s="76"/>
      <c r="Z6" s="76"/>
    </row>
    <row r="7" spans="1:26" ht="15.75" customHeight="1" thickBot="1">
      <c r="A7" s="76"/>
      <c r="B7" s="76"/>
      <c r="C7" s="76"/>
      <c r="D7" s="76"/>
      <c r="E7" s="76"/>
      <c r="F7" s="267"/>
      <c r="G7" s="76"/>
      <c r="H7" s="76"/>
      <c r="I7" s="76"/>
      <c r="J7" s="76"/>
      <c r="K7" s="76"/>
      <c r="L7" s="76"/>
      <c r="M7" s="76"/>
      <c r="N7" s="76"/>
      <c r="O7" s="76"/>
      <c r="P7" s="76"/>
      <c r="Q7" s="78"/>
      <c r="R7" s="76"/>
      <c r="S7" s="76"/>
      <c r="T7" s="76"/>
      <c r="U7" s="76"/>
      <c r="V7" s="76"/>
      <c r="W7" s="76"/>
      <c r="X7" s="76"/>
      <c r="Y7" s="76"/>
      <c r="Z7" s="76"/>
    </row>
    <row r="8" spans="1:26" ht="14.25" customHeight="1">
      <c r="A8" s="79"/>
      <c r="B8" s="798" t="s">
        <v>475</v>
      </c>
      <c r="C8" s="268"/>
      <c r="D8" s="801" t="s">
        <v>476</v>
      </c>
      <c r="E8" s="802"/>
      <c r="F8" s="803"/>
      <c r="G8" s="268"/>
      <c r="H8" s="801" t="s">
        <v>523</v>
      </c>
      <c r="I8" s="802"/>
      <c r="J8" s="803"/>
      <c r="K8" s="268"/>
      <c r="L8" s="801" t="s">
        <v>478</v>
      </c>
      <c r="M8" s="802"/>
      <c r="N8" s="803"/>
      <c r="O8" s="79"/>
      <c r="P8" s="79"/>
      <c r="Q8" s="79"/>
      <c r="R8" s="79"/>
      <c r="S8" s="79"/>
      <c r="T8" s="79"/>
      <c r="U8" s="79"/>
      <c r="V8" s="79"/>
      <c r="W8" s="79"/>
      <c r="X8" s="79"/>
      <c r="Y8" s="79"/>
      <c r="Z8" s="79"/>
    </row>
    <row r="9" spans="1:26" ht="14.25" customHeight="1">
      <c r="A9" s="79"/>
      <c r="B9" s="799"/>
      <c r="C9" s="268"/>
      <c r="D9" s="804"/>
      <c r="E9" s="805"/>
      <c r="F9" s="806"/>
      <c r="G9" s="268"/>
      <c r="H9" s="804"/>
      <c r="I9" s="805"/>
      <c r="J9" s="806"/>
      <c r="K9" s="268"/>
      <c r="L9" s="804"/>
      <c r="M9" s="805"/>
      <c r="N9" s="806"/>
      <c r="O9" s="79"/>
      <c r="P9" s="79"/>
      <c r="Q9" s="79"/>
      <c r="R9" s="79"/>
      <c r="S9" s="79"/>
      <c r="T9" s="79"/>
      <c r="U9" s="79"/>
      <c r="V9" s="79"/>
      <c r="W9" s="79"/>
      <c r="X9" s="79"/>
      <c r="Y9" s="79"/>
      <c r="Z9" s="79"/>
    </row>
    <row r="10" spans="1:26" ht="14.25" customHeight="1">
      <c r="A10" s="79"/>
      <c r="B10" s="799"/>
      <c r="C10" s="268"/>
      <c r="D10" s="804"/>
      <c r="E10" s="805"/>
      <c r="F10" s="806"/>
      <c r="G10" s="268"/>
      <c r="H10" s="804"/>
      <c r="I10" s="805"/>
      <c r="J10" s="806"/>
      <c r="K10" s="268"/>
      <c r="L10" s="804"/>
      <c r="M10" s="805"/>
      <c r="N10" s="806"/>
      <c r="O10" s="80"/>
      <c r="P10" s="79"/>
      <c r="Q10" s="79"/>
      <c r="R10" s="79"/>
      <c r="S10" s="79"/>
      <c r="T10" s="79"/>
      <c r="U10" s="79"/>
      <c r="V10" s="79"/>
      <c r="W10" s="79"/>
      <c r="X10" s="79"/>
      <c r="Y10" s="79"/>
      <c r="Z10" s="79"/>
    </row>
    <row r="11" spans="1:26" ht="14.25" customHeight="1">
      <c r="A11" s="79"/>
      <c r="B11" s="799"/>
      <c r="C11" s="268"/>
      <c r="D11" s="804"/>
      <c r="E11" s="805"/>
      <c r="F11" s="806"/>
      <c r="G11" s="268"/>
      <c r="H11" s="804"/>
      <c r="I11" s="805"/>
      <c r="J11" s="806"/>
      <c r="K11" s="268"/>
      <c r="L11" s="804"/>
      <c r="M11" s="805"/>
      <c r="N11" s="806"/>
      <c r="O11" s="79"/>
      <c r="P11" s="79"/>
      <c r="Q11" s="79"/>
      <c r="R11" s="79"/>
      <c r="S11" s="79"/>
      <c r="T11" s="79"/>
      <c r="U11" s="79"/>
      <c r="V11" s="79"/>
      <c r="W11" s="79"/>
      <c r="X11" s="79"/>
      <c r="Y11" s="79"/>
      <c r="Z11" s="79"/>
    </row>
    <row r="12" spans="1:26" ht="14.25" customHeight="1">
      <c r="A12" s="79"/>
      <c r="B12" s="799"/>
      <c r="C12" s="268"/>
      <c r="D12" s="804"/>
      <c r="E12" s="805"/>
      <c r="F12" s="806"/>
      <c r="G12" s="268"/>
      <c r="H12" s="804"/>
      <c r="I12" s="805"/>
      <c r="J12" s="806"/>
      <c r="K12" s="268"/>
      <c r="L12" s="804"/>
      <c r="M12" s="805"/>
      <c r="N12" s="806"/>
      <c r="O12" s="79"/>
      <c r="P12" s="79"/>
      <c r="Q12" s="79"/>
      <c r="R12" s="79"/>
      <c r="S12" s="79"/>
      <c r="T12" s="79"/>
      <c r="U12" s="79"/>
      <c r="V12" s="79"/>
      <c r="W12" s="79"/>
      <c r="X12" s="79"/>
      <c r="Y12" s="79"/>
      <c r="Z12" s="79"/>
    </row>
    <row r="13" spans="1:26" ht="14.25" customHeight="1">
      <c r="A13" s="79"/>
      <c r="B13" s="799"/>
      <c r="C13" s="268"/>
      <c r="D13" s="804"/>
      <c r="E13" s="805"/>
      <c r="F13" s="806"/>
      <c r="G13" s="268"/>
      <c r="H13" s="804"/>
      <c r="I13" s="805"/>
      <c r="J13" s="806"/>
      <c r="K13" s="268"/>
      <c r="L13" s="804"/>
      <c r="M13" s="805"/>
      <c r="N13" s="806"/>
      <c r="O13" s="79"/>
      <c r="P13" s="79"/>
      <c r="Q13" s="79"/>
      <c r="R13" s="79"/>
      <c r="S13" s="79"/>
      <c r="T13" s="79"/>
      <c r="U13" s="79"/>
      <c r="V13" s="79"/>
      <c r="W13" s="79"/>
      <c r="X13" s="79"/>
      <c r="Y13" s="79"/>
      <c r="Z13" s="79"/>
    </row>
    <row r="14" spans="1:26" ht="14.25" customHeight="1">
      <c r="A14" s="79"/>
      <c r="B14" s="799"/>
      <c r="C14" s="268"/>
      <c r="D14" s="804"/>
      <c r="E14" s="805"/>
      <c r="F14" s="806"/>
      <c r="G14" s="268"/>
      <c r="H14" s="804"/>
      <c r="I14" s="805"/>
      <c r="J14" s="806"/>
      <c r="K14" s="268"/>
      <c r="L14" s="804"/>
      <c r="M14" s="805"/>
      <c r="N14" s="806"/>
      <c r="O14" s="79"/>
      <c r="P14" s="79"/>
      <c r="Q14" s="79"/>
      <c r="R14" s="79"/>
      <c r="S14" s="79"/>
      <c r="T14" s="79"/>
      <c r="U14" s="79"/>
      <c r="V14" s="79"/>
      <c r="W14" s="79"/>
      <c r="X14" s="79"/>
      <c r="Y14" s="79"/>
      <c r="Z14" s="79"/>
    </row>
    <row r="15" spans="1:26" ht="14.25" customHeight="1">
      <c r="A15" s="79"/>
      <c r="B15" s="799"/>
      <c r="C15" s="268"/>
      <c r="D15" s="804"/>
      <c r="E15" s="805"/>
      <c r="F15" s="806"/>
      <c r="G15" s="268"/>
      <c r="H15" s="804"/>
      <c r="I15" s="805"/>
      <c r="J15" s="806"/>
      <c r="K15" s="268"/>
      <c r="L15" s="804"/>
      <c r="M15" s="805"/>
      <c r="N15" s="806"/>
      <c r="O15" s="79"/>
      <c r="P15" s="79"/>
      <c r="Q15" s="79"/>
      <c r="R15" s="79"/>
      <c r="S15" s="79"/>
      <c r="T15" s="79"/>
      <c r="U15" s="79"/>
      <c r="V15" s="79"/>
      <c r="W15" s="79"/>
      <c r="X15" s="79"/>
      <c r="Y15" s="79"/>
      <c r="Z15" s="79"/>
    </row>
    <row r="16" spans="1:26" ht="39" customHeight="1">
      <c r="A16" s="79"/>
      <c r="B16" s="799"/>
      <c r="C16" s="268"/>
      <c r="D16" s="804"/>
      <c r="E16" s="807"/>
      <c r="F16" s="806"/>
      <c r="G16" s="268"/>
      <c r="H16" s="804"/>
      <c r="I16" s="807"/>
      <c r="J16" s="806"/>
      <c r="K16" s="268"/>
      <c r="L16" s="804"/>
      <c r="M16" s="807"/>
      <c r="N16" s="806"/>
      <c r="O16" s="79"/>
      <c r="P16" s="79"/>
      <c r="Q16" s="79"/>
      <c r="R16" s="79"/>
      <c r="S16" s="79"/>
      <c r="T16" s="79"/>
      <c r="U16" s="79"/>
      <c r="V16" s="79"/>
      <c r="W16" s="79"/>
      <c r="X16" s="79"/>
      <c r="Y16" s="79"/>
      <c r="Z16" s="79"/>
    </row>
    <row r="17" spans="1:26" ht="30">
      <c r="A17" s="79"/>
      <c r="B17" s="800"/>
      <c r="C17" s="268"/>
      <c r="D17" s="269"/>
      <c r="E17" s="270"/>
      <c r="F17" s="271">
        <f>'MYV O'!C3</f>
        <v>0.52664150326797388</v>
      </c>
      <c r="G17" s="268"/>
      <c r="H17" s="272"/>
      <c r="I17" s="273"/>
      <c r="J17" s="271">
        <f>'MYV O'!C4</f>
        <v>0.48454812726260094</v>
      </c>
      <c r="K17" s="268"/>
      <c r="L17" s="272"/>
      <c r="M17" s="273"/>
      <c r="N17" s="271">
        <f>'MYV O'!C5</f>
        <v>0.30411877394636011</v>
      </c>
      <c r="O17" s="79"/>
      <c r="P17" s="79"/>
      <c r="Q17" s="79"/>
      <c r="R17" s="79"/>
      <c r="S17" s="79"/>
      <c r="T17" s="79"/>
      <c r="U17" s="79"/>
      <c r="V17" s="79"/>
      <c r="W17" s="79"/>
      <c r="X17" s="79"/>
      <c r="Y17" s="79"/>
      <c r="Z17" s="79"/>
    </row>
    <row r="18" spans="1:26" ht="15.75" customHeight="1">
      <c r="A18" s="79"/>
      <c r="B18" s="268"/>
      <c r="C18" s="268"/>
      <c r="D18" s="268"/>
      <c r="E18" s="268"/>
      <c r="F18" s="268"/>
      <c r="G18" s="268"/>
      <c r="H18" s="268"/>
      <c r="I18" s="268"/>
      <c r="J18" s="268"/>
      <c r="K18" s="268"/>
      <c r="L18" s="268"/>
      <c r="M18" s="268"/>
      <c r="N18" s="268"/>
      <c r="O18" s="79"/>
      <c r="P18" s="79"/>
      <c r="Q18" s="79"/>
      <c r="R18" s="79"/>
      <c r="S18" s="79"/>
      <c r="T18" s="79"/>
      <c r="U18" s="79"/>
      <c r="V18" s="79"/>
      <c r="W18" s="79"/>
      <c r="X18" s="79"/>
      <c r="Y18" s="79"/>
      <c r="Z18" s="79"/>
    </row>
    <row r="19" spans="1:26" ht="15.75" customHeight="1" thickBot="1">
      <c r="A19" s="79"/>
      <c r="B19" s="268"/>
      <c r="C19" s="268"/>
      <c r="D19" s="268"/>
      <c r="E19" s="268"/>
      <c r="F19" s="268"/>
      <c r="G19" s="268"/>
      <c r="H19" s="268"/>
      <c r="I19" s="268"/>
      <c r="J19" s="268"/>
      <c r="K19" s="268"/>
      <c r="L19" s="268"/>
      <c r="M19" s="268"/>
      <c r="N19" s="268"/>
      <c r="O19" s="79"/>
      <c r="P19" s="79"/>
      <c r="Q19" s="79"/>
      <c r="R19" s="79"/>
      <c r="S19" s="79"/>
      <c r="T19" s="79"/>
      <c r="U19" s="79"/>
      <c r="V19" s="79"/>
      <c r="W19" s="79"/>
      <c r="X19" s="79"/>
      <c r="Y19" s="79"/>
      <c r="Z19" s="79"/>
    </row>
    <row r="20" spans="1:26" ht="14.25" customHeight="1">
      <c r="A20" s="79"/>
      <c r="B20" s="808" t="s">
        <v>524</v>
      </c>
      <c r="C20" s="268"/>
      <c r="D20" s="812" t="s">
        <v>526</v>
      </c>
      <c r="E20" s="802"/>
      <c r="F20" s="803"/>
      <c r="G20" s="268"/>
      <c r="H20" s="268"/>
      <c r="I20" s="268"/>
      <c r="J20" s="268"/>
      <c r="K20" s="268"/>
      <c r="L20" s="268"/>
      <c r="M20" s="268"/>
      <c r="N20" s="268"/>
      <c r="O20" s="79"/>
      <c r="P20" s="79"/>
      <c r="Q20" s="79"/>
      <c r="R20" s="79"/>
      <c r="S20" s="79"/>
      <c r="T20" s="79"/>
      <c r="U20" s="79"/>
      <c r="V20" s="79"/>
      <c r="W20" s="79"/>
      <c r="X20" s="79"/>
      <c r="Y20" s="79"/>
      <c r="Z20" s="79"/>
    </row>
    <row r="21" spans="1:26" ht="14.25" customHeight="1">
      <c r="A21" s="79"/>
      <c r="B21" s="799"/>
      <c r="C21" s="268"/>
      <c r="D21" s="804"/>
      <c r="E21" s="805"/>
      <c r="F21" s="806"/>
      <c r="G21" s="268"/>
      <c r="H21" s="268"/>
      <c r="I21" s="268"/>
      <c r="J21" s="268"/>
      <c r="K21" s="268"/>
      <c r="L21" s="268"/>
      <c r="M21" s="268"/>
      <c r="N21" s="268"/>
      <c r="O21" s="79"/>
      <c r="P21" s="79"/>
      <c r="Q21" s="79"/>
      <c r="R21" s="79"/>
      <c r="S21" s="79"/>
      <c r="T21" s="79"/>
      <c r="U21" s="79"/>
      <c r="V21" s="79"/>
      <c r="W21" s="79"/>
      <c r="X21" s="79"/>
      <c r="Y21" s="79"/>
      <c r="Z21" s="79"/>
    </row>
    <row r="22" spans="1:26" ht="14.25" customHeight="1">
      <c r="A22" s="79"/>
      <c r="B22" s="799"/>
      <c r="C22" s="268"/>
      <c r="D22" s="804"/>
      <c r="E22" s="805"/>
      <c r="F22" s="806"/>
      <c r="G22" s="268"/>
      <c r="H22" s="268"/>
      <c r="I22" s="268"/>
      <c r="J22" s="268"/>
      <c r="K22" s="268"/>
      <c r="L22" s="268"/>
      <c r="M22" s="268"/>
      <c r="N22" s="268"/>
      <c r="O22" s="79"/>
      <c r="P22" s="79"/>
      <c r="Q22" s="79"/>
      <c r="R22" s="79"/>
      <c r="S22" s="79"/>
      <c r="T22" s="79"/>
      <c r="U22" s="79"/>
      <c r="V22" s="79"/>
      <c r="W22" s="79"/>
      <c r="X22" s="79"/>
      <c r="Y22" s="79"/>
      <c r="Z22" s="79"/>
    </row>
    <row r="23" spans="1:26" ht="14.25" customHeight="1">
      <c r="A23" s="79"/>
      <c r="B23" s="799"/>
      <c r="C23" s="268"/>
      <c r="D23" s="804"/>
      <c r="E23" s="805"/>
      <c r="F23" s="806"/>
      <c r="G23" s="268"/>
      <c r="H23" s="268"/>
      <c r="I23" s="268"/>
      <c r="J23" s="268"/>
      <c r="K23" s="268"/>
      <c r="L23" s="268"/>
      <c r="M23" s="268"/>
      <c r="N23" s="268"/>
      <c r="O23" s="79"/>
      <c r="P23" s="79"/>
      <c r="Q23" s="79"/>
      <c r="R23" s="79"/>
      <c r="S23" s="79"/>
      <c r="T23" s="79"/>
      <c r="U23" s="79"/>
      <c r="V23" s="79"/>
      <c r="W23" s="79"/>
      <c r="X23" s="79"/>
      <c r="Y23" s="79"/>
      <c r="Z23" s="79"/>
    </row>
    <row r="24" spans="1:26" ht="14.25" customHeight="1">
      <c r="A24" s="79"/>
      <c r="B24" s="799"/>
      <c r="C24" s="268"/>
      <c r="D24" s="804"/>
      <c r="E24" s="805"/>
      <c r="F24" s="806"/>
      <c r="G24" s="268"/>
      <c r="H24" s="268"/>
      <c r="I24" s="268"/>
      <c r="J24" s="268"/>
      <c r="K24" s="268"/>
      <c r="L24" s="268"/>
      <c r="M24" s="268"/>
      <c r="N24" s="268"/>
      <c r="O24" s="79"/>
      <c r="P24" s="79"/>
      <c r="Q24" s="79"/>
      <c r="R24" s="79"/>
      <c r="S24" s="79"/>
      <c r="T24" s="79"/>
      <c r="U24" s="79"/>
      <c r="V24" s="79"/>
      <c r="W24" s="79"/>
      <c r="X24" s="79"/>
      <c r="Y24" s="79"/>
      <c r="Z24" s="79"/>
    </row>
    <row r="25" spans="1:26" ht="14.25" customHeight="1">
      <c r="A25" s="79"/>
      <c r="B25" s="799"/>
      <c r="C25" s="268"/>
      <c r="D25" s="804"/>
      <c r="E25" s="805"/>
      <c r="F25" s="806"/>
      <c r="G25" s="268"/>
      <c r="H25" s="268"/>
      <c r="I25" s="268"/>
      <c r="J25" s="268"/>
      <c r="K25" s="268"/>
      <c r="L25" s="268"/>
      <c r="M25" s="268"/>
      <c r="N25" s="268"/>
      <c r="O25" s="79"/>
      <c r="P25" s="79"/>
      <c r="Q25" s="79"/>
      <c r="R25" s="79"/>
      <c r="S25" s="79"/>
      <c r="T25" s="79"/>
      <c r="U25" s="79"/>
      <c r="V25" s="79"/>
      <c r="W25" s="79"/>
      <c r="X25" s="79"/>
      <c r="Y25" s="79"/>
      <c r="Z25" s="79"/>
    </row>
    <row r="26" spans="1:26" ht="14.25" customHeight="1">
      <c r="A26" s="79"/>
      <c r="B26" s="799"/>
      <c r="C26" s="268"/>
      <c r="D26" s="804"/>
      <c r="E26" s="805"/>
      <c r="F26" s="806"/>
      <c r="G26" s="268"/>
      <c r="H26" s="268"/>
      <c r="I26" s="268"/>
      <c r="J26" s="268"/>
      <c r="K26" s="268"/>
      <c r="L26" s="268"/>
      <c r="M26" s="268"/>
      <c r="N26" s="268"/>
      <c r="O26" s="79"/>
      <c r="P26" s="79"/>
      <c r="Q26" s="79"/>
      <c r="R26" s="79"/>
      <c r="S26" s="79"/>
      <c r="T26" s="79"/>
      <c r="U26" s="79"/>
      <c r="V26" s="79"/>
      <c r="W26" s="79"/>
      <c r="X26" s="79"/>
      <c r="Y26" s="79"/>
      <c r="Z26" s="79"/>
    </row>
    <row r="27" spans="1:26" ht="19.5" customHeight="1">
      <c r="A27" s="79"/>
      <c r="B27" s="799"/>
      <c r="C27" s="268"/>
      <c r="D27" s="804"/>
      <c r="E27" s="807"/>
      <c r="F27" s="806"/>
      <c r="G27" s="268"/>
      <c r="H27" s="268"/>
      <c r="I27" s="268"/>
      <c r="J27" s="268"/>
      <c r="K27" s="268"/>
      <c r="L27" s="268"/>
      <c r="M27" s="268"/>
      <c r="N27" s="268"/>
      <c r="O27" s="79"/>
      <c r="P27" s="79"/>
      <c r="Q27" s="79"/>
      <c r="R27" s="79"/>
      <c r="S27" s="79"/>
      <c r="T27" s="79"/>
      <c r="U27" s="79"/>
      <c r="V27" s="79"/>
      <c r="W27" s="79"/>
      <c r="X27" s="79"/>
      <c r="Y27" s="79"/>
      <c r="Z27" s="79"/>
    </row>
    <row r="28" spans="1:26" ht="71.25" customHeight="1" thickBot="1">
      <c r="A28" s="79"/>
      <c r="B28" s="800"/>
      <c r="C28" s="268"/>
      <c r="D28" s="274"/>
      <c r="E28" s="275"/>
      <c r="F28" s="271">
        <f>'MYV O'!C6</f>
        <v>0.48971527777777779</v>
      </c>
      <c r="G28" s="268"/>
      <c r="H28" s="268"/>
      <c r="I28" s="268"/>
      <c r="J28" s="268"/>
      <c r="K28" s="268"/>
      <c r="L28" s="268"/>
      <c r="M28" s="268"/>
      <c r="N28" s="268"/>
      <c r="O28" s="79"/>
      <c r="P28" s="79"/>
      <c r="Q28" s="79"/>
      <c r="R28" s="79"/>
      <c r="S28" s="79"/>
      <c r="T28" s="79"/>
      <c r="U28" s="79"/>
      <c r="V28" s="79"/>
      <c r="W28" s="79"/>
      <c r="X28" s="79"/>
      <c r="Y28" s="79"/>
      <c r="Z28" s="79"/>
    </row>
    <row r="29" spans="1:26" ht="15.75" customHeight="1" thickBot="1">
      <c r="A29" s="79"/>
      <c r="B29" s="268"/>
      <c r="C29" s="268"/>
      <c r="D29" s="268"/>
      <c r="E29" s="268"/>
      <c r="F29" s="268"/>
      <c r="G29" s="268"/>
      <c r="H29" s="268"/>
      <c r="I29" s="268"/>
      <c r="J29" s="268"/>
      <c r="K29" s="268"/>
      <c r="L29" s="268"/>
      <c r="M29" s="268"/>
      <c r="N29" s="268"/>
      <c r="O29" s="79"/>
      <c r="P29" s="79"/>
      <c r="Q29" s="79"/>
      <c r="R29" s="79"/>
      <c r="S29" s="79"/>
      <c r="T29" s="79"/>
      <c r="U29" s="79"/>
      <c r="V29" s="79"/>
      <c r="W29" s="79"/>
      <c r="X29" s="79"/>
      <c r="Y29" s="79"/>
      <c r="Z29" s="79"/>
    </row>
    <row r="30" spans="1:26" ht="14.25" customHeight="1">
      <c r="A30" s="79"/>
      <c r="B30" s="810" t="s">
        <v>525</v>
      </c>
      <c r="C30" s="268"/>
      <c r="D30" s="811" t="s">
        <v>527</v>
      </c>
      <c r="E30" s="802"/>
      <c r="F30" s="803"/>
      <c r="G30" s="268"/>
      <c r="H30" s="811" t="s">
        <v>528</v>
      </c>
      <c r="I30" s="802"/>
      <c r="J30" s="803"/>
      <c r="K30" s="268"/>
      <c r="L30" s="811" t="s">
        <v>529</v>
      </c>
      <c r="M30" s="802"/>
      <c r="N30" s="803"/>
      <c r="O30" s="79"/>
      <c r="P30" s="79"/>
      <c r="Q30" s="79"/>
      <c r="R30" s="79"/>
      <c r="S30" s="79"/>
      <c r="T30" s="79"/>
      <c r="U30" s="79"/>
      <c r="V30" s="79"/>
      <c r="W30" s="79"/>
      <c r="X30" s="79"/>
      <c r="Y30" s="79"/>
      <c r="Z30" s="79"/>
    </row>
    <row r="31" spans="1:26" ht="14.25" customHeight="1">
      <c r="A31" s="79"/>
      <c r="B31" s="799"/>
      <c r="C31" s="268"/>
      <c r="D31" s="804"/>
      <c r="E31" s="805"/>
      <c r="F31" s="806"/>
      <c r="G31" s="268"/>
      <c r="H31" s="804"/>
      <c r="I31" s="805"/>
      <c r="J31" s="806"/>
      <c r="K31" s="268"/>
      <c r="L31" s="804"/>
      <c r="M31" s="805"/>
      <c r="N31" s="806"/>
      <c r="O31" s="79"/>
      <c r="P31" s="79"/>
      <c r="Q31" s="80"/>
      <c r="R31" s="79"/>
      <c r="S31" s="79"/>
      <c r="T31" s="79"/>
      <c r="U31" s="79"/>
      <c r="V31" s="79"/>
      <c r="W31" s="79"/>
      <c r="X31" s="79"/>
      <c r="Y31" s="79"/>
      <c r="Z31" s="79"/>
    </row>
    <row r="32" spans="1:26" ht="14.25" customHeight="1">
      <c r="A32" s="79"/>
      <c r="B32" s="799"/>
      <c r="C32" s="268"/>
      <c r="D32" s="804"/>
      <c r="E32" s="805"/>
      <c r="F32" s="806"/>
      <c r="G32" s="268"/>
      <c r="H32" s="804"/>
      <c r="I32" s="805"/>
      <c r="J32" s="806"/>
      <c r="K32" s="268"/>
      <c r="L32" s="804"/>
      <c r="M32" s="805"/>
      <c r="N32" s="806"/>
      <c r="O32" s="79"/>
      <c r="P32" s="79"/>
      <c r="Q32" s="79"/>
      <c r="R32" s="79"/>
      <c r="S32" s="79"/>
      <c r="T32" s="79"/>
      <c r="U32" s="79"/>
      <c r="V32" s="79"/>
      <c r="W32" s="79"/>
      <c r="X32" s="79"/>
      <c r="Y32" s="79"/>
      <c r="Z32" s="79"/>
    </row>
    <row r="33" spans="1:26" ht="14.25" customHeight="1">
      <c r="A33" s="79"/>
      <c r="B33" s="799"/>
      <c r="C33" s="268"/>
      <c r="D33" s="804"/>
      <c r="E33" s="805"/>
      <c r="F33" s="806"/>
      <c r="G33" s="268"/>
      <c r="H33" s="804"/>
      <c r="I33" s="805"/>
      <c r="J33" s="806"/>
      <c r="K33" s="268"/>
      <c r="L33" s="804"/>
      <c r="M33" s="805"/>
      <c r="N33" s="806"/>
      <c r="O33" s="79"/>
      <c r="P33" s="79"/>
      <c r="Q33" s="79"/>
      <c r="R33" s="79"/>
      <c r="S33" s="79"/>
      <c r="T33" s="79"/>
      <c r="U33" s="79"/>
      <c r="V33" s="79"/>
      <c r="W33" s="79"/>
      <c r="X33" s="79"/>
      <c r="Y33" s="79"/>
      <c r="Z33" s="79"/>
    </row>
    <row r="34" spans="1:26" ht="14.25" customHeight="1">
      <c r="A34" s="79"/>
      <c r="B34" s="799"/>
      <c r="C34" s="268"/>
      <c r="D34" s="804"/>
      <c r="E34" s="805"/>
      <c r="F34" s="806"/>
      <c r="G34" s="268"/>
      <c r="H34" s="804"/>
      <c r="I34" s="805"/>
      <c r="J34" s="806"/>
      <c r="K34" s="268"/>
      <c r="L34" s="804"/>
      <c r="M34" s="805"/>
      <c r="N34" s="806"/>
      <c r="O34" s="79"/>
      <c r="P34" s="79"/>
      <c r="Q34" s="79"/>
      <c r="R34" s="79"/>
      <c r="S34" s="79"/>
      <c r="T34" s="79"/>
      <c r="U34" s="79"/>
      <c r="V34" s="79"/>
      <c r="W34" s="79"/>
      <c r="X34" s="79"/>
      <c r="Y34" s="79"/>
      <c r="Z34" s="79"/>
    </row>
    <row r="35" spans="1:26" ht="14.25" customHeight="1">
      <c r="A35" s="79"/>
      <c r="B35" s="799"/>
      <c r="C35" s="268"/>
      <c r="D35" s="804"/>
      <c r="E35" s="805"/>
      <c r="F35" s="806"/>
      <c r="G35" s="268"/>
      <c r="H35" s="804"/>
      <c r="I35" s="805"/>
      <c r="J35" s="806"/>
      <c r="K35" s="268"/>
      <c r="L35" s="804"/>
      <c r="M35" s="805"/>
      <c r="N35" s="806"/>
      <c r="O35" s="79"/>
      <c r="P35" s="79"/>
      <c r="Q35" s="79"/>
      <c r="R35" s="79"/>
      <c r="S35" s="79"/>
      <c r="T35" s="79"/>
      <c r="U35" s="79"/>
      <c r="V35" s="79"/>
      <c r="W35" s="79"/>
      <c r="X35" s="79"/>
      <c r="Y35" s="79"/>
      <c r="Z35" s="79"/>
    </row>
    <row r="36" spans="1:26" ht="14.25" customHeight="1">
      <c r="A36" s="79"/>
      <c r="B36" s="799"/>
      <c r="C36" s="268"/>
      <c r="D36" s="804"/>
      <c r="E36" s="805"/>
      <c r="F36" s="806"/>
      <c r="G36" s="268"/>
      <c r="H36" s="804"/>
      <c r="I36" s="805"/>
      <c r="J36" s="806"/>
      <c r="K36" s="268"/>
      <c r="L36" s="804"/>
      <c r="M36" s="805"/>
      <c r="N36" s="806"/>
      <c r="O36" s="79"/>
      <c r="P36" s="79"/>
      <c r="Q36" s="79"/>
      <c r="R36" s="79"/>
      <c r="S36" s="79"/>
      <c r="T36" s="79"/>
      <c r="U36" s="79"/>
      <c r="V36" s="79"/>
      <c r="W36" s="79"/>
      <c r="X36" s="79"/>
      <c r="Y36" s="79"/>
      <c r="Z36" s="79"/>
    </row>
    <row r="37" spans="1:26" ht="61.5" customHeight="1">
      <c r="A37" s="79"/>
      <c r="B37" s="799"/>
      <c r="C37" s="268"/>
      <c r="D37" s="804"/>
      <c r="E37" s="807"/>
      <c r="F37" s="806"/>
      <c r="G37" s="268"/>
      <c r="H37" s="804"/>
      <c r="I37" s="807"/>
      <c r="J37" s="806"/>
      <c r="K37" s="268"/>
      <c r="L37" s="804"/>
      <c r="M37" s="807"/>
      <c r="N37" s="806"/>
      <c r="O37" s="79"/>
      <c r="P37" s="79"/>
      <c r="Q37" s="79"/>
      <c r="R37" s="79"/>
      <c r="S37" s="79"/>
      <c r="T37" s="79"/>
      <c r="U37" s="79"/>
      <c r="V37" s="79"/>
      <c r="W37" s="79"/>
      <c r="X37" s="79"/>
      <c r="Y37" s="79"/>
      <c r="Z37" s="79"/>
    </row>
    <row r="38" spans="1:26" ht="33" customHeight="1">
      <c r="A38" s="79"/>
      <c r="B38" s="800"/>
      <c r="C38" s="268"/>
      <c r="D38" s="276"/>
      <c r="E38" s="277"/>
      <c r="F38" s="271">
        <f>'MYV O'!C7</f>
        <v>0.47405671296296298</v>
      </c>
      <c r="G38" s="268"/>
      <c r="H38" s="276"/>
      <c r="I38" s="277"/>
      <c r="J38" s="271">
        <f>'MYV O'!C8</f>
        <v>0.44810137457044669</v>
      </c>
      <c r="K38" s="268"/>
      <c r="L38" s="276"/>
      <c r="M38" s="277"/>
      <c r="N38" s="271">
        <f>'MYV O'!C9</f>
        <v>5.5501851851851844</v>
      </c>
      <c r="O38" s="79"/>
      <c r="P38" s="79"/>
      <c r="Q38" s="79"/>
      <c r="R38" s="79"/>
      <c r="S38" s="79"/>
      <c r="T38" s="79"/>
      <c r="U38" s="79"/>
      <c r="V38" s="79"/>
      <c r="W38" s="79"/>
      <c r="X38" s="79"/>
      <c r="Y38" s="79"/>
      <c r="Z38" s="79"/>
    </row>
    <row r="39" spans="1:26" ht="15.75" customHeight="1">
      <c r="A39" s="79"/>
      <c r="B39" s="268"/>
      <c r="C39" s="268"/>
      <c r="D39" s="268"/>
      <c r="E39" s="268"/>
      <c r="F39" s="268"/>
      <c r="G39" s="268"/>
      <c r="H39" s="268"/>
      <c r="I39" s="268"/>
      <c r="J39" s="268"/>
      <c r="K39" s="268"/>
      <c r="L39" s="268"/>
      <c r="M39" s="268"/>
      <c r="N39" s="268"/>
      <c r="O39" s="79"/>
      <c r="P39" s="79"/>
      <c r="Q39" s="79"/>
      <c r="R39" s="79"/>
      <c r="S39" s="79"/>
      <c r="T39" s="79"/>
      <c r="U39" s="79"/>
      <c r="V39" s="79"/>
      <c r="W39" s="79"/>
      <c r="X39" s="79"/>
      <c r="Y39" s="79"/>
      <c r="Z39" s="79"/>
    </row>
    <row r="40" spans="1:26" ht="15.75" customHeight="1" thickBot="1">
      <c r="A40" s="79"/>
      <c r="B40" s="268"/>
      <c r="C40" s="268"/>
      <c r="D40" s="268"/>
      <c r="E40" s="268"/>
      <c r="F40" s="268"/>
      <c r="G40" s="268"/>
      <c r="H40" s="268"/>
      <c r="I40" s="268"/>
      <c r="J40" s="268"/>
      <c r="K40" s="268"/>
      <c r="L40" s="268"/>
      <c r="M40" s="268"/>
      <c r="N40" s="268"/>
      <c r="O40" s="79"/>
      <c r="P40" s="79"/>
      <c r="Q40" s="79"/>
      <c r="R40" s="79"/>
      <c r="S40" s="79"/>
      <c r="T40" s="79"/>
      <c r="U40" s="79"/>
      <c r="V40" s="79"/>
      <c r="W40" s="79"/>
      <c r="X40" s="79"/>
      <c r="Y40" s="79"/>
      <c r="Z40" s="79"/>
    </row>
    <row r="41" spans="1:26" ht="14.25" customHeight="1">
      <c r="A41" s="79"/>
      <c r="B41" s="809" t="s">
        <v>483</v>
      </c>
      <c r="C41" s="268"/>
      <c r="D41" s="268"/>
      <c r="E41" s="268"/>
      <c r="F41" s="268"/>
      <c r="G41" s="268"/>
      <c r="H41" s="813" t="s">
        <v>484</v>
      </c>
      <c r="I41" s="802"/>
      <c r="J41" s="803"/>
      <c r="K41" s="268"/>
      <c r="L41" s="268"/>
      <c r="M41" s="268"/>
      <c r="N41" s="268"/>
      <c r="O41" s="79"/>
      <c r="P41" s="79"/>
      <c r="Q41" s="79"/>
      <c r="R41" s="79"/>
      <c r="S41" s="79"/>
      <c r="T41" s="79"/>
      <c r="U41" s="79"/>
      <c r="V41" s="79"/>
      <c r="W41" s="79"/>
      <c r="X41" s="79"/>
      <c r="Y41" s="79"/>
      <c r="Z41" s="79"/>
    </row>
    <row r="42" spans="1:26" ht="14.25" customHeight="1">
      <c r="A42" s="79"/>
      <c r="B42" s="799"/>
      <c r="C42" s="268"/>
      <c r="D42" s="268"/>
      <c r="E42" s="268"/>
      <c r="F42" s="268"/>
      <c r="G42" s="268"/>
      <c r="H42" s="804"/>
      <c r="I42" s="805"/>
      <c r="J42" s="806"/>
      <c r="K42" s="268"/>
      <c r="L42" s="268"/>
      <c r="M42" s="268"/>
      <c r="N42" s="268"/>
      <c r="O42" s="79"/>
      <c r="P42" s="79"/>
      <c r="Q42" s="79"/>
      <c r="R42" s="79"/>
      <c r="S42" s="79"/>
      <c r="T42" s="79"/>
      <c r="U42" s="79"/>
      <c r="V42" s="79"/>
      <c r="W42" s="79"/>
      <c r="X42" s="79"/>
      <c r="Y42" s="79"/>
      <c r="Z42" s="79"/>
    </row>
    <row r="43" spans="1:26" ht="14.25" customHeight="1">
      <c r="A43" s="79"/>
      <c r="B43" s="799"/>
      <c r="C43" s="268"/>
      <c r="D43" s="268"/>
      <c r="E43" s="268"/>
      <c r="F43" s="268"/>
      <c r="G43" s="268"/>
      <c r="H43" s="804"/>
      <c r="I43" s="805"/>
      <c r="J43" s="806"/>
      <c r="K43" s="268"/>
      <c r="L43" s="268"/>
      <c r="M43" s="268"/>
      <c r="N43" s="268"/>
      <c r="O43" s="79"/>
      <c r="P43" s="79"/>
      <c r="Q43" s="79"/>
      <c r="R43" s="79"/>
      <c r="S43" s="79"/>
      <c r="T43" s="79"/>
      <c r="U43" s="79"/>
      <c r="V43" s="79"/>
      <c r="W43" s="79"/>
      <c r="X43" s="79"/>
      <c r="Y43" s="79"/>
      <c r="Z43" s="79"/>
    </row>
    <row r="44" spans="1:26" ht="14.25" customHeight="1">
      <c r="A44" s="79"/>
      <c r="B44" s="799"/>
      <c r="C44" s="268"/>
      <c r="D44" s="268"/>
      <c r="E44" s="268"/>
      <c r="F44" s="268"/>
      <c r="G44" s="268"/>
      <c r="H44" s="804"/>
      <c r="I44" s="805"/>
      <c r="J44" s="806"/>
      <c r="K44" s="268"/>
      <c r="L44" s="268"/>
      <c r="M44" s="268"/>
      <c r="N44" s="268"/>
      <c r="O44" s="79"/>
      <c r="P44" s="79"/>
      <c r="Q44" s="79"/>
      <c r="R44" s="79"/>
      <c r="S44" s="79"/>
      <c r="T44" s="79"/>
      <c r="U44" s="79"/>
      <c r="V44" s="79"/>
      <c r="W44" s="79"/>
      <c r="X44" s="79"/>
      <c r="Y44" s="79"/>
      <c r="Z44" s="79"/>
    </row>
    <row r="45" spans="1:26" ht="14.25" customHeight="1">
      <c r="A45" s="79"/>
      <c r="B45" s="799"/>
      <c r="C45" s="268"/>
      <c r="D45" s="268"/>
      <c r="E45" s="268"/>
      <c r="F45" s="268"/>
      <c r="G45" s="268"/>
      <c r="H45" s="804"/>
      <c r="I45" s="805"/>
      <c r="J45" s="806"/>
      <c r="K45" s="268"/>
      <c r="L45" s="268"/>
      <c r="M45" s="268"/>
      <c r="N45" s="268"/>
      <c r="O45" s="79"/>
      <c r="P45" s="79"/>
      <c r="Q45" s="79"/>
      <c r="R45" s="79"/>
      <c r="S45" s="79"/>
      <c r="T45" s="79"/>
      <c r="U45" s="79"/>
      <c r="V45" s="79"/>
      <c r="W45" s="79"/>
      <c r="X45" s="79"/>
      <c r="Y45" s="79"/>
      <c r="Z45" s="79"/>
    </row>
    <row r="46" spans="1:26" ht="14.25" customHeight="1">
      <c r="A46" s="79"/>
      <c r="B46" s="799"/>
      <c r="C46" s="268"/>
      <c r="D46" s="268"/>
      <c r="E46" s="268"/>
      <c r="F46" s="268"/>
      <c r="G46" s="268"/>
      <c r="H46" s="804"/>
      <c r="I46" s="805"/>
      <c r="J46" s="806"/>
      <c r="K46" s="268"/>
      <c r="L46" s="268"/>
      <c r="M46" s="268"/>
      <c r="N46" s="268"/>
      <c r="O46" s="79"/>
      <c r="P46" s="79"/>
      <c r="Q46" s="79"/>
      <c r="R46" s="79"/>
      <c r="S46" s="79"/>
      <c r="T46" s="79"/>
      <c r="U46" s="79"/>
      <c r="V46" s="79"/>
      <c r="W46" s="79"/>
      <c r="X46" s="79"/>
      <c r="Y46" s="79"/>
      <c r="Z46" s="79"/>
    </row>
    <row r="47" spans="1:26" ht="26.25" customHeight="1">
      <c r="A47" s="79"/>
      <c r="B47" s="799"/>
      <c r="C47" s="268"/>
      <c r="D47" s="268"/>
      <c r="E47" s="268"/>
      <c r="F47" s="268"/>
      <c r="G47" s="268"/>
      <c r="H47" s="804"/>
      <c r="I47" s="807"/>
      <c r="J47" s="806"/>
      <c r="K47" s="268"/>
      <c r="L47" s="268"/>
      <c r="M47" s="268"/>
      <c r="N47" s="268"/>
      <c r="O47" s="79"/>
      <c r="P47" s="79"/>
      <c r="Q47" s="79"/>
      <c r="R47" s="79"/>
      <c r="S47" s="79"/>
      <c r="T47" s="79"/>
      <c r="U47" s="79"/>
      <c r="V47" s="79"/>
      <c r="W47" s="79"/>
      <c r="X47" s="79"/>
      <c r="Y47" s="79"/>
      <c r="Z47" s="79"/>
    </row>
    <row r="48" spans="1:26" ht="36.75" customHeight="1">
      <c r="A48" s="79"/>
      <c r="B48" s="800"/>
      <c r="C48" s="268"/>
      <c r="D48" s="268"/>
      <c r="E48" s="268"/>
      <c r="F48" s="268"/>
      <c r="G48" s="268"/>
      <c r="H48" s="278"/>
      <c r="I48" s="279"/>
      <c r="J48" s="280">
        <f>'MYV O'!C10</f>
        <v>0.5433156023693001</v>
      </c>
      <c r="K48" s="268"/>
      <c r="L48" s="268"/>
      <c r="M48" s="268"/>
      <c r="N48" s="268"/>
      <c r="O48" s="79"/>
      <c r="P48" s="79"/>
      <c r="Q48" s="79"/>
      <c r="R48" s="79"/>
      <c r="S48" s="79"/>
      <c r="T48" s="79"/>
      <c r="U48" s="79"/>
      <c r="V48" s="79"/>
      <c r="W48" s="79"/>
      <c r="X48" s="79"/>
      <c r="Y48" s="79"/>
      <c r="Z48" s="79"/>
    </row>
    <row r="49" spans="1:26" ht="36"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row>
    <row r="50" spans="1:26"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26"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row>
    <row r="53" spans="1:26"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row>
    <row r="54" spans="1:26"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row>
    <row r="55" spans="1:26"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row>
    <row r="57" spans="1:26"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row>
    <row r="58" spans="1:26"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row>
    <row r="59" spans="1:26"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row>
    <row r="61" spans="1:26"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row>
    <row r="62" spans="1:26"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row>
    <row r="63" spans="1:26"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row>
    <row r="65" spans="1:26"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row>
    <row r="68" spans="1:26"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row>
    <row r="71" spans="1:26"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row>
    <row r="76" spans="1:26"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5.75" customHeight="1">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row>
    <row r="222" spans="1:26" ht="15.75" customHeight="1">
      <c r="A222" s="76"/>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row>
    <row r="223" spans="1:26" ht="15.75" customHeight="1">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row>
    <row r="224" spans="1:26" ht="15.75" customHeight="1">
      <c r="A224" s="76"/>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row>
    <row r="225" spans="1:26" ht="15.75" customHeight="1">
      <c r="A225" s="76"/>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row>
    <row r="226" spans="1:26" ht="15.75" customHeight="1">
      <c r="A226" s="76"/>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row>
    <row r="227" spans="1:26" ht="15.75" customHeight="1">
      <c r="A227" s="76"/>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row>
    <row r="228" spans="1:26" ht="15.75" customHeight="1">
      <c r="A228" s="76"/>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row>
    <row r="229" spans="1:26" ht="15.75" customHeight="1">
      <c r="A229" s="76"/>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row>
    <row r="230" spans="1:26" ht="15.75" customHeight="1">
      <c r="A230" s="76"/>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row>
    <row r="231" spans="1:26" ht="15.75" customHeight="1">
      <c r="A231" s="76"/>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row>
    <row r="232" spans="1:26" ht="15.75" customHeight="1">
      <c r="A232" s="76"/>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row>
    <row r="233" spans="1:26" ht="15.75" customHeight="1">
      <c r="A233" s="76"/>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row>
    <row r="234" spans="1:26" ht="15.75" customHeight="1">
      <c r="A234" s="76"/>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row>
    <row r="235" spans="1:26" ht="15.75" customHeight="1">
      <c r="A235" s="76"/>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row>
    <row r="236" spans="1:26" ht="15.75" customHeight="1">
      <c r="A236" s="76"/>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row>
    <row r="237" spans="1:26" ht="15.75" customHeight="1">
      <c r="A237" s="76"/>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row>
    <row r="238" spans="1:26" ht="15.75" customHeight="1">
      <c r="A238" s="76"/>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row>
    <row r="239" spans="1:26" ht="15.75" customHeight="1">
      <c r="A239" s="76"/>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row>
    <row r="240" spans="1:26" ht="15.75" customHeight="1">
      <c r="A240" s="76"/>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row>
    <row r="241" spans="1:26" ht="15.75" customHeight="1">
      <c r="A241" s="76"/>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row>
    <row r="242" spans="1:26" ht="15.75" customHeight="1">
      <c r="A242" s="76"/>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row>
    <row r="243" spans="1:26" ht="15.75" customHeight="1">
      <c r="A243" s="76"/>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row>
    <row r="244" spans="1:26" ht="15.75" customHeight="1">
      <c r="A244" s="76"/>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row>
    <row r="245" spans="1:26" ht="15.75" customHeight="1">
      <c r="A245" s="76"/>
      <c r="B245" s="76"/>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row>
    <row r="246" spans="1:26" ht="15.75" customHeight="1">
      <c r="A246" s="76"/>
      <c r="B246" s="76"/>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row>
    <row r="247" spans="1:26" ht="15.75" customHeight="1">
      <c r="A247" s="76"/>
      <c r="B247" s="76"/>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row>
    <row r="248" spans="1:26" ht="15.75" customHeight="1">
      <c r="A248" s="76"/>
      <c r="B248" s="76"/>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row>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sheetProtection algorithmName="SHA-512" hashValue="RmLBfJbJn8zvS51xgDwFbDSABqgKxeNlhiZJ4k8r3W7RHIx8IHes7N7lfcBWjyaBMd0/ae2hE7jo6FvoA5ZHVQ==" saltValue="nLikCfAmtM6jGlCeAvX4zA==" spinCount="100000" sheet="1" objects="1" scenarios="1"/>
  <mergeCells count="17">
    <mergeCell ref="A2:D5"/>
    <mergeCell ref="F3:L4"/>
    <mergeCell ref="F5:L5"/>
    <mergeCell ref="F6:J6"/>
    <mergeCell ref="K6:L6"/>
    <mergeCell ref="B8:B17"/>
    <mergeCell ref="L8:N16"/>
    <mergeCell ref="B20:B28"/>
    <mergeCell ref="B41:B48"/>
    <mergeCell ref="D8:F16"/>
    <mergeCell ref="H8:J16"/>
    <mergeCell ref="B30:B38"/>
    <mergeCell ref="D30:F37"/>
    <mergeCell ref="H30:J37"/>
    <mergeCell ref="L30:N37"/>
    <mergeCell ref="D20:F27"/>
    <mergeCell ref="H41:J47"/>
  </mergeCells>
  <conditionalFormatting sqref="K6:L6 F17 J17 N17 F38 J38 F28 J48 N38">
    <cfRule type="cellIs" dxfId="158" priority="1" operator="lessThan">
      <formula>0.7</formula>
    </cfRule>
  </conditionalFormatting>
  <conditionalFormatting sqref="K6:L6 F17 J17 N17 F38 J38 F28 J48 N38">
    <cfRule type="cellIs" dxfId="157" priority="2" operator="greaterThanOrEqual">
      <formula>0.85</formula>
    </cfRule>
  </conditionalFormatting>
  <conditionalFormatting sqref="K6:L6 F17 J17 N17 F38 J38 F28 J48 N38">
    <cfRule type="cellIs" dxfId="156" priority="3" operator="between">
      <formula>0.7</formula>
      <formula>0.85</formula>
    </cfRule>
  </conditionalFormatting>
  <printOptions horizontalCentered="1" verticalCentered="1"/>
  <pageMargins left="0.70866141732283472" right="0.70866141732283472" top="0.74803149606299213" bottom="0.74803149606299213" header="0" footer="0"/>
  <pageSetup paperSize="5" scale="45"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3">
    <tabColor rgb="FFC5E0B3"/>
    <pageSetUpPr fitToPage="1"/>
  </sheetPr>
  <dimension ref="A1:Z1000"/>
  <sheetViews>
    <sheetView showGridLines="0" workbookViewId="0"/>
  </sheetViews>
  <sheetFormatPr baseColWidth="10" defaultColWidth="11.21875" defaultRowHeight="15" customHeight="1"/>
  <cols>
    <col min="1" max="10" width="11.5546875" customWidth="1"/>
    <col min="11" max="26" width="10.5546875" customWidth="1"/>
  </cols>
  <sheetData>
    <row r="1" spans="1:26" ht="15.75">
      <c r="A1" s="76"/>
      <c r="B1" s="76"/>
      <c r="C1" s="76"/>
      <c r="D1" s="76"/>
      <c r="E1" s="76"/>
      <c r="F1" s="76"/>
      <c r="G1" s="81"/>
      <c r="H1" s="76"/>
      <c r="I1" s="76"/>
      <c r="J1" s="76"/>
      <c r="K1" s="76"/>
      <c r="L1" s="76"/>
      <c r="M1" s="76"/>
      <c r="N1" s="76"/>
      <c r="O1" s="76"/>
      <c r="P1" s="76"/>
      <c r="Q1" s="76"/>
      <c r="R1" s="76"/>
      <c r="S1" s="76"/>
      <c r="T1" s="76"/>
      <c r="U1" s="76"/>
      <c r="V1" s="76"/>
      <c r="W1" s="76"/>
      <c r="X1" s="76"/>
      <c r="Y1" s="76"/>
      <c r="Z1" s="76"/>
    </row>
    <row r="2" spans="1:26" ht="15.75">
      <c r="A2" s="76"/>
      <c r="B2" s="825" t="s">
        <v>485</v>
      </c>
      <c r="C2" s="816"/>
      <c r="D2" s="816"/>
      <c r="E2" s="816"/>
      <c r="F2" s="816"/>
      <c r="G2" s="816"/>
      <c r="H2" s="816"/>
      <c r="I2" s="826"/>
      <c r="J2" s="817"/>
      <c r="K2" s="76"/>
      <c r="L2" s="76"/>
      <c r="M2" s="76"/>
      <c r="N2" s="76"/>
      <c r="O2" s="76"/>
      <c r="P2" s="76"/>
      <c r="Q2" s="76"/>
      <c r="R2" s="76"/>
      <c r="S2" s="76"/>
      <c r="T2" s="76"/>
      <c r="U2" s="76"/>
      <c r="V2" s="76"/>
      <c r="W2" s="76"/>
      <c r="X2" s="76"/>
      <c r="Y2" s="76"/>
      <c r="Z2" s="76"/>
    </row>
    <row r="3" spans="1:26" ht="15.75">
      <c r="A3" s="76"/>
      <c r="B3" s="664"/>
      <c r="C3" s="478"/>
      <c r="D3" s="478"/>
      <c r="E3" s="478"/>
      <c r="F3" s="478"/>
      <c r="G3" s="478"/>
      <c r="H3" s="478"/>
      <c r="I3" s="478"/>
      <c r="J3" s="584"/>
      <c r="K3" s="76"/>
      <c r="L3" s="76"/>
      <c r="M3" s="76"/>
      <c r="N3" s="76"/>
      <c r="O3" s="76"/>
      <c r="P3" s="76"/>
      <c r="Q3" s="76"/>
      <c r="R3" s="76"/>
      <c r="S3" s="76"/>
      <c r="T3" s="76"/>
      <c r="U3" s="76"/>
      <c r="V3" s="76"/>
      <c r="W3" s="76"/>
      <c r="X3" s="76"/>
      <c r="Y3" s="76"/>
      <c r="Z3" s="76"/>
    </row>
    <row r="4" spans="1:26" ht="15.75">
      <c r="A4" s="76"/>
      <c r="B4" s="664"/>
      <c r="C4" s="478"/>
      <c r="D4" s="478"/>
      <c r="E4" s="478"/>
      <c r="F4" s="478"/>
      <c r="G4" s="478"/>
      <c r="H4" s="478"/>
      <c r="I4" s="478"/>
      <c r="J4" s="584"/>
      <c r="K4" s="76"/>
      <c r="L4" s="76"/>
      <c r="M4" s="76"/>
      <c r="N4" s="76"/>
      <c r="O4" s="76"/>
      <c r="P4" s="76"/>
      <c r="Q4" s="76"/>
      <c r="R4" s="76"/>
      <c r="S4" s="76"/>
      <c r="T4" s="76"/>
      <c r="U4" s="76"/>
      <c r="V4" s="76"/>
      <c r="W4" s="76"/>
      <c r="X4" s="76"/>
      <c r="Y4" s="76"/>
      <c r="Z4" s="76"/>
    </row>
    <row r="5" spans="1:26" ht="15.75">
      <c r="A5" s="76"/>
      <c r="B5" s="664"/>
      <c r="C5" s="478"/>
      <c r="D5" s="478"/>
      <c r="E5" s="478"/>
      <c r="F5" s="478"/>
      <c r="G5" s="478"/>
      <c r="H5" s="478"/>
      <c r="I5" s="478"/>
      <c r="J5" s="584"/>
      <c r="K5" s="76"/>
      <c r="L5" s="76"/>
      <c r="M5" s="76"/>
      <c r="N5" s="76"/>
      <c r="O5" s="76"/>
      <c r="P5" s="76"/>
      <c r="Q5" s="76"/>
      <c r="R5" s="76"/>
      <c r="S5" s="76"/>
      <c r="T5" s="76"/>
      <c r="U5" s="76"/>
      <c r="V5" s="76"/>
      <c r="W5" s="76"/>
      <c r="X5" s="76"/>
      <c r="Y5" s="76"/>
      <c r="Z5" s="76"/>
    </row>
    <row r="6" spans="1:26" ht="15.75">
      <c r="A6" s="76"/>
      <c r="B6" s="665"/>
      <c r="C6" s="494"/>
      <c r="D6" s="494"/>
      <c r="E6" s="494"/>
      <c r="F6" s="494"/>
      <c r="G6" s="494"/>
      <c r="H6" s="494"/>
      <c r="I6" s="494"/>
      <c r="J6" s="574"/>
      <c r="K6" s="76"/>
      <c r="L6" s="76"/>
      <c r="M6" s="76"/>
      <c r="N6" s="76"/>
      <c r="O6" s="76"/>
      <c r="P6" s="76"/>
      <c r="Q6" s="76"/>
      <c r="R6" s="76"/>
      <c r="S6" s="76"/>
      <c r="T6" s="76"/>
      <c r="U6" s="76"/>
      <c r="V6" s="76"/>
      <c r="W6" s="76"/>
      <c r="X6" s="76"/>
      <c r="Y6" s="76"/>
      <c r="Z6" s="76"/>
    </row>
    <row r="7" spans="1:26" ht="15.75">
      <c r="A7" s="76"/>
      <c r="B7" s="135"/>
      <c r="C7" s="81"/>
      <c r="D7" s="81"/>
      <c r="E7" s="81"/>
      <c r="F7" s="81"/>
      <c r="G7" s="81"/>
      <c r="H7" s="76"/>
      <c r="I7" s="76"/>
      <c r="J7" s="136"/>
      <c r="K7" s="76"/>
      <c r="L7" s="76"/>
      <c r="M7" s="76"/>
      <c r="N7" s="76"/>
      <c r="O7" s="76"/>
      <c r="P7" s="76"/>
      <c r="Q7" s="76"/>
      <c r="R7" s="76"/>
      <c r="S7" s="76"/>
      <c r="T7" s="76"/>
      <c r="U7" s="76"/>
      <c r="V7" s="76"/>
      <c r="W7" s="76"/>
      <c r="X7" s="76"/>
      <c r="Y7" s="76"/>
      <c r="Z7" s="76"/>
    </row>
    <row r="8" spans="1:26" ht="15.75">
      <c r="A8" s="76"/>
      <c r="B8" s="135"/>
      <c r="C8" s="81"/>
      <c r="D8" s="81"/>
      <c r="E8" s="81"/>
      <c r="F8" s="81"/>
      <c r="G8" s="81"/>
      <c r="H8" s="827">
        <f>'MYV O'!E11</f>
        <v>1.2425515236329179</v>
      </c>
      <c r="I8" s="561"/>
      <c r="J8" s="136"/>
      <c r="K8" s="76"/>
      <c r="L8" s="76"/>
      <c r="M8" s="76"/>
      <c r="N8" s="76"/>
      <c r="O8" s="76"/>
      <c r="P8" s="76"/>
      <c r="Q8" s="76"/>
      <c r="R8" s="76"/>
      <c r="S8" s="76"/>
      <c r="T8" s="76"/>
      <c r="U8" s="76"/>
      <c r="V8" s="76"/>
      <c r="W8" s="76"/>
      <c r="X8" s="76"/>
      <c r="Y8" s="76"/>
      <c r="Z8" s="76"/>
    </row>
    <row r="9" spans="1:26" ht="15.75">
      <c r="A9" s="76"/>
      <c r="B9" s="135"/>
      <c r="C9" s="81"/>
      <c r="D9" s="81"/>
      <c r="E9" s="81"/>
      <c r="F9" s="81"/>
      <c r="G9" s="81"/>
      <c r="H9" s="561"/>
      <c r="I9" s="561"/>
      <c r="J9" s="136"/>
      <c r="K9" s="76"/>
      <c r="L9" s="76"/>
      <c r="M9" s="76"/>
      <c r="N9" s="76"/>
      <c r="O9" s="76"/>
      <c r="P9" s="76"/>
      <c r="Q9" s="76"/>
      <c r="R9" s="76"/>
      <c r="S9" s="76"/>
      <c r="T9" s="76"/>
      <c r="U9" s="76"/>
      <c r="V9" s="76"/>
      <c r="W9" s="76"/>
      <c r="X9" s="76"/>
      <c r="Y9" s="76"/>
      <c r="Z9" s="76"/>
    </row>
    <row r="10" spans="1:26" ht="15.75">
      <c r="A10" s="76"/>
      <c r="B10" s="135"/>
      <c r="C10" s="81"/>
      <c r="D10" s="81"/>
      <c r="E10" s="81"/>
      <c r="F10" s="81"/>
      <c r="G10" s="81"/>
      <c r="H10" s="561"/>
      <c r="I10" s="561"/>
      <c r="J10" s="136"/>
      <c r="K10" s="76"/>
      <c r="L10" s="76"/>
      <c r="M10" s="76"/>
      <c r="N10" s="76"/>
      <c r="O10" s="76"/>
      <c r="P10" s="76"/>
      <c r="Q10" s="76"/>
      <c r="R10" s="76"/>
      <c r="S10" s="76"/>
      <c r="T10" s="76"/>
      <c r="U10" s="76"/>
      <c r="V10" s="76"/>
      <c r="W10" s="76"/>
      <c r="X10" s="76"/>
      <c r="Y10" s="76"/>
      <c r="Z10" s="76"/>
    </row>
    <row r="11" spans="1:26" ht="15.75">
      <c r="A11" s="76"/>
      <c r="B11" s="135"/>
      <c r="C11" s="81"/>
      <c r="D11" s="81"/>
      <c r="E11" s="81"/>
      <c r="F11" s="81"/>
      <c r="G11" s="81"/>
      <c r="H11" s="561"/>
      <c r="I11" s="561"/>
      <c r="J11" s="136"/>
      <c r="K11" s="76"/>
      <c r="L11" s="76"/>
      <c r="M11" s="76"/>
      <c r="N11" s="76"/>
      <c r="O11" s="76"/>
      <c r="P11" s="76"/>
      <c r="Q11" s="76"/>
      <c r="R11" s="76"/>
      <c r="S11" s="76"/>
      <c r="T11" s="76"/>
      <c r="U11" s="76"/>
      <c r="V11" s="76"/>
      <c r="W11" s="76"/>
      <c r="X11" s="76"/>
      <c r="Y11" s="76"/>
      <c r="Z11" s="76"/>
    </row>
    <row r="12" spans="1:26" ht="15.75">
      <c r="A12" s="76"/>
      <c r="B12" s="137"/>
      <c r="C12" s="82"/>
      <c r="D12" s="83"/>
      <c r="E12" s="83"/>
      <c r="F12" s="83"/>
      <c r="G12" s="84"/>
      <c r="H12" s="83"/>
      <c r="I12" s="85"/>
      <c r="J12" s="136"/>
      <c r="K12" s="76"/>
      <c r="L12" s="76"/>
      <c r="M12" s="76"/>
      <c r="N12" s="76"/>
      <c r="O12" s="76"/>
      <c r="P12" s="76"/>
      <c r="Q12" s="76"/>
      <c r="R12" s="76"/>
      <c r="S12" s="76"/>
      <c r="T12" s="76"/>
      <c r="U12" s="76"/>
      <c r="V12" s="76"/>
      <c r="W12" s="76"/>
      <c r="X12" s="76"/>
      <c r="Y12" s="76"/>
      <c r="Z12" s="76"/>
    </row>
    <row r="13" spans="1:26" ht="15.75">
      <c r="A13" s="76"/>
      <c r="B13" s="137"/>
      <c r="C13" s="137"/>
      <c r="D13" s="76"/>
      <c r="E13" s="76"/>
      <c r="F13" s="76"/>
      <c r="G13" s="81"/>
      <c r="H13" s="76"/>
      <c r="I13" s="136"/>
      <c r="J13" s="136"/>
      <c r="K13" s="76"/>
      <c r="L13" s="76"/>
      <c r="M13" s="76"/>
      <c r="N13" s="76"/>
      <c r="O13" s="76"/>
      <c r="P13" s="76"/>
      <c r="Q13" s="76"/>
      <c r="R13" s="76"/>
      <c r="S13" s="76"/>
      <c r="T13" s="76"/>
      <c r="U13" s="76"/>
      <c r="V13" s="76"/>
      <c r="W13" s="76"/>
      <c r="X13" s="76"/>
      <c r="Y13" s="76"/>
      <c r="Z13" s="76"/>
    </row>
    <row r="14" spans="1:26" ht="15.75">
      <c r="A14" s="76"/>
      <c r="B14" s="137"/>
      <c r="C14" s="137"/>
      <c r="D14" s="76"/>
      <c r="E14" s="76"/>
      <c r="F14" s="76"/>
      <c r="G14" s="81"/>
      <c r="H14" s="76"/>
      <c r="I14" s="136"/>
      <c r="J14" s="136"/>
      <c r="K14" s="76"/>
      <c r="L14" s="76"/>
      <c r="M14" s="76"/>
      <c r="N14" s="76"/>
      <c r="O14" s="76"/>
      <c r="P14" s="76"/>
      <c r="Q14" s="76"/>
      <c r="R14" s="76"/>
      <c r="S14" s="76"/>
      <c r="T14" s="76"/>
      <c r="U14" s="76"/>
      <c r="V14" s="76"/>
      <c r="W14" s="76"/>
      <c r="X14" s="76"/>
      <c r="Y14" s="76"/>
      <c r="Z14" s="76"/>
    </row>
    <row r="15" spans="1:26" ht="15.75">
      <c r="A15" s="76"/>
      <c r="B15" s="137"/>
      <c r="C15" s="137"/>
      <c r="D15" s="76"/>
      <c r="E15" s="76"/>
      <c r="F15" s="76"/>
      <c r="G15" s="81"/>
      <c r="H15" s="76"/>
      <c r="I15" s="136"/>
      <c r="J15" s="136"/>
      <c r="K15" s="76"/>
      <c r="L15" s="76"/>
      <c r="M15" s="76"/>
      <c r="N15" s="76"/>
      <c r="O15" s="76"/>
      <c r="P15" s="76"/>
      <c r="Q15" s="76"/>
      <c r="R15" s="76"/>
      <c r="S15" s="76"/>
      <c r="T15" s="76"/>
      <c r="U15" s="76"/>
      <c r="V15" s="76"/>
      <c r="W15" s="76"/>
      <c r="X15" s="76"/>
      <c r="Y15" s="76"/>
      <c r="Z15" s="76"/>
    </row>
    <row r="16" spans="1:26" ht="15.75">
      <c r="A16" s="76"/>
      <c r="B16" s="137"/>
      <c r="C16" s="137"/>
      <c r="D16" s="76"/>
      <c r="E16" s="76"/>
      <c r="F16" s="76"/>
      <c r="G16" s="81"/>
      <c r="H16" s="76"/>
      <c r="I16" s="136"/>
      <c r="J16" s="136"/>
      <c r="K16" s="76"/>
      <c r="L16" s="76"/>
      <c r="M16" s="76"/>
      <c r="N16" s="76"/>
      <c r="O16" s="76"/>
      <c r="P16" s="76"/>
      <c r="Q16" s="76"/>
      <c r="R16" s="76"/>
      <c r="S16" s="76"/>
      <c r="T16" s="76"/>
      <c r="U16" s="76"/>
      <c r="V16" s="76"/>
      <c r="W16" s="76"/>
      <c r="X16" s="76"/>
      <c r="Y16" s="76"/>
      <c r="Z16" s="76"/>
    </row>
    <row r="17" spans="1:26" ht="15.75">
      <c r="A17" s="76"/>
      <c r="B17" s="137"/>
      <c r="C17" s="137"/>
      <c r="D17" s="76"/>
      <c r="E17" s="76"/>
      <c r="F17" s="76"/>
      <c r="G17" s="81"/>
      <c r="H17" s="76"/>
      <c r="I17" s="136"/>
      <c r="J17" s="136"/>
      <c r="K17" s="76"/>
      <c r="L17" s="76"/>
      <c r="M17" s="76"/>
      <c r="N17" s="76"/>
      <c r="O17" s="76"/>
      <c r="P17" s="76"/>
      <c r="Q17" s="76"/>
      <c r="R17" s="76"/>
      <c r="S17" s="76"/>
      <c r="T17" s="76"/>
      <c r="U17" s="76"/>
      <c r="V17" s="76"/>
      <c r="W17" s="76"/>
      <c r="X17" s="76"/>
      <c r="Y17" s="76"/>
      <c r="Z17" s="76"/>
    </row>
    <row r="18" spans="1:26" ht="15.75">
      <c r="A18" s="76"/>
      <c r="B18" s="137"/>
      <c r="C18" s="137"/>
      <c r="D18" s="76"/>
      <c r="E18" s="76"/>
      <c r="F18" s="76"/>
      <c r="G18" s="81"/>
      <c r="H18" s="76"/>
      <c r="I18" s="136"/>
      <c r="J18" s="136"/>
      <c r="K18" s="76"/>
      <c r="L18" s="76"/>
      <c r="M18" s="76"/>
      <c r="N18" s="76"/>
      <c r="O18" s="76"/>
      <c r="P18" s="76"/>
      <c r="Q18" s="76"/>
      <c r="R18" s="76"/>
      <c r="S18" s="76"/>
      <c r="T18" s="76"/>
      <c r="U18" s="76"/>
      <c r="V18" s="76"/>
      <c r="W18" s="76"/>
      <c r="X18" s="76"/>
      <c r="Y18" s="76"/>
      <c r="Z18" s="76"/>
    </row>
    <row r="19" spans="1:26" ht="15.75">
      <c r="A19" s="76"/>
      <c r="B19" s="137"/>
      <c r="C19" s="137"/>
      <c r="D19" s="76"/>
      <c r="E19" s="76"/>
      <c r="F19" s="76"/>
      <c r="G19" s="81"/>
      <c r="H19" s="76"/>
      <c r="I19" s="136"/>
      <c r="J19" s="136"/>
      <c r="K19" s="76"/>
      <c r="L19" s="76"/>
      <c r="M19" s="76"/>
      <c r="N19" s="76"/>
      <c r="O19" s="76"/>
      <c r="P19" s="76"/>
      <c r="Q19" s="76"/>
      <c r="R19" s="76"/>
      <c r="S19" s="76"/>
      <c r="T19" s="76"/>
      <c r="U19" s="76"/>
      <c r="V19" s="76"/>
      <c r="W19" s="76"/>
      <c r="X19" s="76"/>
      <c r="Y19" s="76"/>
      <c r="Z19" s="76"/>
    </row>
    <row r="20" spans="1:26" ht="15.75">
      <c r="A20" s="76"/>
      <c r="B20" s="137"/>
      <c r="C20" s="137"/>
      <c r="D20" s="76"/>
      <c r="E20" s="76"/>
      <c r="F20" s="76"/>
      <c r="G20" s="81"/>
      <c r="H20" s="76"/>
      <c r="I20" s="136"/>
      <c r="J20" s="136"/>
      <c r="K20" s="76"/>
      <c r="L20" s="76"/>
      <c r="M20" s="76"/>
      <c r="N20" s="76"/>
      <c r="O20" s="76"/>
      <c r="P20" s="76"/>
      <c r="Q20" s="76"/>
      <c r="R20" s="76"/>
      <c r="S20" s="76"/>
      <c r="T20" s="76"/>
      <c r="U20" s="76"/>
      <c r="V20" s="76"/>
      <c r="W20" s="76"/>
      <c r="X20" s="76"/>
      <c r="Y20" s="76"/>
      <c r="Z20" s="76"/>
    </row>
    <row r="21" spans="1:26" ht="15.75" customHeight="1">
      <c r="A21" s="76"/>
      <c r="B21" s="137"/>
      <c r="C21" s="137"/>
      <c r="D21" s="76"/>
      <c r="E21" s="76"/>
      <c r="F21" s="76"/>
      <c r="G21" s="81"/>
      <c r="H21" s="76"/>
      <c r="I21" s="136"/>
      <c r="J21" s="136"/>
      <c r="K21" s="76"/>
      <c r="L21" s="76"/>
      <c r="M21" s="76"/>
      <c r="N21" s="76"/>
      <c r="O21" s="76"/>
      <c r="P21" s="76"/>
      <c r="Q21" s="76"/>
      <c r="R21" s="76"/>
      <c r="S21" s="76"/>
      <c r="T21" s="76"/>
      <c r="U21" s="76"/>
      <c r="V21" s="76"/>
      <c r="W21" s="76"/>
      <c r="X21" s="76"/>
      <c r="Y21" s="76"/>
      <c r="Z21" s="76"/>
    </row>
    <row r="22" spans="1:26" ht="15.75" customHeight="1">
      <c r="A22" s="76"/>
      <c r="B22" s="137"/>
      <c r="C22" s="137"/>
      <c r="D22" s="76"/>
      <c r="E22" s="76"/>
      <c r="F22" s="76"/>
      <c r="G22" s="81"/>
      <c r="H22" s="76"/>
      <c r="I22" s="136"/>
      <c r="J22" s="136"/>
      <c r="K22" s="76"/>
      <c r="L22" s="76"/>
      <c r="M22" s="76"/>
      <c r="N22" s="76"/>
      <c r="O22" s="76"/>
      <c r="P22" s="76"/>
      <c r="Q22" s="76"/>
      <c r="R22" s="76"/>
      <c r="S22" s="76"/>
      <c r="T22" s="76"/>
      <c r="U22" s="76"/>
      <c r="V22" s="76"/>
      <c r="W22" s="76"/>
      <c r="X22" s="76"/>
      <c r="Y22" s="76"/>
      <c r="Z22" s="76"/>
    </row>
    <row r="23" spans="1:26" ht="15.75" customHeight="1">
      <c r="A23" s="76"/>
      <c r="B23" s="137"/>
      <c r="C23" s="138"/>
      <c r="D23" s="139"/>
      <c r="E23" s="139"/>
      <c r="F23" s="139"/>
      <c r="G23" s="140"/>
      <c r="H23" s="139"/>
      <c r="I23" s="141"/>
      <c r="J23" s="136"/>
      <c r="K23" s="76"/>
      <c r="L23" s="76"/>
      <c r="M23" s="76"/>
      <c r="N23" s="76"/>
      <c r="O23" s="76"/>
      <c r="P23" s="76"/>
      <c r="Q23" s="76"/>
      <c r="R23" s="76"/>
      <c r="S23" s="76"/>
      <c r="T23" s="76"/>
      <c r="U23" s="76"/>
      <c r="V23" s="76"/>
      <c r="W23" s="76"/>
      <c r="X23" s="76"/>
      <c r="Y23" s="76"/>
      <c r="Z23" s="76"/>
    </row>
    <row r="24" spans="1:26" ht="15.75" customHeight="1">
      <c r="A24" s="76"/>
      <c r="B24" s="137"/>
      <c r="C24" s="76"/>
      <c r="D24" s="76"/>
      <c r="E24" s="76"/>
      <c r="F24" s="76"/>
      <c r="G24" s="81"/>
      <c r="H24" s="76"/>
      <c r="I24" s="76"/>
      <c r="J24" s="136"/>
      <c r="K24" s="76"/>
      <c r="L24" s="76"/>
      <c r="M24" s="76"/>
      <c r="N24" s="76"/>
      <c r="O24" s="76"/>
      <c r="P24" s="76"/>
      <c r="Q24" s="76"/>
      <c r="R24" s="76"/>
      <c r="S24" s="76"/>
      <c r="T24" s="76"/>
      <c r="U24" s="76"/>
      <c r="V24" s="76"/>
      <c r="W24" s="76"/>
      <c r="X24" s="76"/>
      <c r="Y24" s="76"/>
      <c r="Z24" s="76"/>
    </row>
    <row r="25" spans="1:26" ht="15.75" customHeight="1">
      <c r="A25" s="76"/>
      <c r="B25" s="138"/>
      <c r="C25" s="139"/>
      <c r="D25" s="139"/>
      <c r="E25" s="139"/>
      <c r="F25" s="139"/>
      <c r="G25" s="140"/>
      <c r="H25" s="139"/>
      <c r="I25" s="139"/>
      <c r="J25" s="141"/>
      <c r="K25" s="76"/>
      <c r="L25" s="76"/>
      <c r="M25" s="76"/>
      <c r="N25" s="76"/>
      <c r="O25" s="76"/>
      <c r="P25" s="76"/>
      <c r="Q25" s="76"/>
      <c r="R25" s="76"/>
      <c r="S25" s="76"/>
      <c r="T25" s="76"/>
      <c r="U25" s="76"/>
      <c r="V25" s="76"/>
      <c r="W25" s="76"/>
      <c r="X25" s="76"/>
      <c r="Y25" s="76"/>
      <c r="Z25" s="76"/>
    </row>
    <row r="26" spans="1:26" ht="15.75" customHeight="1">
      <c r="A26" s="76"/>
      <c r="B26" s="137"/>
      <c r="C26" s="76"/>
      <c r="D26" s="76"/>
      <c r="E26" s="76"/>
      <c r="F26" s="76"/>
      <c r="G26" s="81"/>
      <c r="H26" s="76"/>
      <c r="I26" s="76"/>
      <c r="J26" s="136"/>
      <c r="K26" s="76"/>
      <c r="L26" s="76"/>
      <c r="M26" s="76"/>
      <c r="N26" s="76"/>
      <c r="O26" s="76"/>
      <c r="P26" s="76"/>
      <c r="Q26" s="76"/>
      <c r="R26" s="76"/>
      <c r="S26" s="76"/>
      <c r="T26" s="76"/>
      <c r="U26" s="76"/>
      <c r="V26" s="76"/>
      <c r="W26" s="76"/>
      <c r="X26" s="76"/>
      <c r="Y26" s="76"/>
      <c r="Z26" s="76"/>
    </row>
    <row r="27" spans="1:26" ht="15.75" customHeight="1">
      <c r="A27" s="76"/>
      <c r="B27" s="137"/>
      <c r="C27" s="76"/>
      <c r="D27" s="76"/>
      <c r="E27" s="76"/>
      <c r="F27" s="76"/>
      <c r="G27" s="81"/>
      <c r="H27" s="76"/>
      <c r="I27" s="76"/>
      <c r="J27" s="136"/>
      <c r="K27" s="76"/>
      <c r="L27" s="76"/>
      <c r="M27" s="76"/>
      <c r="N27" s="76"/>
      <c r="O27" s="76"/>
      <c r="P27" s="76"/>
      <c r="Q27" s="76"/>
      <c r="R27" s="76"/>
      <c r="S27" s="76"/>
      <c r="T27" s="76"/>
      <c r="U27" s="76"/>
      <c r="V27" s="76"/>
      <c r="W27" s="76"/>
      <c r="X27" s="76"/>
      <c r="Y27" s="76"/>
      <c r="Z27" s="76"/>
    </row>
    <row r="28" spans="1:26" ht="15.75" customHeight="1">
      <c r="A28" s="76"/>
      <c r="B28" s="137"/>
      <c r="C28" s="76"/>
      <c r="D28" s="76"/>
      <c r="E28" s="76"/>
      <c r="F28" s="76"/>
      <c r="G28" s="81"/>
      <c r="H28" s="76"/>
      <c r="I28" s="76"/>
      <c r="J28" s="136"/>
      <c r="K28" s="76"/>
      <c r="L28" s="76"/>
      <c r="M28" s="76"/>
      <c r="N28" s="76"/>
      <c r="O28" s="76"/>
      <c r="P28" s="76"/>
      <c r="Q28" s="76"/>
      <c r="R28" s="76"/>
      <c r="S28" s="76"/>
      <c r="T28" s="76"/>
      <c r="U28" s="76"/>
      <c r="V28" s="76"/>
      <c r="W28" s="76"/>
      <c r="X28" s="76"/>
      <c r="Y28" s="76"/>
      <c r="Z28" s="76"/>
    </row>
    <row r="29" spans="1:26" ht="15.75" customHeight="1">
      <c r="A29" s="76"/>
      <c r="B29" s="137"/>
      <c r="C29" s="76"/>
      <c r="D29" s="76"/>
      <c r="E29" s="76"/>
      <c r="F29" s="76"/>
      <c r="G29" s="81"/>
      <c r="H29" s="76"/>
      <c r="I29" s="76"/>
      <c r="J29" s="136"/>
      <c r="K29" s="76"/>
      <c r="L29" s="76"/>
      <c r="M29" s="76"/>
      <c r="N29" s="76"/>
      <c r="O29" s="76"/>
      <c r="P29" s="76"/>
      <c r="Q29" s="76"/>
      <c r="R29" s="76"/>
      <c r="S29" s="76"/>
      <c r="T29" s="76"/>
      <c r="U29" s="76"/>
      <c r="V29" s="76"/>
      <c r="W29" s="76"/>
      <c r="X29" s="76"/>
      <c r="Y29" s="76"/>
      <c r="Z29" s="76"/>
    </row>
    <row r="30" spans="1:26" ht="15.75" customHeight="1">
      <c r="A30" s="76"/>
      <c r="B30" s="137"/>
      <c r="C30" s="76"/>
      <c r="D30" s="76"/>
      <c r="E30" s="76"/>
      <c r="F30" s="76"/>
      <c r="G30" s="81"/>
      <c r="H30" s="76"/>
      <c r="I30" s="76"/>
      <c r="J30" s="136"/>
      <c r="K30" s="76"/>
      <c r="L30" s="76"/>
      <c r="M30" s="76"/>
      <c r="N30" s="76"/>
      <c r="O30" s="76"/>
      <c r="P30" s="76"/>
      <c r="Q30" s="76"/>
      <c r="R30" s="76"/>
      <c r="S30" s="76"/>
      <c r="T30" s="76"/>
      <c r="U30" s="76"/>
      <c r="V30" s="76"/>
      <c r="W30" s="76"/>
      <c r="X30" s="76"/>
      <c r="Y30" s="76"/>
      <c r="Z30" s="76"/>
    </row>
    <row r="31" spans="1:26" ht="15.75" customHeight="1">
      <c r="A31" s="76"/>
      <c r="B31" s="137"/>
      <c r="C31" s="76"/>
      <c r="D31" s="76"/>
      <c r="E31" s="76"/>
      <c r="F31" s="76"/>
      <c r="G31" s="81"/>
      <c r="H31" s="76"/>
      <c r="I31" s="76"/>
      <c r="J31" s="136"/>
      <c r="K31" s="76"/>
      <c r="L31" s="76"/>
      <c r="M31" s="76"/>
      <c r="N31" s="76"/>
      <c r="O31" s="76"/>
      <c r="P31" s="76"/>
      <c r="Q31" s="76"/>
      <c r="R31" s="76"/>
      <c r="S31" s="76"/>
      <c r="T31" s="76"/>
      <c r="U31" s="76"/>
      <c r="V31" s="76"/>
      <c r="W31" s="76"/>
      <c r="X31" s="76"/>
      <c r="Y31" s="76"/>
      <c r="Z31" s="76"/>
    </row>
    <row r="32" spans="1:26" ht="15.75" customHeight="1">
      <c r="A32" s="76"/>
      <c r="B32" s="138"/>
      <c r="C32" s="139"/>
      <c r="D32" s="139"/>
      <c r="E32" s="139"/>
      <c r="F32" s="139"/>
      <c r="G32" s="140"/>
      <c r="H32" s="139"/>
      <c r="I32" s="139"/>
      <c r="J32" s="141"/>
      <c r="K32" s="76"/>
      <c r="L32" s="76"/>
      <c r="M32" s="76"/>
      <c r="N32" s="76"/>
      <c r="O32" s="76"/>
      <c r="P32" s="76"/>
      <c r="Q32" s="76"/>
      <c r="R32" s="76"/>
      <c r="S32" s="76"/>
      <c r="T32" s="76"/>
      <c r="U32" s="76"/>
      <c r="V32" s="76"/>
      <c r="W32" s="76"/>
      <c r="X32" s="76"/>
      <c r="Y32" s="76"/>
      <c r="Z32" s="76"/>
    </row>
    <row r="33" spans="1:26" ht="15.75" customHeight="1">
      <c r="A33" s="76"/>
      <c r="B33" s="76"/>
      <c r="C33" s="76"/>
      <c r="D33" s="76"/>
      <c r="E33" s="76"/>
      <c r="F33" s="76"/>
      <c r="G33" s="81"/>
      <c r="H33" s="76"/>
      <c r="I33" s="76"/>
      <c r="J33" s="76"/>
      <c r="K33" s="76"/>
      <c r="L33" s="76"/>
      <c r="M33" s="76"/>
      <c r="N33" s="76"/>
      <c r="O33" s="76"/>
      <c r="P33" s="76"/>
      <c r="Q33" s="76"/>
      <c r="R33" s="76"/>
      <c r="S33" s="76"/>
      <c r="T33" s="76"/>
      <c r="U33" s="76"/>
      <c r="V33" s="76"/>
      <c r="W33" s="76"/>
      <c r="X33" s="76"/>
      <c r="Y33" s="76"/>
      <c r="Z33" s="76"/>
    </row>
    <row r="34" spans="1:26" ht="15.75" customHeight="1">
      <c r="A34" s="76"/>
      <c r="B34" s="76"/>
      <c r="C34" s="76"/>
      <c r="D34" s="76"/>
      <c r="E34" s="76"/>
      <c r="F34" s="76"/>
      <c r="G34" s="81"/>
      <c r="H34" s="76"/>
      <c r="I34" s="76"/>
      <c r="J34" s="76"/>
      <c r="K34" s="76"/>
      <c r="L34" s="76"/>
      <c r="M34" s="76"/>
      <c r="N34" s="76"/>
      <c r="O34" s="76"/>
      <c r="P34" s="76"/>
      <c r="Q34" s="76"/>
      <c r="R34" s="76"/>
      <c r="S34" s="76"/>
      <c r="T34" s="76"/>
      <c r="U34" s="76"/>
      <c r="V34" s="76"/>
      <c r="W34" s="76"/>
      <c r="X34" s="76"/>
      <c r="Y34" s="76"/>
      <c r="Z34" s="76"/>
    </row>
    <row r="35" spans="1:26" ht="15.75" customHeight="1">
      <c r="A35" s="76"/>
      <c r="B35" s="76"/>
      <c r="C35" s="76"/>
      <c r="D35" s="76"/>
      <c r="E35" s="76"/>
      <c r="F35" s="76"/>
      <c r="G35" s="81"/>
      <c r="H35" s="76"/>
      <c r="I35" s="76"/>
      <c r="J35" s="76"/>
      <c r="K35" s="76"/>
      <c r="L35" s="76"/>
      <c r="M35" s="76"/>
      <c r="N35" s="76"/>
      <c r="O35" s="76"/>
      <c r="P35" s="76"/>
      <c r="Q35" s="76"/>
      <c r="R35" s="76"/>
      <c r="S35" s="76"/>
      <c r="T35" s="76"/>
      <c r="U35" s="76"/>
      <c r="V35" s="76"/>
      <c r="W35" s="76"/>
      <c r="X35" s="76"/>
      <c r="Y35" s="76"/>
      <c r="Z35" s="76"/>
    </row>
    <row r="36" spans="1:26" ht="15.75" customHeight="1">
      <c r="A36" s="76"/>
      <c r="B36" s="76"/>
      <c r="C36" s="76"/>
      <c r="D36" s="76"/>
      <c r="E36" s="76"/>
      <c r="F36" s="76"/>
      <c r="G36" s="81"/>
      <c r="H36" s="76"/>
      <c r="I36" s="76"/>
      <c r="J36" s="76"/>
      <c r="K36" s="76"/>
      <c r="L36" s="76"/>
      <c r="M36" s="76"/>
      <c r="N36" s="76"/>
      <c r="O36" s="76"/>
      <c r="P36" s="76"/>
      <c r="Q36" s="76"/>
      <c r="R36" s="76"/>
      <c r="S36" s="76"/>
      <c r="T36" s="76"/>
      <c r="U36" s="76"/>
      <c r="V36" s="76"/>
      <c r="W36" s="76"/>
      <c r="X36" s="76"/>
      <c r="Y36" s="76"/>
      <c r="Z36" s="76"/>
    </row>
    <row r="37" spans="1:26" ht="15.75" customHeight="1">
      <c r="A37" s="76"/>
      <c r="B37" s="76"/>
      <c r="C37" s="76"/>
      <c r="D37" s="76"/>
      <c r="E37" s="76"/>
      <c r="F37" s="76"/>
      <c r="G37" s="81"/>
      <c r="H37" s="76"/>
      <c r="I37" s="76"/>
      <c r="J37" s="76"/>
      <c r="K37" s="76"/>
      <c r="L37" s="76"/>
      <c r="M37" s="76"/>
      <c r="N37" s="76"/>
      <c r="O37" s="76"/>
      <c r="P37" s="76"/>
      <c r="Q37" s="76"/>
      <c r="R37" s="76"/>
      <c r="S37" s="76"/>
      <c r="T37" s="76"/>
      <c r="U37" s="76"/>
      <c r="V37" s="76"/>
      <c r="W37" s="76"/>
      <c r="X37" s="76"/>
      <c r="Y37" s="76"/>
      <c r="Z37" s="76"/>
    </row>
    <row r="38" spans="1:26" ht="15.75" customHeight="1">
      <c r="A38" s="76"/>
      <c r="B38" s="76"/>
      <c r="C38" s="76"/>
      <c r="D38" s="76"/>
      <c r="E38" s="76"/>
      <c r="F38" s="76"/>
      <c r="G38" s="81"/>
      <c r="H38" s="76"/>
      <c r="I38" s="76"/>
      <c r="J38" s="76"/>
      <c r="K38" s="76"/>
      <c r="L38" s="76"/>
      <c r="M38" s="76"/>
      <c r="N38" s="76"/>
      <c r="O38" s="76"/>
      <c r="P38" s="76"/>
      <c r="Q38" s="76"/>
      <c r="R38" s="76"/>
      <c r="S38" s="76"/>
      <c r="T38" s="76"/>
      <c r="U38" s="76"/>
      <c r="V38" s="76"/>
      <c r="W38" s="76"/>
      <c r="X38" s="76"/>
      <c r="Y38" s="76"/>
      <c r="Z38" s="76"/>
    </row>
    <row r="39" spans="1:26" ht="15.75" customHeight="1">
      <c r="A39" s="76"/>
      <c r="B39" s="76"/>
      <c r="C39" s="76"/>
      <c r="D39" s="76"/>
      <c r="E39" s="76"/>
      <c r="F39" s="76"/>
      <c r="G39" s="81"/>
      <c r="H39" s="76"/>
      <c r="I39" s="76"/>
      <c r="J39" s="76"/>
      <c r="K39" s="76"/>
      <c r="L39" s="76"/>
      <c r="M39" s="76"/>
      <c r="N39" s="76"/>
      <c r="O39" s="76"/>
      <c r="P39" s="76"/>
      <c r="Q39" s="76"/>
      <c r="R39" s="76"/>
      <c r="S39" s="76"/>
      <c r="T39" s="76"/>
      <c r="U39" s="76"/>
      <c r="V39" s="76"/>
      <c r="W39" s="76"/>
      <c r="X39" s="76"/>
      <c r="Y39" s="76"/>
      <c r="Z39" s="76"/>
    </row>
    <row r="40" spans="1:26" ht="15.75" customHeight="1">
      <c r="A40" s="76"/>
      <c r="B40" s="76"/>
      <c r="C40" s="76"/>
      <c r="D40" s="76"/>
      <c r="E40" s="76"/>
      <c r="F40" s="76"/>
      <c r="G40" s="81"/>
      <c r="H40" s="76"/>
      <c r="I40" s="76"/>
      <c r="J40" s="76"/>
      <c r="K40" s="76"/>
      <c r="L40" s="76"/>
      <c r="M40" s="76"/>
      <c r="N40" s="76"/>
      <c r="O40" s="76"/>
      <c r="P40" s="76"/>
      <c r="Q40" s="76"/>
      <c r="R40" s="76"/>
      <c r="S40" s="76"/>
      <c r="T40" s="76"/>
      <c r="U40" s="76"/>
      <c r="V40" s="76"/>
      <c r="W40" s="76"/>
      <c r="X40" s="76"/>
      <c r="Y40" s="76"/>
      <c r="Z40" s="76"/>
    </row>
    <row r="41" spans="1:26" ht="15.75" customHeight="1">
      <c r="A41" s="76"/>
      <c r="B41" s="76"/>
      <c r="C41" s="76"/>
      <c r="D41" s="76"/>
      <c r="E41" s="76"/>
      <c r="F41" s="76"/>
      <c r="G41" s="81"/>
      <c r="H41" s="76"/>
      <c r="I41" s="76"/>
      <c r="J41" s="76"/>
      <c r="K41" s="76"/>
      <c r="L41" s="76"/>
      <c r="M41" s="76"/>
      <c r="N41" s="76"/>
      <c r="O41" s="76"/>
      <c r="P41" s="76"/>
      <c r="Q41" s="76"/>
      <c r="R41" s="76"/>
      <c r="S41" s="76"/>
      <c r="T41" s="76"/>
      <c r="U41" s="76"/>
      <c r="V41" s="76"/>
      <c r="W41" s="76"/>
      <c r="X41" s="76"/>
      <c r="Y41" s="76"/>
      <c r="Z41" s="76"/>
    </row>
    <row r="42" spans="1:26" ht="15.75" customHeight="1">
      <c r="A42" s="76"/>
      <c r="B42" s="76"/>
      <c r="C42" s="76"/>
      <c r="D42" s="76"/>
      <c r="E42" s="76"/>
      <c r="F42" s="76"/>
      <c r="G42" s="81"/>
      <c r="H42" s="76"/>
      <c r="I42" s="76"/>
      <c r="J42" s="76"/>
      <c r="K42" s="76"/>
      <c r="L42" s="76"/>
      <c r="M42" s="76"/>
      <c r="N42" s="76"/>
      <c r="O42" s="76"/>
      <c r="P42" s="76"/>
      <c r="Q42" s="76"/>
      <c r="R42" s="76"/>
      <c r="S42" s="76"/>
      <c r="T42" s="76"/>
      <c r="U42" s="76"/>
      <c r="V42" s="76"/>
      <c r="W42" s="76"/>
      <c r="X42" s="76"/>
      <c r="Y42" s="76"/>
      <c r="Z42" s="76"/>
    </row>
    <row r="43" spans="1:26" ht="15.75" customHeight="1">
      <c r="A43" s="76"/>
      <c r="B43" s="76"/>
      <c r="C43" s="76"/>
      <c r="D43" s="76"/>
      <c r="E43" s="76"/>
      <c r="F43" s="76"/>
      <c r="G43" s="81"/>
      <c r="H43" s="76"/>
      <c r="I43" s="76"/>
      <c r="J43" s="76"/>
      <c r="K43" s="76"/>
      <c r="L43" s="76"/>
      <c r="M43" s="76"/>
      <c r="N43" s="76"/>
      <c r="O43" s="76"/>
      <c r="P43" s="76"/>
      <c r="Q43" s="76"/>
      <c r="R43" s="76"/>
      <c r="S43" s="76"/>
      <c r="T43" s="76"/>
      <c r="U43" s="76"/>
      <c r="V43" s="76"/>
      <c r="W43" s="76"/>
      <c r="X43" s="76"/>
      <c r="Y43" s="76"/>
      <c r="Z43" s="76"/>
    </row>
    <row r="44" spans="1:26" ht="15.75" customHeight="1">
      <c r="A44" s="76"/>
      <c r="B44" s="76"/>
      <c r="C44" s="76"/>
      <c r="D44" s="76"/>
      <c r="E44" s="76"/>
      <c r="F44" s="76"/>
      <c r="G44" s="81"/>
      <c r="H44" s="76"/>
      <c r="I44" s="76"/>
      <c r="J44" s="76"/>
      <c r="K44" s="76"/>
      <c r="L44" s="76"/>
      <c r="M44" s="76"/>
      <c r="N44" s="76"/>
      <c r="O44" s="76"/>
      <c r="P44" s="76"/>
      <c r="Q44" s="76"/>
      <c r="R44" s="76"/>
      <c r="S44" s="76"/>
      <c r="T44" s="76"/>
      <c r="U44" s="76"/>
      <c r="V44" s="76"/>
      <c r="W44" s="76"/>
      <c r="X44" s="76"/>
      <c r="Y44" s="76"/>
      <c r="Z44" s="76"/>
    </row>
    <row r="45" spans="1:26" ht="15.75" customHeight="1">
      <c r="A45" s="76"/>
      <c r="B45" s="76"/>
      <c r="C45" s="76"/>
      <c r="D45" s="76"/>
      <c r="E45" s="76"/>
      <c r="F45" s="76"/>
      <c r="G45" s="81"/>
      <c r="H45" s="76"/>
      <c r="I45" s="76"/>
      <c r="J45" s="76"/>
      <c r="K45" s="76"/>
      <c r="L45" s="76"/>
      <c r="M45" s="76"/>
      <c r="N45" s="76"/>
      <c r="O45" s="76"/>
      <c r="P45" s="76"/>
      <c r="Q45" s="76"/>
      <c r="R45" s="76"/>
      <c r="S45" s="76"/>
      <c r="T45" s="76"/>
      <c r="U45" s="76"/>
      <c r="V45" s="76"/>
      <c r="W45" s="76"/>
      <c r="X45" s="76"/>
      <c r="Y45" s="76"/>
      <c r="Z45" s="76"/>
    </row>
    <row r="46" spans="1:26" ht="15.75" customHeight="1">
      <c r="A46" s="76"/>
      <c r="B46" s="76"/>
      <c r="C46" s="76"/>
      <c r="D46" s="76"/>
      <c r="E46" s="76"/>
      <c r="F46" s="76"/>
      <c r="G46" s="81"/>
      <c r="H46" s="76"/>
      <c r="I46" s="76"/>
      <c r="J46" s="76"/>
      <c r="K46" s="76"/>
      <c r="L46" s="76"/>
      <c r="M46" s="76"/>
      <c r="N46" s="76"/>
      <c r="O46" s="76"/>
      <c r="P46" s="76"/>
      <c r="Q46" s="76"/>
      <c r="R46" s="76"/>
      <c r="S46" s="76"/>
      <c r="T46" s="76"/>
      <c r="U46" s="76"/>
      <c r="V46" s="76"/>
      <c r="W46" s="76"/>
      <c r="X46" s="76"/>
      <c r="Y46" s="76"/>
      <c r="Z46" s="76"/>
    </row>
    <row r="47" spans="1:26" ht="15.75" customHeight="1">
      <c r="A47" s="76"/>
      <c r="B47" s="76"/>
      <c r="C47" s="76"/>
      <c r="D47" s="76"/>
      <c r="E47" s="76"/>
      <c r="F47" s="76"/>
      <c r="G47" s="81"/>
      <c r="H47" s="76"/>
      <c r="I47" s="76"/>
      <c r="J47" s="76"/>
      <c r="K47" s="76"/>
      <c r="L47" s="76"/>
      <c r="M47" s="76"/>
      <c r="N47" s="76"/>
      <c r="O47" s="76"/>
      <c r="P47" s="76"/>
      <c r="Q47" s="76"/>
      <c r="R47" s="76"/>
      <c r="S47" s="76"/>
      <c r="T47" s="76"/>
      <c r="U47" s="76"/>
      <c r="V47" s="76"/>
      <c r="W47" s="76"/>
      <c r="X47" s="76"/>
      <c r="Y47" s="76"/>
      <c r="Z47" s="76"/>
    </row>
    <row r="48" spans="1:26" ht="15.75" customHeight="1">
      <c r="A48" s="76"/>
      <c r="B48" s="76"/>
      <c r="C48" s="76"/>
      <c r="D48" s="76"/>
      <c r="E48" s="76"/>
      <c r="F48" s="76"/>
      <c r="G48" s="81"/>
      <c r="H48" s="76"/>
      <c r="I48" s="76"/>
      <c r="J48" s="76"/>
      <c r="K48" s="76"/>
      <c r="L48" s="76"/>
      <c r="M48" s="76"/>
      <c r="N48" s="76"/>
      <c r="O48" s="76"/>
      <c r="P48" s="76"/>
      <c r="Q48" s="76"/>
      <c r="R48" s="76"/>
      <c r="S48" s="76"/>
      <c r="T48" s="76"/>
      <c r="U48" s="76"/>
      <c r="V48" s="76"/>
      <c r="W48" s="76"/>
      <c r="X48" s="76"/>
      <c r="Y48" s="76"/>
      <c r="Z48" s="76"/>
    </row>
    <row r="49" spans="1:26" ht="15.75" customHeight="1">
      <c r="A49" s="76"/>
      <c r="B49" s="76"/>
      <c r="C49" s="76"/>
      <c r="D49" s="76"/>
      <c r="E49" s="76"/>
      <c r="F49" s="76"/>
      <c r="G49" s="81"/>
      <c r="H49" s="76"/>
      <c r="I49" s="76"/>
      <c r="J49" s="76"/>
      <c r="K49" s="76"/>
      <c r="L49" s="76"/>
      <c r="M49" s="76"/>
      <c r="N49" s="76"/>
      <c r="O49" s="76"/>
      <c r="P49" s="76"/>
      <c r="Q49" s="76"/>
      <c r="R49" s="76"/>
      <c r="S49" s="76"/>
      <c r="T49" s="76"/>
      <c r="U49" s="76"/>
      <c r="V49" s="76"/>
      <c r="W49" s="76"/>
      <c r="X49" s="76"/>
      <c r="Y49" s="76"/>
      <c r="Z49" s="76"/>
    </row>
    <row r="50" spans="1:26" ht="15.75" customHeight="1">
      <c r="A50" s="76"/>
      <c r="B50" s="76"/>
      <c r="C50" s="76"/>
      <c r="D50" s="76"/>
      <c r="E50" s="76"/>
      <c r="F50" s="76"/>
      <c r="G50" s="81"/>
      <c r="H50" s="76"/>
      <c r="I50" s="76"/>
      <c r="J50" s="76"/>
      <c r="K50" s="76"/>
      <c r="L50" s="76"/>
      <c r="M50" s="76"/>
      <c r="N50" s="76"/>
      <c r="O50" s="76"/>
      <c r="P50" s="76"/>
      <c r="Q50" s="76"/>
      <c r="R50" s="76"/>
      <c r="S50" s="76"/>
      <c r="T50" s="76"/>
      <c r="U50" s="76"/>
      <c r="V50" s="76"/>
      <c r="W50" s="76"/>
      <c r="X50" s="76"/>
      <c r="Y50" s="76"/>
      <c r="Z50" s="76"/>
    </row>
    <row r="51" spans="1:26" ht="15.75" customHeight="1">
      <c r="A51" s="76"/>
      <c r="B51" s="76"/>
      <c r="C51" s="76"/>
      <c r="D51" s="76"/>
      <c r="E51" s="76"/>
      <c r="F51" s="76"/>
      <c r="G51" s="81"/>
      <c r="H51" s="76"/>
      <c r="I51" s="76"/>
      <c r="J51" s="76"/>
      <c r="K51" s="76"/>
      <c r="L51" s="76"/>
      <c r="M51" s="76"/>
      <c r="N51" s="76"/>
      <c r="O51" s="76"/>
      <c r="P51" s="76"/>
      <c r="Q51" s="76"/>
      <c r="R51" s="76"/>
      <c r="S51" s="76"/>
      <c r="T51" s="76"/>
      <c r="U51" s="76"/>
      <c r="V51" s="76"/>
      <c r="W51" s="76"/>
      <c r="X51" s="76"/>
      <c r="Y51" s="76"/>
      <c r="Z51" s="76"/>
    </row>
    <row r="52" spans="1:26" ht="15.75" customHeight="1">
      <c r="A52" s="76"/>
      <c r="B52" s="76"/>
      <c r="C52" s="76"/>
      <c r="D52" s="76"/>
      <c r="E52" s="76"/>
      <c r="F52" s="76"/>
      <c r="G52" s="81"/>
      <c r="H52" s="76"/>
      <c r="I52" s="76"/>
      <c r="J52" s="76"/>
      <c r="K52" s="76"/>
      <c r="L52" s="76"/>
      <c r="M52" s="76"/>
      <c r="N52" s="76"/>
      <c r="O52" s="76"/>
      <c r="P52" s="76"/>
      <c r="Q52" s="76"/>
      <c r="R52" s="76"/>
      <c r="S52" s="76"/>
      <c r="T52" s="76"/>
      <c r="U52" s="76"/>
      <c r="V52" s="76"/>
      <c r="W52" s="76"/>
      <c r="X52" s="76"/>
      <c r="Y52" s="76"/>
      <c r="Z52" s="76"/>
    </row>
    <row r="53" spans="1:26" ht="15.75" customHeight="1">
      <c r="A53" s="76"/>
      <c r="B53" s="76"/>
      <c r="C53" s="76"/>
      <c r="D53" s="76"/>
      <c r="E53" s="76"/>
      <c r="F53" s="76"/>
      <c r="G53" s="81"/>
      <c r="H53" s="76"/>
      <c r="I53" s="76"/>
      <c r="J53" s="76"/>
      <c r="K53" s="76"/>
      <c r="L53" s="76"/>
      <c r="M53" s="76"/>
      <c r="N53" s="76"/>
      <c r="O53" s="76"/>
      <c r="P53" s="76"/>
      <c r="Q53" s="76"/>
      <c r="R53" s="76"/>
      <c r="S53" s="76"/>
      <c r="T53" s="76"/>
      <c r="U53" s="76"/>
      <c r="V53" s="76"/>
      <c r="W53" s="76"/>
      <c r="X53" s="76"/>
      <c r="Y53" s="76"/>
      <c r="Z53" s="76"/>
    </row>
    <row r="54" spans="1:26" ht="15.75" customHeight="1">
      <c r="A54" s="76"/>
      <c r="B54" s="76"/>
      <c r="C54" s="76"/>
      <c r="D54" s="76"/>
      <c r="E54" s="76"/>
      <c r="F54" s="76"/>
      <c r="G54" s="81"/>
      <c r="H54" s="76"/>
      <c r="I54" s="76"/>
      <c r="J54" s="76"/>
      <c r="K54" s="76"/>
      <c r="L54" s="76"/>
      <c r="M54" s="76"/>
      <c r="N54" s="76"/>
      <c r="O54" s="76"/>
      <c r="P54" s="76"/>
      <c r="Q54" s="76"/>
      <c r="R54" s="76"/>
      <c r="S54" s="76"/>
      <c r="T54" s="76"/>
      <c r="U54" s="76"/>
      <c r="V54" s="76"/>
      <c r="W54" s="76"/>
      <c r="X54" s="76"/>
      <c r="Y54" s="76"/>
      <c r="Z54" s="76"/>
    </row>
    <row r="55" spans="1:26" ht="15.75" customHeight="1">
      <c r="A55" s="76"/>
      <c r="B55" s="76"/>
      <c r="C55" s="76"/>
      <c r="D55" s="76"/>
      <c r="E55" s="76"/>
      <c r="F55" s="76"/>
      <c r="G55" s="81"/>
      <c r="H55" s="76"/>
      <c r="I55" s="76"/>
      <c r="J55" s="76"/>
      <c r="K55" s="76"/>
      <c r="L55" s="76"/>
      <c r="M55" s="76"/>
      <c r="N55" s="76"/>
      <c r="O55" s="76"/>
      <c r="P55" s="76"/>
      <c r="Q55" s="76"/>
      <c r="R55" s="76"/>
      <c r="S55" s="76"/>
      <c r="T55" s="76"/>
      <c r="U55" s="76"/>
      <c r="V55" s="76"/>
      <c r="W55" s="76"/>
      <c r="X55" s="76"/>
      <c r="Y55" s="76"/>
      <c r="Z55" s="76"/>
    </row>
    <row r="56" spans="1:26" ht="15.75" customHeight="1">
      <c r="A56" s="76"/>
      <c r="B56" s="76"/>
      <c r="C56" s="76"/>
      <c r="D56" s="76"/>
      <c r="E56" s="76"/>
      <c r="F56" s="76"/>
      <c r="G56" s="81"/>
      <c r="H56" s="76"/>
      <c r="I56" s="76"/>
      <c r="J56" s="76"/>
      <c r="K56" s="76"/>
      <c r="L56" s="76"/>
      <c r="M56" s="76"/>
      <c r="N56" s="76"/>
      <c r="O56" s="76"/>
      <c r="P56" s="76"/>
      <c r="Q56" s="76"/>
      <c r="R56" s="76"/>
      <c r="S56" s="76"/>
      <c r="T56" s="76"/>
      <c r="U56" s="76"/>
      <c r="V56" s="76"/>
      <c r="W56" s="76"/>
      <c r="X56" s="76"/>
      <c r="Y56" s="76"/>
      <c r="Z56" s="76"/>
    </row>
    <row r="57" spans="1:26" ht="15.75" customHeight="1">
      <c r="A57" s="76"/>
      <c r="B57" s="76"/>
      <c r="C57" s="76"/>
      <c r="D57" s="76"/>
      <c r="E57" s="76"/>
      <c r="F57" s="76"/>
      <c r="G57" s="81"/>
      <c r="H57" s="76"/>
      <c r="I57" s="76"/>
      <c r="J57" s="76"/>
      <c r="K57" s="76"/>
      <c r="L57" s="76"/>
      <c r="M57" s="76"/>
      <c r="N57" s="76"/>
      <c r="O57" s="76"/>
      <c r="P57" s="76"/>
      <c r="Q57" s="76"/>
      <c r="R57" s="76"/>
      <c r="S57" s="76"/>
      <c r="T57" s="76"/>
      <c r="U57" s="76"/>
      <c r="V57" s="76"/>
      <c r="W57" s="76"/>
      <c r="X57" s="76"/>
      <c r="Y57" s="76"/>
      <c r="Z57" s="76"/>
    </row>
    <row r="58" spans="1:26" ht="15.75" customHeight="1">
      <c r="A58" s="76"/>
      <c r="B58" s="76"/>
      <c r="C58" s="76"/>
      <c r="D58" s="76"/>
      <c r="E58" s="76"/>
      <c r="F58" s="76"/>
      <c r="G58" s="81"/>
      <c r="H58" s="76"/>
      <c r="I58" s="76"/>
      <c r="J58" s="76"/>
      <c r="K58" s="76"/>
      <c r="L58" s="76"/>
      <c r="M58" s="76"/>
      <c r="N58" s="76"/>
      <c r="O58" s="76"/>
      <c r="P58" s="76"/>
      <c r="Q58" s="76"/>
      <c r="R58" s="76"/>
      <c r="S58" s="76"/>
      <c r="T58" s="76"/>
      <c r="U58" s="76"/>
      <c r="V58" s="76"/>
      <c r="W58" s="76"/>
      <c r="X58" s="76"/>
      <c r="Y58" s="76"/>
      <c r="Z58" s="76"/>
    </row>
    <row r="59" spans="1:26" ht="15.75" customHeight="1">
      <c r="A59" s="76"/>
      <c r="B59" s="76"/>
      <c r="C59" s="76"/>
      <c r="D59" s="76"/>
      <c r="E59" s="76"/>
      <c r="F59" s="76"/>
      <c r="G59" s="81"/>
      <c r="H59" s="76"/>
      <c r="I59" s="76"/>
      <c r="J59" s="76"/>
      <c r="K59" s="76"/>
      <c r="L59" s="76"/>
      <c r="M59" s="76"/>
      <c r="N59" s="76"/>
      <c r="O59" s="76"/>
      <c r="P59" s="76"/>
      <c r="Q59" s="76"/>
      <c r="R59" s="76"/>
      <c r="S59" s="76"/>
      <c r="T59" s="76"/>
      <c r="U59" s="76"/>
      <c r="V59" s="76"/>
      <c r="W59" s="76"/>
      <c r="X59" s="76"/>
      <c r="Y59" s="76"/>
      <c r="Z59" s="76"/>
    </row>
    <row r="60" spans="1:26" ht="15.75" customHeight="1">
      <c r="A60" s="76"/>
      <c r="B60" s="76"/>
      <c r="C60" s="76"/>
      <c r="D60" s="76"/>
      <c r="E60" s="76"/>
      <c r="F60" s="76"/>
      <c r="G60" s="81"/>
      <c r="H60" s="76"/>
      <c r="I60" s="76"/>
      <c r="J60" s="76"/>
      <c r="K60" s="76"/>
      <c r="L60" s="76"/>
      <c r="M60" s="76"/>
      <c r="N60" s="76"/>
      <c r="O60" s="76"/>
      <c r="P60" s="76"/>
      <c r="Q60" s="76"/>
      <c r="R60" s="76"/>
      <c r="S60" s="76"/>
      <c r="T60" s="76"/>
      <c r="U60" s="76"/>
      <c r="V60" s="76"/>
      <c r="W60" s="76"/>
      <c r="X60" s="76"/>
      <c r="Y60" s="76"/>
      <c r="Z60" s="76"/>
    </row>
    <row r="61" spans="1:26" ht="15.75" customHeight="1">
      <c r="A61" s="76"/>
      <c r="B61" s="76"/>
      <c r="C61" s="76"/>
      <c r="D61" s="76"/>
      <c r="E61" s="76"/>
      <c r="F61" s="76"/>
      <c r="G61" s="81"/>
      <c r="H61" s="76"/>
      <c r="I61" s="76"/>
      <c r="J61" s="76"/>
      <c r="K61" s="76"/>
      <c r="L61" s="76"/>
      <c r="M61" s="76"/>
      <c r="N61" s="76"/>
      <c r="O61" s="76"/>
      <c r="P61" s="76"/>
      <c r="Q61" s="76"/>
      <c r="R61" s="76"/>
      <c r="S61" s="76"/>
      <c r="T61" s="76"/>
      <c r="U61" s="76"/>
      <c r="V61" s="76"/>
      <c r="W61" s="76"/>
      <c r="X61" s="76"/>
      <c r="Y61" s="76"/>
      <c r="Z61" s="76"/>
    </row>
    <row r="62" spans="1:26" ht="15.75" customHeight="1">
      <c r="A62" s="76"/>
      <c r="B62" s="76"/>
      <c r="C62" s="76"/>
      <c r="D62" s="76"/>
      <c r="E62" s="76"/>
      <c r="F62" s="76"/>
      <c r="G62" s="81"/>
      <c r="H62" s="76"/>
      <c r="I62" s="76"/>
      <c r="J62" s="76"/>
      <c r="K62" s="76"/>
      <c r="L62" s="76"/>
      <c r="M62" s="76"/>
      <c r="N62" s="76"/>
      <c r="O62" s="76"/>
      <c r="P62" s="76"/>
      <c r="Q62" s="76"/>
      <c r="R62" s="76"/>
      <c r="S62" s="76"/>
      <c r="T62" s="76"/>
      <c r="U62" s="76"/>
      <c r="V62" s="76"/>
      <c r="W62" s="76"/>
      <c r="X62" s="76"/>
      <c r="Y62" s="76"/>
      <c r="Z62" s="76"/>
    </row>
    <row r="63" spans="1:26" ht="15.75" customHeight="1">
      <c r="A63" s="76"/>
      <c r="B63" s="76"/>
      <c r="C63" s="76"/>
      <c r="D63" s="76"/>
      <c r="E63" s="76"/>
      <c r="F63" s="76"/>
      <c r="G63" s="81"/>
      <c r="H63" s="76"/>
      <c r="I63" s="76"/>
      <c r="J63" s="76"/>
      <c r="K63" s="76"/>
      <c r="L63" s="76"/>
      <c r="M63" s="76"/>
      <c r="N63" s="76"/>
      <c r="O63" s="76"/>
      <c r="P63" s="76"/>
      <c r="Q63" s="76"/>
      <c r="R63" s="76"/>
      <c r="S63" s="76"/>
      <c r="T63" s="76"/>
      <c r="U63" s="76"/>
      <c r="V63" s="76"/>
      <c r="W63" s="76"/>
      <c r="X63" s="76"/>
      <c r="Y63" s="76"/>
      <c r="Z63" s="76"/>
    </row>
    <row r="64" spans="1:26" ht="15.75" customHeight="1">
      <c r="A64" s="76"/>
      <c r="B64" s="76"/>
      <c r="C64" s="76"/>
      <c r="D64" s="76"/>
      <c r="E64" s="76"/>
      <c r="F64" s="76"/>
      <c r="G64" s="81"/>
      <c r="H64" s="76"/>
      <c r="I64" s="76"/>
      <c r="J64" s="76"/>
      <c r="K64" s="76"/>
      <c r="L64" s="76"/>
      <c r="M64" s="76"/>
      <c r="N64" s="76"/>
      <c r="O64" s="76"/>
      <c r="P64" s="76"/>
      <c r="Q64" s="76"/>
      <c r="R64" s="76"/>
      <c r="S64" s="76"/>
      <c r="T64" s="76"/>
      <c r="U64" s="76"/>
      <c r="V64" s="76"/>
      <c r="W64" s="76"/>
      <c r="X64" s="76"/>
      <c r="Y64" s="76"/>
      <c r="Z64" s="76"/>
    </row>
    <row r="65" spans="1:26" ht="15.75" customHeight="1">
      <c r="A65" s="76"/>
      <c r="B65" s="76"/>
      <c r="C65" s="76"/>
      <c r="D65" s="76"/>
      <c r="E65" s="76"/>
      <c r="F65" s="76"/>
      <c r="G65" s="81"/>
      <c r="H65" s="76"/>
      <c r="I65" s="76"/>
      <c r="J65" s="76"/>
      <c r="K65" s="76"/>
      <c r="L65" s="76"/>
      <c r="M65" s="76"/>
      <c r="N65" s="76"/>
      <c r="O65" s="76"/>
      <c r="P65" s="76"/>
      <c r="Q65" s="76"/>
      <c r="R65" s="76"/>
      <c r="S65" s="76"/>
      <c r="T65" s="76"/>
      <c r="U65" s="76"/>
      <c r="V65" s="76"/>
      <c r="W65" s="76"/>
      <c r="X65" s="76"/>
      <c r="Y65" s="76"/>
      <c r="Z65" s="76"/>
    </row>
    <row r="66" spans="1:26" ht="15.75" customHeight="1">
      <c r="A66" s="76"/>
      <c r="B66" s="76"/>
      <c r="C66" s="76"/>
      <c r="D66" s="76"/>
      <c r="E66" s="76"/>
      <c r="F66" s="76"/>
      <c r="G66" s="81"/>
      <c r="H66" s="76"/>
      <c r="I66" s="76"/>
      <c r="J66" s="76"/>
      <c r="K66" s="76"/>
      <c r="L66" s="76"/>
      <c r="M66" s="76"/>
      <c r="N66" s="76"/>
      <c r="O66" s="76"/>
      <c r="P66" s="76"/>
      <c r="Q66" s="76"/>
      <c r="R66" s="76"/>
      <c r="S66" s="76"/>
      <c r="T66" s="76"/>
      <c r="U66" s="76"/>
      <c r="V66" s="76"/>
      <c r="W66" s="76"/>
      <c r="X66" s="76"/>
      <c r="Y66" s="76"/>
      <c r="Z66" s="76"/>
    </row>
    <row r="67" spans="1:26" ht="15.75" customHeight="1">
      <c r="A67" s="76"/>
      <c r="B67" s="76"/>
      <c r="C67" s="76"/>
      <c r="D67" s="76"/>
      <c r="E67" s="76"/>
      <c r="F67" s="76"/>
      <c r="G67" s="81"/>
      <c r="H67" s="76"/>
      <c r="I67" s="76"/>
      <c r="J67" s="76"/>
      <c r="K67" s="76"/>
      <c r="L67" s="76"/>
      <c r="M67" s="76"/>
      <c r="N67" s="76"/>
      <c r="O67" s="76"/>
      <c r="P67" s="76"/>
      <c r="Q67" s="76"/>
      <c r="R67" s="76"/>
      <c r="S67" s="76"/>
      <c r="T67" s="76"/>
      <c r="U67" s="76"/>
      <c r="V67" s="76"/>
      <c r="W67" s="76"/>
      <c r="X67" s="76"/>
      <c r="Y67" s="76"/>
      <c r="Z67" s="76"/>
    </row>
    <row r="68" spans="1:26" ht="15.75" customHeight="1">
      <c r="A68" s="76"/>
      <c r="B68" s="76"/>
      <c r="C68" s="76"/>
      <c r="D68" s="76"/>
      <c r="E68" s="76"/>
      <c r="F68" s="76"/>
      <c r="G68" s="81"/>
      <c r="H68" s="76"/>
      <c r="I68" s="76"/>
      <c r="J68" s="76"/>
      <c r="K68" s="76"/>
      <c r="L68" s="76"/>
      <c r="M68" s="76"/>
      <c r="N68" s="76"/>
      <c r="O68" s="76"/>
      <c r="P68" s="76"/>
      <c r="Q68" s="76"/>
      <c r="R68" s="76"/>
      <c r="S68" s="76"/>
      <c r="T68" s="76"/>
      <c r="U68" s="76"/>
      <c r="V68" s="76"/>
      <c r="W68" s="76"/>
      <c r="X68" s="76"/>
      <c r="Y68" s="76"/>
      <c r="Z68" s="76"/>
    </row>
    <row r="69" spans="1:26" ht="15.75" customHeight="1">
      <c r="A69" s="76"/>
      <c r="B69" s="76"/>
      <c r="C69" s="76"/>
      <c r="D69" s="76"/>
      <c r="E69" s="76"/>
      <c r="F69" s="76"/>
      <c r="G69" s="81"/>
      <c r="H69" s="76"/>
      <c r="I69" s="76"/>
      <c r="J69" s="76"/>
      <c r="K69" s="76"/>
      <c r="L69" s="76"/>
      <c r="M69" s="76"/>
      <c r="N69" s="76"/>
      <c r="O69" s="76"/>
      <c r="P69" s="76"/>
      <c r="Q69" s="76"/>
      <c r="R69" s="76"/>
      <c r="S69" s="76"/>
      <c r="T69" s="76"/>
      <c r="U69" s="76"/>
      <c r="V69" s="76"/>
      <c r="W69" s="76"/>
      <c r="X69" s="76"/>
      <c r="Y69" s="76"/>
      <c r="Z69" s="76"/>
    </row>
    <row r="70" spans="1:26" ht="15.75" customHeight="1">
      <c r="A70" s="76"/>
      <c r="B70" s="76"/>
      <c r="C70" s="76"/>
      <c r="D70" s="76"/>
      <c r="E70" s="76"/>
      <c r="F70" s="76"/>
      <c r="G70" s="81"/>
      <c r="H70" s="76"/>
      <c r="I70" s="76"/>
      <c r="J70" s="76"/>
      <c r="K70" s="76"/>
      <c r="L70" s="76"/>
      <c r="M70" s="76"/>
      <c r="N70" s="76"/>
      <c r="O70" s="76"/>
      <c r="P70" s="76"/>
      <c r="Q70" s="76"/>
      <c r="R70" s="76"/>
      <c r="S70" s="76"/>
      <c r="T70" s="76"/>
      <c r="U70" s="76"/>
      <c r="V70" s="76"/>
      <c r="W70" s="76"/>
      <c r="X70" s="76"/>
      <c r="Y70" s="76"/>
      <c r="Z70" s="76"/>
    </row>
    <row r="71" spans="1:26" ht="15.75" customHeight="1">
      <c r="A71" s="76"/>
      <c r="B71" s="76"/>
      <c r="C71" s="76"/>
      <c r="D71" s="76"/>
      <c r="E71" s="76"/>
      <c r="F71" s="76"/>
      <c r="G71" s="81"/>
      <c r="H71" s="76"/>
      <c r="I71" s="76"/>
      <c r="J71" s="76"/>
      <c r="K71" s="76"/>
      <c r="L71" s="76"/>
      <c r="M71" s="76"/>
      <c r="N71" s="76"/>
      <c r="O71" s="76"/>
      <c r="P71" s="76"/>
      <c r="Q71" s="76"/>
      <c r="R71" s="76"/>
      <c r="S71" s="76"/>
      <c r="T71" s="76"/>
      <c r="U71" s="76"/>
      <c r="V71" s="76"/>
      <c r="W71" s="76"/>
      <c r="X71" s="76"/>
      <c r="Y71" s="76"/>
      <c r="Z71" s="76"/>
    </row>
    <row r="72" spans="1:26" ht="15.75" customHeight="1">
      <c r="A72" s="76"/>
      <c r="B72" s="76"/>
      <c r="C72" s="76"/>
      <c r="D72" s="76"/>
      <c r="E72" s="76"/>
      <c r="F72" s="76"/>
      <c r="G72" s="81"/>
      <c r="H72" s="76"/>
      <c r="I72" s="76"/>
      <c r="J72" s="76"/>
      <c r="K72" s="76"/>
      <c r="L72" s="76"/>
      <c r="M72" s="76"/>
      <c r="N72" s="76"/>
      <c r="O72" s="76"/>
      <c r="P72" s="76"/>
      <c r="Q72" s="76"/>
      <c r="R72" s="76"/>
      <c r="S72" s="76"/>
      <c r="T72" s="76"/>
      <c r="U72" s="76"/>
      <c r="V72" s="76"/>
      <c r="W72" s="76"/>
      <c r="X72" s="76"/>
      <c r="Y72" s="76"/>
      <c r="Z72" s="76"/>
    </row>
    <row r="73" spans="1:26" ht="15.75" customHeight="1">
      <c r="A73" s="76"/>
      <c r="B73" s="76"/>
      <c r="C73" s="76"/>
      <c r="D73" s="76"/>
      <c r="E73" s="76"/>
      <c r="F73" s="76"/>
      <c r="G73" s="81"/>
      <c r="H73" s="76"/>
      <c r="I73" s="76"/>
      <c r="J73" s="76"/>
      <c r="K73" s="76"/>
      <c r="L73" s="76"/>
      <c r="M73" s="76"/>
      <c r="N73" s="76"/>
      <c r="O73" s="76"/>
      <c r="P73" s="76"/>
      <c r="Q73" s="76"/>
      <c r="R73" s="76"/>
      <c r="S73" s="76"/>
      <c r="T73" s="76"/>
      <c r="U73" s="76"/>
      <c r="V73" s="76"/>
      <c r="W73" s="76"/>
      <c r="X73" s="76"/>
      <c r="Y73" s="76"/>
      <c r="Z73" s="76"/>
    </row>
    <row r="74" spans="1:26" ht="15.75" customHeight="1">
      <c r="A74" s="76"/>
      <c r="B74" s="76"/>
      <c r="C74" s="76"/>
      <c r="D74" s="76"/>
      <c r="E74" s="76"/>
      <c r="F74" s="76"/>
      <c r="G74" s="81"/>
      <c r="H74" s="76"/>
      <c r="I74" s="76"/>
      <c r="J74" s="76"/>
      <c r="K74" s="76"/>
      <c r="L74" s="76"/>
      <c r="M74" s="76"/>
      <c r="N74" s="76"/>
      <c r="O74" s="76"/>
      <c r="P74" s="76"/>
      <c r="Q74" s="76"/>
      <c r="R74" s="76"/>
      <c r="S74" s="76"/>
      <c r="T74" s="76"/>
      <c r="U74" s="76"/>
      <c r="V74" s="76"/>
      <c r="W74" s="76"/>
      <c r="X74" s="76"/>
      <c r="Y74" s="76"/>
      <c r="Z74" s="76"/>
    </row>
    <row r="75" spans="1:26" ht="15.75" customHeight="1">
      <c r="A75" s="76"/>
      <c r="B75" s="76"/>
      <c r="C75" s="76"/>
      <c r="D75" s="76"/>
      <c r="E75" s="76"/>
      <c r="F75" s="76"/>
      <c r="G75" s="81"/>
      <c r="H75" s="76"/>
      <c r="I75" s="76"/>
      <c r="J75" s="76"/>
      <c r="K75" s="76"/>
      <c r="L75" s="76"/>
      <c r="M75" s="76"/>
      <c r="N75" s="76"/>
      <c r="O75" s="76"/>
      <c r="P75" s="76"/>
      <c r="Q75" s="76"/>
      <c r="R75" s="76"/>
      <c r="S75" s="76"/>
      <c r="T75" s="76"/>
      <c r="U75" s="76"/>
      <c r="V75" s="76"/>
      <c r="W75" s="76"/>
      <c r="X75" s="76"/>
      <c r="Y75" s="76"/>
      <c r="Z75" s="76"/>
    </row>
    <row r="76" spans="1:26" ht="15.75" customHeight="1">
      <c r="A76" s="76"/>
      <c r="B76" s="76"/>
      <c r="C76" s="76"/>
      <c r="D76" s="76"/>
      <c r="E76" s="76"/>
      <c r="F76" s="76"/>
      <c r="G76" s="81"/>
      <c r="H76" s="76"/>
      <c r="I76" s="76"/>
      <c r="J76" s="76"/>
      <c r="K76" s="76"/>
      <c r="L76" s="76"/>
      <c r="M76" s="76"/>
      <c r="N76" s="76"/>
      <c r="O76" s="76"/>
      <c r="P76" s="76"/>
      <c r="Q76" s="76"/>
      <c r="R76" s="76"/>
      <c r="S76" s="76"/>
      <c r="T76" s="76"/>
      <c r="U76" s="76"/>
      <c r="V76" s="76"/>
      <c r="W76" s="76"/>
      <c r="X76" s="76"/>
      <c r="Y76" s="76"/>
      <c r="Z76" s="76"/>
    </row>
    <row r="77" spans="1:26" ht="15.75" customHeight="1">
      <c r="A77" s="76"/>
      <c r="B77" s="76"/>
      <c r="C77" s="76"/>
      <c r="D77" s="76"/>
      <c r="E77" s="76"/>
      <c r="F77" s="76"/>
      <c r="G77" s="81"/>
      <c r="H77" s="76"/>
      <c r="I77" s="76"/>
      <c r="J77" s="76"/>
      <c r="K77" s="76"/>
      <c r="L77" s="76"/>
      <c r="M77" s="76"/>
      <c r="N77" s="76"/>
      <c r="O77" s="76"/>
      <c r="P77" s="76"/>
      <c r="Q77" s="76"/>
      <c r="R77" s="76"/>
      <c r="S77" s="76"/>
      <c r="T77" s="76"/>
      <c r="U77" s="76"/>
      <c r="V77" s="76"/>
      <c r="W77" s="76"/>
      <c r="X77" s="76"/>
      <c r="Y77" s="76"/>
      <c r="Z77" s="76"/>
    </row>
    <row r="78" spans="1:26" ht="15.75" customHeight="1">
      <c r="A78" s="76"/>
      <c r="B78" s="76"/>
      <c r="C78" s="76"/>
      <c r="D78" s="76"/>
      <c r="E78" s="76"/>
      <c r="F78" s="76"/>
      <c r="G78" s="81"/>
      <c r="H78" s="76"/>
      <c r="I78" s="76"/>
      <c r="J78" s="76"/>
      <c r="K78" s="76"/>
      <c r="L78" s="76"/>
      <c r="M78" s="76"/>
      <c r="N78" s="76"/>
      <c r="O78" s="76"/>
      <c r="P78" s="76"/>
      <c r="Q78" s="76"/>
      <c r="R78" s="76"/>
      <c r="S78" s="76"/>
      <c r="T78" s="76"/>
      <c r="U78" s="76"/>
      <c r="V78" s="76"/>
      <c r="W78" s="76"/>
      <c r="X78" s="76"/>
      <c r="Y78" s="76"/>
      <c r="Z78" s="76"/>
    </row>
    <row r="79" spans="1:26" ht="15.75" customHeight="1">
      <c r="A79" s="76"/>
      <c r="B79" s="76"/>
      <c r="C79" s="76"/>
      <c r="D79" s="76"/>
      <c r="E79" s="76"/>
      <c r="F79" s="76"/>
      <c r="G79" s="81"/>
      <c r="H79" s="76"/>
      <c r="I79" s="76"/>
      <c r="J79" s="76"/>
      <c r="K79" s="76"/>
      <c r="L79" s="76"/>
      <c r="M79" s="76"/>
      <c r="N79" s="76"/>
      <c r="O79" s="76"/>
      <c r="P79" s="76"/>
      <c r="Q79" s="76"/>
      <c r="R79" s="76"/>
      <c r="S79" s="76"/>
      <c r="T79" s="76"/>
      <c r="U79" s="76"/>
      <c r="V79" s="76"/>
      <c r="W79" s="76"/>
      <c r="X79" s="76"/>
      <c r="Y79" s="76"/>
      <c r="Z79" s="76"/>
    </row>
    <row r="80" spans="1:26" ht="15.75" customHeight="1">
      <c r="A80" s="76"/>
      <c r="B80" s="76"/>
      <c r="C80" s="76"/>
      <c r="D80" s="76"/>
      <c r="E80" s="76"/>
      <c r="F80" s="76"/>
      <c r="G80" s="81"/>
      <c r="H80" s="76"/>
      <c r="I80" s="76"/>
      <c r="J80" s="76"/>
      <c r="K80" s="76"/>
      <c r="L80" s="76"/>
      <c r="M80" s="76"/>
      <c r="N80" s="76"/>
      <c r="O80" s="76"/>
      <c r="P80" s="76"/>
      <c r="Q80" s="76"/>
      <c r="R80" s="76"/>
      <c r="S80" s="76"/>
      <c r="T80" s="76"/>
      <c r="U80" s="76"/>
      <c r="V80" s="76"/>
      <c r="W80" s="76"/>
      <c r="X80" s="76"/>
      <c r="Y80" s="76"/>
      <c r="Z80" s="76"/>
    </row>
    <row r="81" spans="1:26" ht="15.75" customHeight="1">
      <c r="A81" s="76"/>
      <c r="B81" s="76"/>
      <c r="C81" s="76"/>
      <c r="D81" s="76"/>
      <c r="E81" s="76"/>
      <c r="F81" s="76"/>
      <c r="G81" s="81"/>
      <c r="H81" s="76"/>
      <c r="I81" s="76"/>
      <c r="J81" s="76"/>
      <c r="K81" s="76"/>
      <c r="L81" s="76"/>
      <c r="M81" s="76"/>
      <c r="N81" s="76"/>
      <c r="O81" s="76"/>
      <c r="P81" s="76"/>
      <c r="Q81" s="76"/>
      <c r="R81" s="76"/>
      <c r="S81" s="76"/>
      <c r="T81" s="76"/>
      <c r="U81" s="76"/>
      <c r="V81" s="76"/>
      <c r="W81" s="76"/>
      <c r="X81" s="76"/>
      <c r="Y81" s="76"/>
      <c r="Z81" s="76"/>
    </row>
    <row r="82" spans="1:26" ht="15.75" customHeight="1">
      <c r="A82" s="76"/>
      <c r="B82" s="76"/>
      <c r="C82" s="76"/>
      <c r="D82" s="76"/>
      <c r="E82" s="76"/>
      <c r="F82" s="76"/>
      <c r="G82" s="81"/>
      <c r="H82" s="76"/>
      <c r="I82" s="76"/>
      <c r="J82" s="76"/>
      <c r="K82" s="76"/>
      <c r="L82" s="76"/>
      <c r="M82" s="76"/>
      <c r="N82" s="76"/>
      <c r="O82" s="76"/>
      <c r="P82" s="76"/>
      <c r="Q82" s="76"/>
      <c r="R82" s="76"/>
      <c r="S82" s="76"/>
      <c r="T82" s="76"/>
      <c r="U82" s="76"/>
      <c r="V82" s="76"/>
      <c r="W82" s="76"/>
      <c r="X82" s="76"/>
      <c r="Y82" s="76"/>
      <c r="Z82" s="76"/>
    </row>
    <row r="83" spans="1:26" ht="15.75" customHeight="1">
      <c r="A83" s="76"/>
      <c r="B83" s="76"/>
      <c r="C83" s="76"/>
      <c r="D83" s="76"/>
      <c r="E83" s="76"/>
      <c r="F83" s="76"/>
      <c r="G83" s="81"/>
      <c r="H83" s="76"/>
      <c r="I83" s="76"/>
      <c r="J83" s="76"/>
      <c r="K83" s="76"/>
      <c r="L83" s="76"/>
      <c r="M83" s="76"/>
      <c r="N83" s="76"/>
      <c r="O83" s="76"/>
      <c r="P83" s="76"/>
      <c r="Q83" s="76"/>
      <c r="R83" s="76"/>
      <c r="S83" s="76"/>
      <c r="T83" s="76"/>
      <c r="U83" s="76"/>
      <c r="V83" s="76"/>
      <c r="W83" s="76"/>
      <c r="X83" s="76"/>
      <c r="Y83" s="76"/>
      <c r="Z83" s="76"/>
    </row>
    <row r="84" spans="1:26" ht="15.75" customHeight="1">
      <c r="A84" s="76"/>
      <c r="B84" s="76"/>
      <c r="C84" s="76"/>
      <c r="D84" s="76"/>
      <c r="E84" s="76"/>
      <c r="F84" s="76"/>
      <c r="G84" s="81"/>
      <c r="H84" s="76"/>
      <c r="I84" s="76"/>
      <c r="J84" s="76"/>
      <c r="K84" s="76"/>
      <c r="L84" s="76"/>
      <c r="M84" s="76"/>
      <c r="N84" s="76"/>
      <c r="O84" s="76"/>
      <c r="P84" s="76"/>
      <c r="Q84" s="76"/>
      <c r="R84" s="76"/>
      <c r="S84" s="76"/>
      <c r="T84" s="76"/>
      <c r="U84" s="76"/>
      <c r="V84" s="76"/>
      <c r="W84" s="76"/>
      <c r="X84" s="76"/>
      <c r="Y84" s="76"/>
      <c r="Z84" s="76"/>
    </row>
    <row r="85" spans="1:26" ht="15.75" customHeight="1">
      <c r="A85" s="76"/>
      <c r="B85" s="76"/>
      <c r="C85" s="76"/>
      <c r="D85" s="76"/>
      <c r="E85" s="76"/>
      <c r="F85" s="76"/>
      <c r="G85" s="81"/>
      <c r="H85" s="76"/>
      <c r="I85" s="76"/>
      <c r="J85" s="76"/>
      <c r="K85" s="76"/>
      <c r="L85" s="76"/>
      <c r="M85" s="76"/>
      <c r="N85" s="76"/>
      <c r="O85" s="76"/>
      <c r="P85" s="76"/>
      <c r="Q85" s="76"/>
      <c r="R85" s="76"/>
      <c r="S85" s="76"/>
      <c r="T85" s="76"/>
      <c r="U85" s="76"/>
      <c r="V85" s="76"/>
      <c r="W85" s="76"/>
      <c r="X85" s="76"/>
      <c r="Y85" s="76"/>
      <c r="Z85" s="76"/>
    </row>
    <row r="86" spans="1:26" ht="15.75" customHeight="1">
      <c r="A86" s="76"/>
      <c r="B86" s="76"/>
      <c r="C86" s="76"/>
      <c r="D86" s="76"/>
      <c r="E86" s="76"/>
      <c r="F86" s="76"/>
      <c r="G86" s="81"/>
      <c r="H86" s="76"/>
      <c r="I86" s="76"/>
      <c r="J86" s="76"/>
      <c r="K86" s="76"/>
      <c r="L86" s="76"/>
      <c r="M86" s="76"/>
      <c r="N86" s="76"/>
      <c r="O86" s="76"/>
      <c r="P86" s="76"/>
      <c r="Q86" s="76"/>
      <c r="R86" s="76"/>
      <c r="S86" s="76"/>
      <c r="T86" s="76"/>
      <c r="U86" s="76"/>
      <c r="V86" s="76"/>
      <c r="W86" s="76"/>
      <c r="X86" s="76"/>
      <c r="Y86" s="76"/>
      <c r="Z86" s="76"/>
    </row>
    <row r="87" spans="1:26" ht="15.75" customHeight="1">
      <c r="A87" s="76"/>
      <c r="B87" s="76"/>
      <c r="C87" s="76"/>
      <c r="D87" s="76"/>
      <c r="E87" s="76"/>
      <c r="F87" s="76"/>
      <c r="G87" s="81"/>
      <c r="H87" s="76"/>
      <c r="I87" s="76"/>
      <c r="J87" s="76"/>
      <c r="K87" s="76"/>
      <c r="L87" s="76"/>
      <c r="M87" s="76"/>
      <c r="N87" s="76"/>
      <c r="O87" s="76"/>
      <c r="P87" s="76"/>
      <c r="Q87" s="76"/>
      <c r="R87" s="76"/>
      <c r="S87" s="76"/>
      <c r="T87" s="76"/>
      <c r="U87" s="76"/>
      <c r="V87" s="76"/>
      <c r="W87" s="76"/>
      <c r="X87" s="76"/>
      <c r="Y87" s="76"/>
      <c r="Z87" s="76"/>
    </row>
    <row r="88" spans="1:26" ht="15.75" customHeight="1">
      <c r="A88" s="76"/>
      <c r="B88" s="76"/>
      <c r="C88" s="76"/>
      <c r="D88" s="76"/>
      <c r="E88" s="76"/>
      <c r="F88" s="76"/>
      <c r="G88" s="81"/>
      <c r="H88" s="76"/>
      <c r="I88" s="76"/>
      <c r="J88" s="76"/>
      <c r="K88" s="76"/>
      <c r="L88" s="76"/>
      <c r="M88" s="76"/>
      <c r="N88" s="76"/>
      <c r="O88" s="76"/>
      <c r="P88" s="76"/>
      <c r="Q88" s="76"/>
      <c r="R88" s="76"/>
      <c r="S88" s="76"/>
      <c r="T88" s="76"/>
      <c r="U88" s="76"/>
      <c r="V88" s="76"/>
      <c r="W88" s="76"/>
      <c r="X88" s="76"/>
      <c r="Y88" s="76"/>
      <c r="Z88" s="76"/>
    </row>
    <row r="89" spans="1:26" ht="15.75" customHeight="1">
      <c r="A89" s="76"/>
      <c r="B89" s="76"/>
      <c r="C89" s="76"/>
      <c r="D89" s="76"/>
      <c r="E89" s="76"/>
      <c r="F89" s="76"/>
      <c r="G89" s="81"/>
      <c r="H89" s="76"/>
      <c r="I89" s="76"/>
      <c r="J89" s="76"/>
      <c r="K89" s="76"/>
      <c r="L89" s="76"/>
      <c r="M89" s="76"/>
      <c r="N89" s="76"/>
      <c r="O89" s="76"/>
      <c r="P89" s="76"/>
      <c r="Q89" s="76"/>
      <c r="R89" s="76"/>
      <c r="S89" s="76"/>
      <c r="T89" s="76"/>
      <c r="U89" s="76"/>
      <c r="V89" s="76"/>
      <c r="W89" s="76"/>
      <c r="X89" s="76"/>
      <c r="Y89" s="76"/>
      <c r="Z89" s="76"/>
    </row>
    <row r="90" spans="1:26" ht="15.75" customHeight="1">
      <c r="A90" s="76"/>
      <c r="B90" s="76"/>
      <c r="C90" s="76"/>
      <c r="D90" s="76"/>
      <c r="E90" s="76"/>
      <c r="F90" s="76"/>
      <c r="G90" s="81"/>
      <c r="H90" s="76"/>
      <c r="I90" s="76"/>
      <c r="J90" s="76"/>
      <c r="K90" s="76"/>
      <c r="L90" s="76"/>
      <c r="M90" s="76"/>
      <c r="N90" s="76"/>
      <c r="O90" s="76"/>
      <c r="P90" s="76"/>
      <c r="Q90" s="76"/>
      <c r="R90" s="76"/>
      <c r="S90" s="76"/>
      <c r="T90" s="76"/>
      <c r="U90" s="76"/>
      <c r="V90" s="76"/>
      <c r="W90" s="76"/>
      <c r="X90" s="76"/>
      <c r="Y90" s="76"/>
      <c r="Z90" s="76"/>
    </row>
    <row r="91" spans="1:26" ht="15.75" customHeight="1">
      <c r="A91" s="76"/>
      <c r="B91" s="76"/>
      <c r="C91" s="76"/>
      <c r="D91" s="76"/>
      <c r="E91" s="76"/>
      <c r="F91" s="76"/>
      <c r="G91" s="81"/>
      <c r="H91" s="76"/>
      <c r="I91" s="76"/>
      <c r="J91" s="76"/>
      <c r="K91" s="76"/>
      <c r="L91" s="76"/>
      <c r="M91" s="76"/>
      <c r="N91" s="76"/>
      <c r="O91" s="76"/>
      <c r="P91" s="76"/>
      <c r="Q91" s="76"/>
      <c r="R91" s="76"/>
      <c r="S91" s="76"/>
      <c r="T91" s="76"/>
      <c r="U91" s="76"/>
      <c r="V91" s="76"/>
      <c r="W91" s="76"/>
      <c r="X91" s="76"/>
      <c r="Y91" s="76"/>
      <c r="Z91" s="76"/>
    </row>
    <row r="92" spans="1:26" ht="15.75" customHeight="1">
      <c r="A92" s="76"/>
      <c r="B92" s="76"/>
      <c r="C92" s="76"/>
      <c r="D92" s="76"/>
      <c r="E92" s="76"/>
      <c r="F92" s="76"/>
      <c r="G92" s="81"/>
      <c r="H92" s="76"/>
      <c r="I92" s="76"/>
      <c r="J92" s="76"/>
      <c r="K92" s="76"/>
      <c r="L92" s="76"/>
      <c r="M92" s="76"/>
      <c r="N92" s="76"/>
      <c r="O92" s="76"/>
      <c r="P92" s="76"/>
      <c r="Q92" s="76"/>
      <c r="R92" s="76"/>
      <c r="S92" s="76"/>
      <c r="T92" s="76"/>
      <c r="U92" s="76"/>
      <c r="V92" s="76"/>
      <c r="W92" s="76"/>
      <c r="X92" s="76"/>
      <c r="Y92" s="76"/>
      <c r="Z92" s="76"/>
    </row>
    <row r="93" spans="1:26" ht="15.75" customHeight="1">
      <c r="A93" s="76"/>
      <c r="B93" s="76"/>
      <c r="C93" s="76"/>
      <c r="D93" s="76"/>
      <c r="E93" s="76"/>
      <c r="F93" s="76"/>
      <c r="G93" s="81"/>
      <c r="H93" s="76"/>
      <c r="I93" s="76"/>
      <c r="J93" s="76"/>
      <c r="K93" s="76"/>
      <c r="L93" s="76"/>
      <c r="M93" s="76"/>
      <c r="N93" s="76"/>
      <c r="O93" s="76"/>
      <c r="P93" s="76"/>
      <c r="Q93" s="76"/>
      <c r="R93" s="76"/>
      <c r="S93" s="76"/>
      <c r="T93" s="76"/>
      <c r="U93" s="76"/>
      <c r="V93" s="76"/>
      <c r="W93" s="76"/>
      <c r="X93" s="76"/>
      <c r="Y93" s="76"/>
      <c r="Z93" s="76"/>
    </row>
    <row r="94" spans="1:26" ht="15.75" customHeight="1">
      <c r="A94" s="76"/>
      <c r="B94" s="76"/>
      <c r="C94" s="76"/>
      <c r="D94" s="76"/>
      <c r="E94" s="76"/>
      <c r="F94" s="76"/>
      <c r="G94" s="81"/>
      <c r="H94" s="76"/>
      <c r="I94" s="76"/>
      <c r="J94" s="76"/>
      <c r="K94" s="76"/>
      <c r="L94" s="76"/>
      <c r="M94" s="76"/>
      <c r="N94" s="76"/>
      <c r="O94" s="76"/>
      <c r="P94" s="76"/>
      <c r="Q94" s="76"/>
      <c r="R94" s="76"/>
      <c r="S94" s="76"/>
      <c r="T94" s="76"/>
      <c r="U94" s="76"/>
      <c r="V94" s="76"/>
      <c r="W94" s="76"/>
      <c r="X94" s="76"/>
      <c r="Y94" s="76"/>
      <c r="Z94" s="76"/>
    </row>
    <row r="95" spans="1:26" ht="15.75" customHeight="1">
      <c r="A95" s="76"/>
      <c r="B95" s="76"/>
      <c r="C95" s="76"/>
      <c r="D95" s="76"/>
      <c r="E95" s="76"/>
      <c r="F95" s="76"/>
      <c r="G95" s="81"/>
      <c r="H95" s="76"/>
      <c r="I95" s="76"/>
      <c r="J95" s="76"/>
      <c r="K95" s="76"/>
      <c r="L95" s="76"/>
      <c r="M95" s="76"/>
      <c r="N95" s="76"/>
      <c r="O95" s="76"/>
      <c r="P95" s="76"/>
      <c r="Q95" s="76"/>
      <c r="R95" s="76"/>
      <c r="S95" s="76"/>
      <c r="T95" s="76"/>
      <c r="U95" s="76"/>
      <c r="V95" s="76"/>
      <c r="W95" s="76"/>
      <c r="X95" s="76"/>
      <c r="Y95" s="76"/>
      <c r="Z95" s="76"/>
    </row>
    <row r="96" spans="1:26" ht="15.75" customHeight="1">
      <c r="A96" s="76"/>
      <c r="B96" s="76"/>
      <c r="C96" s="76"/>
      <c r="D96" s="76"/>
      <c r="E96" s="76"/>
      <c r="F96" s="76"/>
      <c r="G96" s="81"/>
      <c r="H96" s="76"/>
      <c r="I96" s="76"/>
      <c r="J96" s="76"/>
      <c r="K96" s="76"/>
      <c r="L96" s="76"/>
      <c r="M96" s="76"/>
      <c r="N96" s="76"/>
      <c r="O96" s="76"/>
      <c r="P96" s="76"/>
      <c r="Q96" s="76"/>
      <c r="R96" s="76"/>
      <c r="S96" s="76"/>
      <c r="T96" s="76"/>
      <c r="U96" s="76"/>
      <c r="V96" s="76"/>
      <c r="W96" s="76"/>
      <c r="X96" s="76"/>
      <c r="Y96" s="76"/>
      <c r="Z96" s="76"/>
    </row>
    <row r="97" spans="1:26" ht="15.75" customHeight="1">
      <c r="A97" s="76"/>
      <c r="B97" s="76"/>
      <c r="C97" s="76"/>
      <c r="D97" s="76"/>
      <c r="E97" s="76"/>
      <c r="F97" s="76"/>
      <c r="G97" s="81"/>
      <c r="H97" s="76"/>
      <c r="I97" s="76"/>
      <c r="J97" s="76"/>
      <c r="K97" s="76"/>
      <c r="L97" s="76"/>
      <c r="M97" s="76"/>
      <c r="N97" s="76"/>
      <c r="O97" s="76"/>
      <c r="P97" s="76"/>
      <c r="Q97" s="76"/>
      <c r="R97" s="76"/>
      <c r="S97" s="76"/>
      <c r="T97" s="76"/>
      <c r="U97" s="76"/>
      <c r="V97" s="76"/>
      <c r="W97" s="76"/>
      <c r="X97" s="76"/>
      <c r="Y97" s="76"/>
      <c r="Z97" s="76"/>
    </row>
    <row r="98" spans="1:26" ht="15.75" customHeight="1">
      <c r="A98" s="76"/>
      <c r="B98" s="76"/>
      <c r="C98" s="76"/>
      <c r="D98" s="76"/>
      <c r="E98" s="76"/>
      <c r="F98" s="76"/>
      <c r="G98" s="81"/>
      <c r="H98" s="76"/>
      <c r="I98" s="76"/>
      <c r="J98" s="76"/>
      <c r="K98" s="76"/>
      <c r="L98" s="76"/>
      <c r="M98" s="76"/>
      <c r="N98" s="76"/>
      <c r="O98" s="76"/>
      <c r="P98" s="76"/>
      <c r="Q98" s="76"/>
      <c r="R98" s="76"/>
      <c r="S98" s="76"/>
      <c r="T98" s="76"/>
      <c r="U98" s="76"/>
      <c r="V98" s="76"/>
      <c r="W98" s="76"/>
      <c r="X98" s="76"/>
      <c r="Y98" s="76"/>
      <c r="Z98" s="76"/>
    </row>
    <row r="99" spans="1:26" ht="15.75" customHeight="1">
      <c r="A99" s="76"/>
      <c r="B99" s="76"/>
      <c r="C99" s="76"/>
      <c r="D99" s="76"/>
      <c r="E99" s="76"/>
      <c r="F99" s="76"/>
      <c r="G99" s="81"/>
      <c r="H99" s="76"/>
      <c r="I99" s="76"/>
      <c r="J99" s="76"/>
      <c r="K99" s="76"/>
      <c r="L99" s="76"/>
      <c r="M99" s="76"/>
      <c r="N99" s="76"/>
      <c r="O99" s="76"/>
      <c r="P99" s="76"/>
      <c r="Q99" s="76"/>
      <c r="R99" s="76"/>
      <c r="S99" s="76"/>
      <c r="T99" s="76"/>
      <c r="U99" s="76"/>
      <c r="V99" s="76"/>
      <c r="W99" s="76"/>
      <c r="X99" s="76"/>
      <c r="Y99" s="76"/>
      <c r="Z99" s="76"/>
    </row>
    <row r="100" spans="1:26" ht="15.75" customHeight="1">
      <c r="A100" s="76"/>
      <c r="B100" s="76"/>
      <c r="C100" s="76"/>
      <c r="D100" s="76"/>
      <c r="E100" s="76"/>
      <c r="F100" s="76"/>
      <c r="G100" s="81"/>
      <c r="H100" s="76"/>
      <c r="I100" s="76"/>
      <c r="J100" s="76"/>
      <c r="K100" s="76"/>
      <c r="L100" s="76"/>
      <c r="M100" s="76"/>
      <c r="N100" s="76"/>
      <c r="O100" s="76"/>
      <c r="P100" s="76"/>
      <c r="Q100" s="76"/>
      <c r="R100" s="76"/>
      <c r="S100" s="76"/>
      <c r="T100" s="76"/>
      <c r="U100" s="76"/>
      <c r="V100" s="76"/>
      <c r="W100" s="76"/>
      <c r="X100" s="76"/>
      <c r="Y100" s="76"/>
      <c r="Z100" s="76"/>
    </row>
    <row r="101" spans="1:26" ht="15.75" customHeight="1">
      <c r="A101" s="76"/>
      <c r="B101" s="76"/>
      <c r="C101" s="76"/>
      <c r="D101" s="76"/>
      <c r="E101" s="76"/>
      <c r="F101" s="76"/>
      <c r="G101" s="81"/>
      <c r="H101" s="76"/>
      <c r="I101" s="76"/>
      <c r="J101" s="76"/>
      <c r="K101" s="76"/>
      <c r="L101" s="76"/>
      <c r="M101" s="76"/>
      <c r="N101" s="76"/>
      <c r="O101" s="76"/>
      <c r="P101" s="76"/>
      <c r="Q101" s="76"/>
      <c r="R101" s="76"/>
      <c r="S101" s="76"/>
      <c r="T101" s="76"/>
      <c r="U101" s="76"/>
      <c r="V101" s="76"/>
      <c r="W101" s="76"/>
      <c r="X101" s="76"/>
      <c r="Y101" s="76"/>
      <c r="Z101" s="76"/>
    </row>
    <row r="102" spans="1:26" ht="15.75" customHeight="1">
      <c r="A102" s="76"/>
      <c r="B102" s="76"/>
      <c r="C102" s="76"/>
      <c r="D102" s="76"/>
      <c r="E102" s="76"/>
      <c r="F102" s="76"/>
      <c r="G102" s="81"/>
      <c r="H102" s="76"/>
      <c r="I102" s="76"/>
      <c r="J102" s="76"/>
      <c r="K102" s="76"/>
      <c r="L102" s="76"/>
      <c r="M102" s="76"/>
      <c r="N102" s="76"/>
      <c r="O102" s="76"/>
      <c r="P102" s="76"/>
      <c r="Q102" s="76"/>
      <c r="R102" s="76"/>
      <c r="S102" s="76"/>
      <c r="T102" s="76"/>
      <c r="U102" s="76"/>
      <c r="V102" s="76"/>
      <c r="W102" s="76"/>
      <c r="X102" s="76"/>
      <c r="Y102" s="76"/>
      <c r="Z102" s="76"/>
    </row>
    <row r="103" spans="1:26" ht="15.75" customHeight="1">
      <c r="A103" s="76"/>
      <c r="B103" s="76"/>
      <c r="C103" s="76"/>
      <c r="D103" s="76"/>
      <c r="E103" s="76"/>
      <c r="F103" s="76"/>
      <c r="G103" s="81"/>
      <c r="H103" s="76"/>
      <c r="I103" s="76"/>
      <c r="J103" s="76"/>
      <c r="K103" s="76"/>
      <c r="L103" s="76"/>
      <c r="M103" s="76"/>
      <c r="N103" s="76"/>
      <c r="O103" s="76"/>
      <c r="P103" s="76"/>
      <c r="Q103" s="76"/>
      <c r="R103" s="76"/>
      <c r="S103" s="76"/>
      <c r="T103" s="76"/>
      <c r="U103" s="76"/>
      <c r="V103" s="76"/>
      <c r="W103" s="76"/>
      <c r="X103" s="76"/>
      <c r="Y103" s="76"/>
      <c r="Z103" s="76"/>
    </row>
    <row r="104" spans="1:26" ht="15.75" customHeight="1">
      <c r="A104" s="76"/>
      <c r="B104" s="76"/>
      <c r="C104" s="76"/>
      <c r="D104" s="76"/>
      <c r="E104" s="76"/>
      <c r="F104" s="76"/>
      <c r="G104" s="81"/>
      <c r="H104" s="76"/>
      <c r="I104" s="76"/>
      <c r="J104" s="76"/>
      <c r="K104" s="76"/>
      <c r="L104" s="76"/>
      <c r="M104" s="76"/>
      <c r="N104" s="76"/>
      <c r="O104" s="76"/>
      <c r="P104" s="76"/>
      <c r="Q104" s="76"/>
      <c r="R104" s="76"/>
      <c r="S104" s="76"/>
      <c r="T104" s="76"/>
      <c r="U104" s="76"/>
      <c r="V104" s="76"/>
      <c r="W104" s="76"/>
      <c r="X104" s="76"/>
      <c r="Y104" s="76"/>
      <c r="Z104" s="76"/>
    </row>
    <row r="105" spans="1:26" ht="15.75" customHeight="1">
      <c r="A105" s="76"/>
      <c r="B105" s="76"/>
      <c r="C105" s="76"/>
      <c r="D105" s="76"/>
      <c r="E105" s="76"/>
      <c r="F105" s="76"/>
      <c r="G105" s="81"/>
      <c r="H105" s="76"/>
      <c r="I105" s="76"/>
      <c r="J105" s="76"/>
      <c r="K105" s="76"/>
      <c r="L105" s="76"/>
      <c r="M105" s="76"/>
      <c r="N105" s="76"/>
      <c r="O105" s="76"/>
      <c r="P105" s="76"/>
      <c r="Q105" s="76"/>
      <c r="R105" s="76"/>
      <c r="S105" s="76"/>
      <c r="T105" s="76"/>
      <c r="U105" s="76"/>
      <c r="V105" s="76"/>
      <c r="W105" s="76"/>
      <c r="X105" s="76"/>
      <c r="Y105" s="76"/>
      <c r="Z105" s="76"/>
    </row>
    <row r="106" spans="1:26" ht="15.75" customHeight="1">
      <c r="A106" s="76"/>
      <c r="B106" s="76"/>
      <c r="C106" s="76"/>
      <c r="D106" s="76"/>
      <c r="E106" s="76"/>
      <c r="F106" s="76"/>
      <c r="G106" s="81"/>
      <c r="H106" s="76"/>
      <c r="I106" s="76"/>
      <c r="J106" s="76"/>
      <c r="K106" s="76"/>
      <c r="L106" s="76"/>
      <c r="M106" s="76"/>
      <c r="N106" s="76"/>
      <c r="O106" s="76"/>
      <c r="P106" s="76"/>
      <c r="Q106" s="76"/>
      <c r="R106" s="76"/>
      <c r="S106" s="76"/>
      <c r="T106" s="76"/>
      <c r="U106" s="76"/>
      <c r="V106" s="76"/>
      <c r="W106" s="76"/>
      <c r="X106" s="76"/>
      <c r="Y106" s="76"/>
      <c r="Z106" s="76"/>
    </row>
    <row r="107" spans="1:26" ht="15.75" customHeight="1">
      <c r="A107" s="76"/>
      <c r="B107" s="76"/>
      <c r="C107" s="76"/>
      <c r="D107" s="76"/>
      <c r="E107" s="76"/>
      <c r="F107" s="76"/>
      <c r="G107" s="81"/>
      <c r="H107" s="76"/>
      <c r="I107" s="76"/>
      <c r="J107" s="76"/>
      <c r="K107" s="76"/>
      <c r="L107" s="76"/>
      <c r="M107" s="76"/>
      <c r="N107" s="76"/>
      <c r="O107" s="76"/>
      <c r="P107" s="76"/>
      <c r="Q107" s="76"/>
      <c r="R107" s="76"/>
      <c r="S107" s="76"/>
      <c r="T107" s="76"/>
      <c r="U107" s="76"/>
      <c r="V107" s="76"/>
      <c r="W107" s="76"/>
      <c r="X107" s="76"/>
      <c r="Y107" s="76"/>
      <c r="Z107" s="76"/>
    </row>
    <row r="108" spans="1:26" ht="15.75" customHeight="1">
      <c r="A108" s="76"/>
      <c r="B108" s="76"/>
      <c r="C108" s="76"/>
      <c r="D108" s="76"/>
      <c r="E108" s="76"/>
      <c r="F108" s="76"/>
      <c r="G108" s="81"/>
      <c r="H108" s="76"/>
      <c r="I108" s="76"/>
      <c r="J108" s="76"/>
      <c r="K108" s="76"/>
      <c r="L108" s="76"/>
      <c r="M108" s="76"/>
      <c r="N108" s="76"/>
      <c r="O108" s="76"/>
      <c r="P108" s="76"/>
      <c r="Q108" s="76"/>
      <c r="R108" s="76"/>
      <c r="S108" s="76"/>
      <c r="T108" s="76"/>
      <c r="U108" s="76"/>
      <c r="V108" s="76"/>
      <c r="W108" s="76"/>
      <c r="X108" s="76"/>
      <c r="Y108" s="76"/>
      <c r="Z108" s="76"/>
    </row>
    <row r="109" spans="1:26" ht="15.75" customHeight="1">
      <c r="A109" s="76"/>
      <c r="B109" s="76"/>
      <c r="C109" s="76"/>
      <c r="D109" s="76"/>
      <c r="E109" s="76"/>
      <c r="F109" s="76"/>
      <c r="G109" s="81"/>
      <c r="H109" s="76"/>
      <c r="I109" s="76"/>
      <c r="J109" s="76"/>
      <c r="K109" s="76"/>
      <c r="L109" s="76"/>
      <c r="M109" s="76"/>
      <c r="N109" s="76"/>
      <c r="O109" s="76"/>
      <c r="P109" s="76"/>
      <c r="Q109" s="76"/>
      <c r="R109" s="76"/>
      <c r="S109" s="76"/>
      <c r="T109" s="76"/>
      <c r="U109" s="76"/>
      <c r="V109" s="76"/>
      <c r="W109" s="76"/>
      <c r="X109" s="76"/>
      <c r="Y109" s="76"/>
      <c r="Z109" s="76"/>
    </row>
    <row r="110" spans="1:26" ht="15.75" customHeight="1">
      <c r="A110" s="76"/>
      <c r="B110" s="76"/>
      <c r="C110" s="76"/>
      <c r="D110" s="76"/>
      <c r="E110" s="76"/>
      <c r="F110" s="76"/>
      <c r="G110" s="81"/>
      <c r="H110" s="76"/>
      <c r="I110" s="76"/>
      <c r="J110" s="76"/>
      <c r="K110" s="76"/>
      <c r="L110" s="76"/>
      <c r="M110" s="76"/>
      <c r="N110" s="76"/>
      <c r="O110" s="76"/>
      <c r="P110" s="76"/>
      <c r="Q110" s="76"/>
      <c r="R110" s="76"/>
      <c r="S110" s="76"/>
      <c r="T110" s="76"/>
      <c r="U110" s="76"/>
      <c r="V110" s="76"/>
      <c r="W110" s="76"/>
      <c r="X110" s="76"/>
      <c r="Y110" s="76"/>
      <c r="Z110" s="76"/>
    </row>
    <row r="111" spans="1:26" ht="15.75" customHeight="1">
      <c r="A111" s="76"/>
      <c r="B111" s="76"/>
      <c r="C111" s="76"/>
      <c r="D111" s="76"/>
      <c r="E111" s="76"/>
      <c r="F111" s="76"/>
      <c r="G111" s="81"/>
      <c r="H111" s="76"/>
      <c r="I111" s="76"/>
      <c r="J111" s="76"/>
      <c r="K111" s="76"/>
      <c r="L111" s="76"/>
      <c r="M111" s="76"/>
      <c r="N111" s="76"/>
      <c r="O111" s="76"/>
      <c r="P111" s="76"/>
      <c r="Q111" s="76"/>
      <c r="R111" s="76"/>
      <c r="S111" s="76"/>
      <c r="T111" s="76"/>
      <c r="U111" s="76"/>
      <c r="V111" s="76"/>
      <c r="W111" s="76"/>
      <c r="X111" s="76"/>
      <c r="Y111" s="76"/>
      <c r="Z111" s="76"/>
    </row>
    <row r="112" spans="1:26" ht="15.75" customHeight="1">
      <c r="A112" s="76"/>
      <c r="B112" s="76"/>
      <c r="C112" s="76"/>
      <c r="D112" s="76"/>
      <c r="E112" s="76"/>
      <c r="F112" s="76"/>
      <c r="G112" s="81"/>
      <c r="H112" s="76"/>
      <c r="I112" s="76"/>
      <c r="J112" s="76"/>
      <c r="K112" s="76"/>
      <c r="L112" s="76"/>
      <c r="M112" s="76"/>
      <c r="N112" s="76"/>
      <c r="O112" s="76"/>
      <c r="P112" s="76"/>
      <c r="Q112" s="76"/>
      <c r="R112" s="76"/>
      <c r="S112" s="76"/>
      <c r="T112" s="76"/>
      <c r="U112" s="76"/>
      <c r="V112" s="76"/>
      <c r="W112" s="76"/>
      <c r="X112" s="76"/>
      <c r="Y112" s="76"/>
      <c r="Z112" s="76"/>
    </row>
    <row r="113" spans="1:26" ht="15.75" customHeight="1">
      <c r="A113" s="76"/>
      <c r="B113" s="76"/>
      <c r="C113" s="76"/>
      <c r="D113" s="76"/>
      <c r="E113" s="76"/>
      <c r="F113" s="76"/>
      <c r="G113" s="81"/>
      <c r="H113" s="76"/>
      <c r="I113" s="76"/>
      <c r="J113" s="76"/>
      <c r="K113" s="76"/>
      <c r="L113" s="76"/>
      <c r="M113" s="76"/>
      <c r="N113" s="76"/>
      <c r="O113" s="76"/>
      <c r="P113" s="76"/>
      <c r="Q113" s="76"/>
      <c r="R113" s="76"/>
      <c r="S113" s="76"/>
      <c r="T113" s="76"/>
      <c r="U113" s="76"/>
      <c r="V113" s="76"/>
      <c r="W113" s="76"/>
      <c r="X113" s="76"/>
      <c r="Y113" s="76"/>
      <c r="Z113" s="76"/>
    </row>
    <row r="114" spans="1:26" ht="15.75" customHeight="1">
      <c r="A114" s="76"/>
      <c r="B114" s="76"/>
      <c r="C114" s="76"/>
      <c r="D114" s="76"/>
      <c r="E114" s="76"/>
      <c r="F114" s="76"/>
      <c r="G114" s="81"/>
      <c r="H114" s="76"/>
      <c r="I114" s="76"/>
      <c r="J114" s="76"/>
      <c r="K114" s="76"/>
      <c r="L114" s="76"/>
      <c r="M114" s="76"/>
      <c r="N114" s="76"/>
      <c r="O114" s="76"/>
      <c r="P114" s="76"/>
      <c r="Q114" s="76"/>
      <c r="R114" s="76"/>
      <c r="S114" s="76"/>
      <c r="T114" s="76"/>
      <c r="U114" s="76"/>
      <c r="V114" s="76"/>
      <c r="W114" s="76"/>
      <c r="X114" s="76"/>
      <c r="Y114" s="76"/>
      <c r="Z114" s="76"/>
    </row>
    <row r="115" spans="1:26" ht="15.75" customHeight="1">
      <c r="A115" s="76"/>
      <c r="B115" s="76"/>
      <c r="C115" s="76"/>
      <c r="D115" s="76"/>
      <c r="E115" s="76"/>
      <c r="F115" s="76"/>
      <c r="G115" s="81"/>
      <c r="H115" s="76"/>
      <c r="I115" s="76"/>
      <c r="J115" s="76"/>
      <c r="K115" s="76"/>
      <c r="L115" s="76"/>
      <c r="M115" s="76"/>
      <c r="N115" s="76"/>
      <c r="O115" s="76"/>
      <c r="P115" s="76"/>
      <c r="Q115" s="76"/>
      <c r="R115" s="76"/>
      <c r="S115" s="76"/>
      <c r="T115" s="76"/>
      <c r="U115" s="76"/>
      <c r="V115" s="76"/>
      <c r="W115" s="76"/>
      <c r="X115" s="76"/>
      <c r="Y115" s="76"/>
      <c r="Z115" s="76"/>
    </row>
    <row r="116" spans="1:26" ht="15.75" customHeight="1">
      <c r="A116" s="76"/>
      <c r="B116" s="76"/>
      <c r="C116" s="76"/>
      <c r="D116" s="76"/>
      <c r="E116" s="76"/>
      <c r="F116" s="76"/>
      <c r="G116" s="81"/>
      <c r="H116" s="76"/>
      <c r="I116" s="76"/>
      <c r="J116" s="76"/>
      <c r="K116" s="76"/>
      <c r="L116" s="76"/>
      <c r="M116" s="76"/>
      <c r="N116" s="76"/>
      <c r="O116" s="76"/>
      <c r="P116" s="76"/>
      <c r="Q116" s="76"/>
      <c r="R116" s="76"/>
      <c r="S116" s="76"/>
      <c r="T116" s="76"/>
      <c r="U116" s="76"/>
      <c r="V116" s="76"/>
      <c r="W116" s="76"/>
      <c r="X116" s="76"/>
      <c r="Y116" s="76"/>
      <c r="Z116" s="76"/>
    </row>
    <row r="117" spans="1:26" ht="15.75" customHeight="1">
      <c r="A117" s="76"/>
      <c r="B117" s="76"/>
      <c r="C117" s="76"/>
      <c r="D117" s="76"/>
      <c r="E117" s="76"/>
      <c r="F117" s="76"/>
      <c r="G117" s="81"/>
      <c r="H117" s="76"/>
      <c r="I117" s="76"/>
      <c r="J117" s="76"/>
      <c r="K117" s="76"/>
      <c r="L117" s="76"/>
      <c r="M117" s="76"/>
      <c r="N117" s="76"/>
      <c r="O117" s="76"/>
      <c r="P117" s="76"/>
      <c r="Q117" s="76"/>
      <c r="R117" s="76"/>
      <c r="S117" s="76"/>
      <c r="T117" s="76"/>
      <c r="U117" s="76"/>
      <c r="V117" s="76"/>
      <c r="W117" s="76"/>
      <c r="X117" s="76"/>
      <c r="Y117" s="76"/>
      <c r="Z117" s="76"/>
    </row>
    <row r="118" spans="1:26" ht="15.75" customHeight="1">
      <c r="A118" s="76"/>
      <c r="B118" s="76"/>
      <c r="C118" s="76"/>
      <c r="D118" s="76"/>
      <c r="E118" s="76"/>
      <c r="F118" s="76"/>
      <c r="G118" s="81"/>
      <c r="H118" s="76"/>
      <c r="I118" s="76"/>
      <c r="J118" s="76"/>
      <c r="K118" s="76"/>
      <c r="L118" s="76"/>
      <c r="M118" s="76"/>
      <c r="N118" s="76"/>
      <c r="O118" s="76"/>
      <c r="P118" s="76"/>
      <c r="Q118" s="76"/>
      <c r="R118" s="76"/>
      <c r="S118" s="76"/>
      <c r="T118" s="76"/>
      <c r="U118" s="76"/>
      <c r="V118" s="76"/>
      <c r="W118" s="76"/>
      <c r="X118" s="76"/>
      <c r="Y118" s="76"/>
      <c r="Z118" s="76"/>
    </row>
    <row r="119" spans="1:26" ht="15.75" customHeight="1">
      <c r="A119" s="76"/>
      <c r="B119" s="76"/>
      <c r="C119" s="76"/>
      <c r="D119" s="76"/>
      <c r="E119" s="76"/>
      <c r="F119" s="76"/>
      <c r="G119" s="81"/>
      <c r="H119" s="76"/>
      <c r="I119" s="76"/>
      <c r="J119" s="76"/>
      <c r="K119" s="76"/>
      <c r="L119" s="76"/>
      <c r="M119" s="76"/>
      <c r="N119" s="76"/>
      <c r="O119" s="76"/>
      <c r="P119" s="76"/>
      <c r="Q119" s="76"/>
      <c r="R119" s="76"/>
      <c r="S119" s="76"/>
      <c r="T119" s="76"/>
      <c r="U119" s="76"/>
      <c r="V119" s="76"/>
      <c r="W119" s="76"/>
      <c r="X119" s="76"/>
      <c r="Y119" s="76"/>
      <c r="Z119" s="76"/>
    </row>
    <row r="120" spans="1:26" ht="15.75" customHeight="1">
      <c r="A120" s="76"/>
      <c r="B120" s="76"/>
      <c r="C120" s="76"/>
      <c r="D120" s="76"/>
      <c r="E120" s="76"/>
      <c r="F120" s="76"/>
      <c r="G120" s="81"/>
      <c r="H120" s="76"/>
      <c r="I120" s="76"/>
      <c r="J120" s="76"/>
      <c r="K120" s="76"/>
      <c r="L120" s="76"/>
      <c r="M120" s="76"/>
      <c r="N120" s="76"/>
      <c r="O120" s="76"/>
      <c r="P120" s="76"/>
      <c r="Q120" s="76"/>
      <c r="R120" s="76"/>
      <c r="S120" s="76"/>
      <c r="T120" s="76"/>
      <c r="U120" s="76"/>
      <c r="V120" s="76"/>
      <c r="W120" s="76"/>
      <c r="X120" s="76"/>
      <c r="Y120" s="76"/>
      <c r="Z120" s="76"/>
    </row>
    <row r="121" spans="1:26" ht="15.75" customHeight="1">
      <c r="A121" s="76"/>
      <c r="B121" s="76"/>
      <c r="C121" s="76"/>
      <c r="D121" s="76"/>
      <c r="E121" s="76"/>
      <c r="F121" s="76"/>
      <c r="G121" s="81"/>
      <c r="H121" s="76"/>
      <c r="I121" s="76"/>
      <c r="J121" s="76"/>
      <c r="K121" s="76"/>
      <c r="L121" s="76"/>
      <c r="M121" s="76"/>
      <c r="N121" s="76"/>
      <c r="O121" s="76"/>
      <c r="P121" s="76"/>
      <c r="Q121" s="76"/>
      <c r="R121" s="76"/>
      <c r="S121" s="76"/>
      <c r="T121" s="76"/>
      <c r="U121" s="76"/>
      <c r="V121" s="76"/>
      <c r="W121" s="76"/>
      <c r="X121" s="76"/>
      <c r="Y121" s="76"/>
      <c r="Z121" s="76"/>
    </row>
    <row r="122" spans="1:26" ht="15.75" customHeight="1">
      <c r="A122" s="76"/>
      <c r="B122" s="76"/>
      <c r="C122" s="76"/>
      <c r="D122" s="76"/>
      <c r="E122" s="76"/>
      <c r="F122" s="76"/>
      <c r="G122" s="81"/>
      <c r="H122" s="76"/>
      <c r="I122" s="76"/>
      <c r="J122" s="76"/>
      <c r="K122" s="76"/>
      <c r="L122" s="76"/>
      <c r="M122" s="76"/>
      <c r="N122" s="76"/>
      <c r="O122" s="76"/>
      <c r="P122" s="76"/>
      <c r="Q122" s="76"/>
      <c r="R122" s="76"/>
      <c r="S122" s="76"/>
      <c r="T122" s="76"/>
      <c r="U122" s="76"/>
      <c r="V122" s="76"/>
      <c r="W122" s="76"/>
      <c r="X122" s="76"/>
      <c r="Y122" s="76"/>
      <c r="Z122" s="76"/>
    </row>
    <row r="123" spans="1:26" ht="15.75" customHeight="1">
      <c r="A123" s="76"/>
      <c r="B123" s="76"/>
      <c r="C123" s="76"/>
      <c r="D123" s="76"/>
      <c r="E123" s="76"/>
      <c r="F123" s="76"/>
      <c r="G123" s="81"/>
      <c r="H123" s="76"/>
      <c r="I123" s="76"/>
      <c r="J123" s="76"/>
      <c r="K123" s="76"/>
      <c r="L123" s="76"/>
      <c r="M123" s="76"/>
      <c r="N123" s="76"/>
      <c r="O123" s="76"/>
      <c r="P123" s="76"/>
      <c r="Q123" s="76"/>
      <c r="R123" s="76"/>
      <c r="S123" s="76"/>
      <c r="T123" s="76"/>
      <c r="U123" s="76"/>
      <c r="V123" s="76"/>
      <c r="W123" s="76"/>
      <c r="X123" s="76"/>
      <c r="Y123" s="76"/>
      <c r="Z123" s="76"/>
    </row>
    <row r="124" spans="1:26" ht="15.75" customHeight="1">
      <c r="A124" s="76"/>
      <c r="B124" s="76"/>
      <c r="C124" s="76"/>
      <c r="D124" s="76"/>
      <c r="E124" s="76"/>
      <c r="F124" s="76"/>
      <c r="G124" s="81"/>
      <c r="H124" s="76"/>
      <c r="I124" s="76"/>
      <c r="J124" s="76"/>
      <c r="K124" s="76"/>
      <c r="L124" s="76"/>
      <c r="M124" s="76"/>
      <c r="N124" s="76"/>
      <c r="O124" s="76"/>
      <c r="P124" s="76"/>
      <c r="Q124" s="76"/>
      <c r="R124" s="76"/>
      <c r="S124" s="76"/>
      <c r="T124" s="76"/>
      <c r="U124" s="76"/>
      <c r="V124" s="76"/>
      <c r="W124" s="76"/>
      <c r="X124" s="76"/>
      <c r="Y124" s="76"/>
      <c r="Z124" s="76"/>
    </row>
    <row r="125" spans="1:26" ht="15.75" customHeight="1">
      <c r="A125" s="76"/>
      <c r="B125" s="76"/>
      <c r="C125" s="76"/>
      <c r="D125" s="76"/>
      <c r="E125" s="76"/>
      <c r="F125" s="76"/>
      <c r="G125" s="81"/>
      <c r="H125" s="76"/>
      <c r="I125" s="76"/>
      <c r="J125" s="76"/>
      <c r="K125" s="76"/>
      <c r="L125" s="76"/>
      <c r="M125" s="76"/>
      <c r="N125" s="76"/>
      <c r="O125" s="76"/>
      <c r="P125" s="76"/>
      <c r="Q125" s="76"/>
      <c r="R125" s="76"/>
      <c r="S125" s="76"/>
      <c r="T125" s="76"/>
      <c r="U125" s="76"/>
      <c r="V125" s="76"/>
      <c r="W125" s="76"/>
      <c r="X125" s="76"/>
      <c r="Y125" s="76"/>
      <c r="Z125" s="76"/>
    </row>
    <row r="126" spans="1:26" ht="15.75" customHeight="1">
      <c r="A126" s="76"/>
      <c r="B126" s="76"/>
      <c r="C126" s="76"/>
      <c r="D126" s="76"/>
      <c r="E126" s="76"/>
      <c r="F126" s="76"/>
      <c r="G126" s="81"/>
      <c r="H126" s="76"/>
      <c r="I126" s="76"/>
      <c r="J126" s="76"/>
      <c r="K126" s="76"/>
      <c r="L126" s="76"/>
      <c r="M126" s="76"/>
      <c r="N126" s="76"/>
      <c r="O126" s="76"/>
      <c r="P126" s="76"/>
      <c r="Q126" s="76"/>
      <c r="R126" s="76"/>
      <c r="S126" s="76"/>
      <c r="T126" s="76"/>
      <c r="U126" s="76"/>
      <c r="V126" s="76"/>
      <c r="W126" s="76"/>
      <c r="X126" s="76"/>
      <c r="Y126" s="76"/>
      <c r="Z126" s="76"/>
    </row>
    <row r="127" spans="1:26" ht="15.75" customHeight="1">
      <c r="A127" s="76"/>
      <c r="B127" s="76"/>
      <c r="C127" s="76"/>
      <c r="D127" s="76"/>
      <c r="E127" s="76"/>
      <c r="F127" s="76"/>
      <c r="G127" s="81"/>
      <c r="H127" s="76"/>
      <c r="I127" s="76"/>
      <c r="J127" s="76"/>
      <c r="K127" s="76"/>
      <c r="L127" s="76"/>
      <c r="M127" s="76"/>
      <c r="N127" s="76"/>
      <c r="O127" s="76"/>
      <c r="P127" s="76"/>
      <c r="Q127" s="76"/>
      <c r="R127" s="76"/>
      <c r="S127" s="76"/>
      <c r="T127" s="76"/>
      <c r="U127" s="76"/>
      <c r="V127" s="76"/>
      <c r="W127" s="76"/>
      <c r="X127" s="76"/>
      <c r="Y127" s="76"/>
      <c r="Z127" s="76"/>
    </row>
    <row r="128" spans="1:26" ht="15.75" customHeight="1">
      <c r="A128" s="76"/>
      <c r="B128" s="76"/>
      <c r="C128" s="76"/>
      <c r="D128" s="76"/>
      <c r="E128" s="76"/>
      <c r="F128" s="76"/>
      <c r="G128" s="81"/>
      <c r="H128" s="76"/>
      <c r="I128" s="76"/>
      <c r="J128" s="76"/>
      <c r="K128" s="76"/>
      <c r="L128" s="76"/>
      <c r="M128" s="76"/>
      <c r="N128" s="76"/>
      <c r="O128" s="76"/>
      <c r="P128" s="76"/>
      <c r="Q128" s="76"/>
      <c r="R128" s="76"/>
      <c r="S128" s="76"/>
      <c r="T128" s="76"/>
      <c r="U128" s="76"/>
      <c r="V128" s="76"/>
      <c r="W128" s="76"/>
      <c r="X128" s="76"/>
      <c r="Y128" s="76"/>
      <c r="Z128" s="76"/>
    </row>
    <row r="129" spans="1:26" ht="15.75" customHeight="1">
      <c r="A129" s="76"/>
      <c r="B129" s="76"/>
      <c r="C129" s="76"/>
      <c r="D129" s="76"/>
      <c r="E129" s="76"/>
      <c r="F129" s="76"/>
      <c r="G129" s="81"/>
      <c r="H129" s="76"/>
      <c r="I129" s="76"/>
      <c r="J129" s="76"/>
      <c r="K129" s="76"/>
      <c r="L129" s="76"/>
      <c r="M129" s="76"/>
      <c r="N129" s="76"/>
      <c r="O129" s="76"/>
      <c r="P129" s="76"/>
      <c r="Q129" s="76"/>
      <c r="R129" s="76"/>
      <c r="S129" s="76"/>
      <c r="T129" s="76"/>
      <c r="U129" s="76"/>
      <c r="V129" s="76"/>
      <c r="W129" s="76"/>
      <c r="X129" s="76"/>
      <c r="Y129" s="76"/>
      <c r="Z129" s="76"/>
    </row>
    <row r="130" spans="1:26" ht="15.75" customHeight="1">
      <c r="A130" s="76"/>
      <c r="B130" s="76"/>
      <c r="C130" s="76"/>
      <c r="D130" s="76"/>
      <c r="E130" s="76"/>
      <c r="F130" s="76"/>
      <c r="G130" s="81"/>
      <c r="H130" s="76"/>
      <c r="I130" s="76"/>
      <c r="J130" s="76"/>
      <c r="K130" s="76"/>
      <c r="L130" s="76"/>
      <c r="M130" s="76"/>
      <c r="N130" s="76"/>
      <c r="O130" s="76"/>
      <c r="P130" s="76"/>
      <c r="Q130" s="76"/>
      <c r="R130" s="76"/>
      <c r="S130" s="76"/>
      <c r="T130" s="76"/>
      <c r="U130" s="76"/>
      <c r="V130" s="76"/>
      <c r="W130" s="76"/>
      <c r="X130" s="76"/>
      <c r="Y130" s="76"/>
      <c r="Z130" s="76"/>
    </row>
    <row r="131" spans="1:26" ht="15.75" customHeight="1">
      <c r="A131" s="76"/>
      <c r="B131" s="76"/>
      <c r="C131" s="76"/>
      <c r="D131" s="76"/>
      <c r="E131" s="76"/>
      <c r="F131" s="76"/>
      <c r="G131" s="81"/>
      <c r="H131" s="76"/>
      <c r="I131" s="76"/>
      <c r="J131" s="76"/>
      <c r="K131" s="76"/>
      <c r="L131" s="76"/>
      <c r="M131" s="76"/>
      <c r="N131" s="76"/>
      <c r="O131" s="76"/>
      <c r="P131" s="76"/>
      <c r="Q131" s="76"/>
      <c r="R131" s="76"/>
      <c r="S131" s="76"/>
      <c r="T131" s="76"/>
      <c r="U131" s="76"/>
      <c r="V131" s="76"/>
      <c r="W131" s="76"/>
      <c r="X131" s="76"/>
      <c r="Y131" s="76"/>
      <c r="Z131" s="76"/>
    </row>
    <row r="132" spans="1:26" ht="15.75" customHeight="1">
      <c r="A132" s="76"/>
      <c r="B132" s="76"/>
      <c r="C132" s="76"/>
      <c r="D132" s="76"/>
      <c r="E132" s="76"/>
      <c r="F132" s="76"/>
      <c r="G132" s="81"/>
      <c r="H132" s="76"/>
      <c r="I132" s="76"/>
      <c r="J132" s="76"/>
      <c r="K132" s="76"/>
      <c r="L132" s="76"/>
      <c r="M132" s="76"/>
      <c r="N132" s="76"/>
      <c r="O132" s="76"/>
      <c r="P132" s="76"/>
      <c r="Q132" s="76"/>
      <c r="R132" s="76"/>
      <c r="S132" s="76"/>
      <c r="T132" s="76"/>
      <c r="U132" s="76"/>
      <c r="V132" s="76"/>
      <c r="W132" s="76"/>
      <c r="X132" s="76"/>
      <c r="Y132" s="76"/>
      <c r="Z132" s="76"/>
    </row>
    <row r="133" spans="1:26" ht="15.75" customHeight="1">
      <c r="A133" s="76"/>
      <c r="B133" s="76"/>
      <c r="C133" s="76"/>
      <c r="D133" s="76"/>
      <c r="E133" s="76"/>
      <c r="F133" s="76"/>
      <c r="G133" s="81"/>
      <c r="H133" s="76"/>
      <c r="I133" s="76"/>
      <c r="J133" s="76"/>
      <c r="K133" s="76"/>
      <c r="L133" s="76"/>
      <c r="M133" s="76"/>
      <c r="N133" s="76"/>
      <c r="O133" s="76"/>
      <c r="P133" s="76"/>
      <c r="Q133" s="76"/>
      <c r="R133" s="76"/>
      <c r="S133" s="76"/>
      <c r="T133" s="76"/>
      <c r="U133" s="76"/>
      <c r="V133" s="76"/>
      <c r="W133" s="76"/>
      <c r="X133" s="76"/>
      <c r="Y133" s="76"/>
      <c r="Z133" s="76"/>
    </row>
    <row r="134" spans="1:26" ht="15.75" customHeight="1">
      <c r="A134" s="76"/>
      <c r="B134" s="76"/>
      <c r="C134" s="76"/>
      <c r="D134" s="76"/>
      <c r="E134" s="76"/>
      <c r="F134" s="76"/>
      <c r="G134" s="81"/>
      <c r="H134" s="76"/>
      <c r="I134" s="76"/>
      <c r="J134" s="76"/>
      <c r="K134" s="76"/>
      <c r="L134" s="76"/>
      <c r="M134" s="76"/>
      <c r="N134" s="76"/>
      <c r="O134" s="76"/>
      <c r="P134" s="76"/>
      <c r="Q134" s="76"/>
      <c r="R134" s="76"/>
      <c r="S134" s="76"/>
      <c r="T134" s="76"/>
      <c r="U134" s="76"/>
      <c r="V134" s="76"/>
      <c r="W134" s="76"/>
      <c r="X134" s="76"/>
      <c r="Y134" s="76"/>
      <c r="Z134" s="76"/>
    </row>
    <row r="135" spans="1:26" ht="15.75" customHeight="1">
      <c r="A135" s="76"/>
      <c r="B135" s="76"/>
      <c r="C135" s="76"/>
      <c r="D135" s="76"/>
      <c r="E135" s="76"/>
      <c r="F135" s="76"/>
      <c r="G135" s="81"/>
      <c r="H135" s="76"/>
      <c r="I135" s="76"/>
      <c r="J135" s="76"/>
      <c r="K135" s="76"/>
      <c r="L135" s="76"/>
      <c r="M135" s="76"/>
      <c r="N135" s="76"/>
      <c r="O135" s="76"/>
      <c r="P135" s="76"/>
      <c r="Q135" s="76"/>
      <c r="R135" s="76"/>
      <c r="S135" s="76"/>
      <c r="T135" s="76"/>
      <c r="U135" s="76"/>
      <c r="V135" s="76"/>
      <c r="W135" s="76"/>
      <c r="X135" s="76"/>
      <c r="Y135" s="76"/>
      <c r="Z135" s="76"/>
    </row>
    <row r="136" spans="1:26" ht="15.75" customHeight="1">
      <c r="A136" s="76"/>
      <c r="B136" s="76"/>
      <c r="C136" s="76"/>
      <c r="D136" s="76"/>
      <c r="E136" s="76"/>
      <c r="F136" s="76"/>
      <c r="G136" s="81"/>
      <c r="H136" s="76"/>
      <c r="I136" s="76"/>
      <c r="J136" s="76"/>
      <c r="K136" s="76"/>
      <c r="L136" s="76"/>
      <c r="M136" s="76"/>
      <c r="N136" s="76"/>
      <c r="O136" s="76"/>
      <c r="P136" s="76"/>
      <c r="Q136" s="76"/>
      <c r="R136" s="76"/>
      <c r="S136" s="76"/>
      <c r="T136" s="76"/>
      <c r="U136" s="76"/>
      <c r="V136" s="76"/>
      <c r="W136" s="76"/>
      <c r="X136" s="76"/>
      <c r="Y136" s="76"/>
      <c r="Z136" s="76"/>
    </row>
    <row r="137" spans="1:26" ht="15.75" customHeight="1">
      <c r="A137" s="76"/>
      <c r="B137" s="76"/>
      <c r="C137" s="76"/>
      <c r="D137" s="76"/>
      <c r="E137" s="76"/>
      <c r="F137" s="76"/>
      <c r="G137" s="81"/>
      <c r="H137" s="76"/>
      <c r="I137" s="76"/>
      <c r="J137" s="76"/>
      <c r="K137" s="76"/>
      <c r="L137" s="76"/>
      <c r="M137" s="76"/>
      <c r="N137" s="76"/>
      <c r="O137" s="76"/>
      <c r="P137" s="76"/>
      <c r="Q137" s="76"/>
      <c r="R137" s="76"/>
      <c r="S137" s="76"/>
      <c r="T137" s="76"/>
      <c r="U137" s="76"/>
      <c r="V137" s="76"/>
      <c r="W137" s="76"/>
      <c r="X137" s="76"/>
      <c r="Y137" s="76"/>
      <c r="Z137" s="76"/>
    </row>
    <row r="138" spans="1:26" ht="15.75" customHeight="1">
      <c r="A138" s="76"/>
      <c r="B138" s="76"/>
      <c r="C138" s="76"/>
      <c r="D138" s="76"/>
      <c r="E138" s="76"/>
      <c r="F138" s="76"/>
      <c r="G138" s="81"/>
      <c r="H138" s="76"/>
      <c r="I138" s="76"/>
      <c r="J138" s="76"/>
      <c r="K138" s="76"/>
      <c r="L138" s="76"/>
      <c r="M138" s="76"/>
      <c r="N138" s="76"/>
      <c r="O138" s="76"/>
      <c r="P138" s="76"/>
      <c r="Q138" s="76"/>
      <c r="R138" s="76"/>
      <c r="S138" s="76"/>
      <c r="T138" s="76"/>
      <c r="U138" s="76"/>
      <c r="V138" s="76"/>
      <c r="W138" s="76"/>
      <c r="X138" s="76"/>
      <c r="Y138" s="76"/>
      <c r="Z138" s="76"/>
    </row>
    <row r="139" spans="1:26" ht="15.75" customHeight="1">
      <c r="A139" s="76"/>
      <c r="B139" s="76"/>
      <c r="C139" s="76"/>
      <c r="D139" s="76"/>
      <c r="E139" s="76"/>
      <c r="F139" s="76"/>
      <c r="G139" s="81"/>
      <c r="H139" s="76"/>
      <c r="I139" s="76"/>
      <c r="J139" s="76"/>
      <c r="K139" s="76"/>
      <c r="L139" s="76"/>
      <c r="M139" s="76"/>
      <c r="N139" s="76"/>
      <c r="O139" s="76"/>
      <c r="P139" s="76"/>
      <c r="Q139" s="76"/>
      <c r="R139" s="76"/>
      <c r="S139" s="76"/>
      <c r="T139" s="76"/>
      <c r="U139" s="76"/>
      <c r="V139" s="76"/>
      <c r="W139" s="76"/>
      <c r="X139" s="76"/>
      <c r="Y139" s="76"/>
      <c r="Z139" s="76"/>
    </row>
    <row r="140" spans="1:26" ht="15.75" customHeight="1">
      <c r="A140" s="76"/>
      <c r="B140" s="76"/>
      <c r="C140" s="76"/>
      <c r="D140" s="76"/>
      <c r="E140" s="76"/>
      <c r="F140" s="76"/>
      <c r="G140" s="81"/>
      <c r="H140" s="76"/>
      <c r="I140" s="76"/>
      <c r="J140" s="76"/>
      <c r="K140" s="76"/>
      <c r="L140" s="76"/>
      <c r="M140" s="76"/>
      <c r="N140" s="76"/>
      <c r="O140" s="76"/>
      <c r="P140" s="76"/>
      <c r="Q140" s="76"/>
      <c r="R140" s="76"/>
      <c r="S140" s="76"/>
      <c r="T140" s="76"/>
      <c r="U140" s="76"/>
      <c r="V140" s="76"/>
      <c r="W140" s="76"/>
      <c r="X140" s="76"/>
      <c r="Y140" s="76"/>
      <c r="Z140" s="76"/>
    </row>
    <row r="141" spans="1:26" ht="15.75" customHeight="1">
      <c r="A141" s="76"/>
      <c r="B141" s="76"/>
      <c r="C141" s="76"/>
      <c r="D141" s="76"/>
      <c r="E141" s="76"/>
      <c r="F141" s="76"/>
      <c r="G141" s="81"/>
      <c r="H141" s="76"/>
      <c r="I141" s="76"/>
      <c r="J141" s="76"/>
      <c r="K141" s="76"/>
      <c r="L141" s="76"/>
      <c r="M141" s="76"/>
      <c r="N141" s="76"/>
      <c r="O141" s="76"/>
      <c r="P141" s="76"/>
      <c r="Q141" s="76"/>
      <c r="R141" s="76"/>
      <c r="S141" s="76"/>
      <c r="T141" s="76"/>
      <c r="U141" s="76"/>
      <c r="V141" s="76"/>
      <c r="W141" s="76"/>
      <c r="X141" s="76"/>
      <c r="Y141" s="76"/>
      <c r="Z141" s="76"/>
    </row>
    <row r="142" spans="1:26" ht="15.75" customHeight="1">
      <c r="A142" s="76"/>
      <c r="B142" s="76"/>
      <c r="C142" s="76"/>
      <c r="D142" s="76"/>
      <c r="E142" s="76"/>
      <c r="F142" s="76"/>
      <c r="G142" s="81"/>
      <c r="H142" s="76"/>
      <c r="I142" s="76"/>
      <c r="J142" s="76"/>
      <c r="K142" s="76"/>
      <c r="L142" s="76"/>
      <c r="M142" s="76"/>
      <c r="N142" s="76"/>
      <c r="O142" s="76"/>
      <c r="P142" s="76"/>
      <c r="Q142" s="76"/>
      <c r="R142" s="76"/>
      <c r="S142" s="76"/>
      <c r="T142" s="76"/>
      <c r="U142" s="76"/>
      <c r="V142" s="76"/>
      <c r="W142" s="76"/>
      <c r="X142" s="76"/>
      <c r="Y142" s="76"/>
      <c r="Z142" s="76"/>
    </row>
    <row r="143" spans="1:26" ht="15.75" customHeight="1">
      <c r="A143" s="76"/>
      <c r="B143" s="76"/>
      <c r="C143" s="76"/>
      <c r="D143" s="76"/>
      <c r="E143" s="76"/>
      <c r="F143" s="76"/>
      <c r="G143" s="81"/>
      <c r="H143" s="76"/>
      <c r="I143" s="76"/>
      <c r="J143" s="76"/>
      <c r="K143" s="76"/>
      <c r="L143" s="76"/>
      <c r="M143" s="76"/>
      <c r="N143" s="76"/>
      <c r="O143" s="76"/>
      <c r="P143" s="76"/>
      <c r="Q143" s="76"/>
      <c r="R143" s="76"/>
      <c r="S143" s="76"/>
      <c r="T143" s="76"/>
      <c r="U143" s="76"/>
      <c r="V143" s="76"/>
      <c r="W143" s="76"/>
      <c r="X143" s="76"/>
      <c r="Y143" s="76"/>
      <c r="Z143" s="76"/>
    </row>
    <row r="144" spans="1:26" ht="15.75" customHeight="1">
      <c r="A144" s="76"/>
      <c r="B144" s="76"/>
      <c r="C144" s="76"/>
      <c r="D144" s="76"/>
      <c r="E144" s="76"/>
      <c r="F144" s="76"/>
      <c r="G144" s="81"/>
      <c r="H144" s="76"/>
      <c r="I144" s="76"/>
      <c r="J144" s="76"/>
      <c r="K144" s="76"/>
      <c r="L144" s="76"/>
      <c r="M144" s="76"/>
      <c r="N144" s="76"/>
      <c r="O144" s="76"/>
      <c r="P144" s="76"/>
      <c r="Q144" s="76"/>
      <c r="R144" s="76"/>
      <c r="S144" s="76"/>
      <c r="T144" s="76"/>
      <c r="U144" s="76"/>
      <c r="V144" s="76"/>
      <c r="W144" s="76"/>
      <c r="X144" s="76"/>
      <c r="Y144" s="76"/>
      <c r="Z144" s="76"/>
    </row>
    <row r="145" spans="1:26" ht="15.75" customHeight="1">
      <c r="A145" s="76"/>
      <c r="B145" s="76"/>
      <c r="C145" s="76"/>
      <c r="D145" s="76"/>
      <c r="E145" s="76"/>
      <c r="F145" s="76"/>
      <c r="G145" s="81"/>
      <c r="H145" s="76"/>
      <c r="I145" s="76"/>
      <c r="J145" s="76"/>
      <c r="K145" s="76"/>
      <c r="L145" s="76"/>
      <c r="M145" s="76"/>
      <c r="N145" s="76"/>
      <c r="O145" s="76"/>
      <c r="P145" s="76"/>
      <c r="Q145" s="76"/>
      <c r="R145" s="76"/>
      <c r="S145" s="76"/>
      <c r="T145" s="76"/>
      <c r="U145" s="76"/>
      <c r="V145" s="76"/>
      <c r="W145" s="76"/>
      <c r="X145" s="76"/>
      <c r="Y145" s="76"/>
      <c r="Z145" s="76"/>
    </row>
    <row r="146" spans="1:26" ht="15.75" customHeight="1">
      <c r="A146" s="76"/>
      <c r="B146" s="76"/>
      <c r="C146" s="76"/>
      <c r="D146" s="76"/>
      <c r="E146" s="76"/>
      <c r="F146" s="76"/>
      <c r="G146" s="81"/>
      <c r="H146" s="76"/>
      <c r="I146" s="76"/>
      <c r="J146" s="76"/>
      <c r="K146" s="76"/>
      <c r="L146" s="76"/>
      <c r="M146" s="76"/>
      <c r="N146" s="76"/>
      <c r="O146" s="76"/>
      <c r="P146" s="76"/>
      <c r="Q146" s="76"/>
      <c r="R146" s="76"/>
      <c r="S146" s="76"/>
      <c r="T146" s="76"/>
      <c r="U146" s="76"/>
      <c r="V146" s="76"/>
      <c r="W146" s="76"/>
      <c r="X146" s="76"/>
      <c r="Y146" s="76"/>
      <c r="Z146" s="76"/>
    </row>
    <row r="147" spans="1:26" ht="15.75" customHeight="1">
      <c r="A147" s="76"/>
      <c r="B147" s="76"/>
      <c r="C147" s="76"/>
      <c r="D147" s="76"/>
      <c r="E147" s="76"/>
      <c r="F147" s="76"/>
      <c r="G147" s="81"/>
      <c r="H147" s="76"/>
      <c r="I147" s="76"/>
      <c r="J147" s="76"/>
      <c r="K147" s="76"/>
      <c r="L147" s="76"/>
      <c r="M147" s="76"/>
      <c r="N147" s="76"/>
      <c r="O147" s="76"/>
      <c r="P147" s="76"/>
      <c r="Q147" s="76"/>
      <c r="R147" s="76"/>
      <c r="S147" s="76"/>
      <c r="T147" s="76"/>
      <c r="U147" s="76"/>
      <c r="V147" s="76"/>
      <c r="W147" s="76"/>
      <c r="X147" s="76"/>
      <c r="Y147" s="76"/>
      <c r="Z147" s="76"/>
    </row>
    <row r="148" spans="1:26" ht="15.75" customHeight="1">
      <c r="A148" s="76"/>
      <c r="B148" s="76"/>
      <c r="C148" s="76"/>
      <c r="D148" s="76"/>
      <c r="E148" s="76"/>
      <c r="F148" s="76"/>
      <c r="G148" s="81"/>
      <c r="H148" s="76"/>
      <c r="I148" s="76"/>
      <c r="J148" s="76"/>
      <c r="K148" s="76"/>
      <c r="L148" s="76"/>
      <c r="M148" s="76"/>
      <c r="N148" s="76"/>
      <c r="O148" s="76"/>
      <c r="P148" s="76"/>
      <c r="Q148" s="76"/>
      <c r="R148" s="76"/>
      <c r="S148" s="76"/>
      <c r="T148" s="76"/>
      <c r="U148" s="76"/>
      <c r="V148" s="76"/>
      <c r="W148" s="76"/>
      <c r="X148" s="76"/>
      <c r="Y148" s="76"/>
      <c r="Z148" s="76"/>
    </row>
    <row r="149" spans="1:26" ht="15.75" customHeight="1">
      <c r="A149" s="76"/>
      <c r="B149" s="76"/>
      <c r="C149" s="76"/>
      <c r="D149" s="76"/>
      <c r="E149" s="76"/>
      <c r="F149" s="76"/>
      <c r="G149" s="81"/>
      <c r="H149" s="76"/>
      <c r="I149" s="76"/>
      <c r="J149" s="76"/>
      <c r="K149" s="76"/>
      <c r="L149" s="76"/>
      <c r="M149" s="76"/>
      <c r="N149" s="76"/>
      <c r="O149" s="76"/>
      <c r="P149" s="76"/>
      <c r="Q149" s="76"/>
      <c r="R149" s="76"/>
      <c r="S149" s="76"/>
      <c r="T149" s="76"/>
      <c r="U149" s="76"/>
      <c r="V149" s="76"/>
      <c r="W149" s="76"/>
      <c r="X149" s="76"/>
      <c r="Y149" s="76"/>
      <c r="Z149" s="76"/>
    </row>
    <row r="150" spans="1:26" ht="15.75" customHeight="1">
      <c r="A150" s="76"/>
      <c r="B150" s="76"/>
      <c r="C150" s="76"/>
      <c r="D150" s="76"/>
      <c r="E150" s="76"/>
      <c r="F150" s="76"/>
      <c r="G150" s="81"/>
      <c r="H150" s="76"/>
      <c r="I150" s="76"/>
      <c r="J150" s="76"/>
      <c r="K150" s="76"/>
      <c r="L150" s="76"/>
      <c r="M150" s="76"/>
      <c r="N150" s="76"/>
      <c r="O150" s="76"/>
      <c r="P150" s="76"/>
      <c r="Q150" s="76"/>
      <c r="R150" s="76"/>
      <c r="S150" s="76"/>
      <c r="T150" s="76"/>
      <c r="U150" s="76"/>
      <c r="V150" s="76"/>
      <c r="W150" s="76"/>
      <c r="X150" s="76"/>
      <c r="Y150" s="76"/>
      <c r="Z150" s="76"/>
    </row>
    <row r="151" spans="1:26" ht="15.75" customHeight="1">
      <c r="A151" s="76"/>
      <c r="B151" s="76"/>
      <c r="C151" s="76"/>
      <c r="D151" s="76"/>
      <c r="E151" s="76"/>
      <c r="F151" s="76"/>
      <c r="G151" s="81"/>
      <c r="H151" s="76"/>
      <c r="I151" s="76"/>
      <c r="J151" s="76"/>
      <c r="K151" s="76"/>
      <c r="L151" s="76"/>
      <c r="M151" s="76"/>
      <c r="N151" s="76"/>
      <c r="O151" s="76"/>
      <c r="P151" s="76"/>
      <c r="Q151" s="76"/>
      <c r="R151" s="76"/>
      <c r="S151" s="76"/>
      <c r="T151" s="76"/>
      <c r="U151" s="76"/>
      <c r="V151" s="76"/>
      <c r="W151" s="76"/>
      <c r="X151" s="76"/>
      <c r="Y151" s="76"/>
      <c r="Z151" s="76"/>
    </row>
    <row r="152" spans="1:26" ht="15.75" customHeight="1">
      <c r="A152" s="76"/>
      <c r="B152" s="76"/>
      <c r="C152" s="76"/>
      <c r="D152" s="76"/>
      <c r="E152" s="76"/>
      <c r="F152" s="76"/>
      <c r="G152" s="81"/>
      <c r="H152" s="76"/>
      <c r="I152" s="76"/>
      <c r="J152" s="76"/>
      <c r="K152" s="76"/>
      <c r="L152" s="76"/>
      <c r="M152" s="76"/>
      <c r="N152" s="76"/>
      <c r="O152" s="76"/>
      <c r="P152" s="76"/>
      <c r="Q152" s="76"/>
      <c r="R152" s="76"/>
      <c r="S152" s="76"/>
      <c r="T152" s="76"/>
      <c r="U152" s="76"/>
      <c r="V152" s="76"/>
      <c r="W152" s="76"/>
      <c r="X152" s="76"/>
      <c r="Y152" s="76"/>
      <c r="Z152" s="76"/>
    </row>
    <row r="153" spans="1:26" ht="15.75" customHeight="1">
      <c r="A153" s="76"/>
      <c r="B153" s="76"/>
      <c r="C153" s="76"/>
      <c r="D153" s="76"/>
      <c r="E153" s="76"/>
      <c r="F153" s="76"/>
      <c r="G153" s="81"/>
      <c r="H153" s="76"/>
      <c r="I153" s="76"/>
      <c r="J153" s="76"/>
      <c r="K153" s="76"/>
      <c r="L153" s="76"/>
      <c r="M153" s="76"/>
      <c r="N153" s="76"/>
      <c r="O153" s="76"/>
      <c r="P153" s="76"/>
      <c r="Q153" s="76"/>
      <c r="R153" s="76"/>
      <c r="S153" s="76"/>
      <c r="T153" s="76"/>
      <c r="U153" s="76"/>
      <c r="V153" s="76"/>
      <c r="W153" s="76"/>
      <c r="X153" s="76"/>
      <c r="Y153" s="76"/>
      <c r="Z153" s="76"/>
    </row>
    <row r="154" spans="1:26" ht="15.75" customHeight="1">
      <c r="A154" s="76"/>
      <c r="B154" s="76"/>
      <c r="C154" s="76"/>
      <c r="D154" s="76"/>
      <c r="E154" s="76"/>
      <c r="F154" s="76"/>
      <c r="G154" s="81"/>
      <c r="H154" s="76"/>
      <c r="I154" s="76"/>
      <c r="J154" s="76"/>
      <c r="K154" s="76"/>
      <c r="L154" s="76"/>
      <c r="M154" s="76"/>
      <c r="N154" s="76"/>
      <c r="O154" s="76"/>
      <c r="P154" s="76"/>
      <c r="Q154" s="76"/>
      <c r="R154" s="76"/>
      <c r="S154" s="76"/>
      <c r="T154" s="76"/>
      <c r="U154" s="76"/>
      <c r="V154" s="76"/>
      <c r="W154" s="76"/>
      <c r="X154" s="76"/>
      <c r="Y154" s="76"/>
      <c r="Z154" s="76"/>
    </row>
    <row r="155" spans="1:26" ht="15.75" customHeight="1">
      <c r="A155" s="76"/>
      <c r="B155" s="76"/>
      <c r="C155" s="76"/>
      <c r="D155" s="76"/>
      <c r="E155" s="76"/>
      <c r="F155" s="76"/>
      <c r="G155" s="81"/>
      <c r="H155" s="76"/>
      <c r="I155" s="76"/>
      <c r="J155" s="76"/>
      <c r="K155" s="76"/>
      <c r="L155" s="76"/>
      <c r="M155" s="76"/>
      <c r="N155" s="76"/>
      <c r="O155" s="76"/>
      <c r="P155" s="76"/>
      <c r="Q155" s="76"/>
      <c r="R155" s="76"/>
      <c r="S155" s="76"/>
      <c r="T155" s="76"/>
      <c r="U155" s="76"/>
      <c r="V155" s="76"/>
      <c r="W155" s="76"/>
      <c r="X155" s="76"/>
      <c r="Y155" s="76"/>
      <c r="Z155" s="76"/>
    </row>
    <row r="156" spans="1:26" ht="15.75" customHeight="1">
      <c r="A156" s="76"/>
      <c r="B156" s="76"/>
      <c r="C156" s="76"/>
      <c r="D156" s="76"/>
      <c r="E156" s="76"/>
      <c r="F156" s="76"/>
      <c r="G156" s="81"/>
      <c r="H156" s="76"/>
      <c r="I156" s="76"/>
      <c r="J156" s="76"/>
      <c r="K156" s="76"/>
      <c r="L156" s="76"/>
      <c r="M156" s="76"/>
      <c r="N156" s="76"/>
      <c r="O156" s="76"/>
      <c r="P156" s="76"/>
      <c r="Q156" s="76"/>
      <c r="R156" s="76"/>
      <c r="S156" s="76"/>
      <c r="T156" s="76"/>
      <c r="U156" s="76"/>
      <c r="V156" s="76"/>
      <c r="W156" s="76"/>
      <c r="X156" s="76"/>
      <c r="Y156" s="76"/>
      <c r="Z156" s="76"/>
    </row>
    <row r="157" spans="1:26" ht="15.75" customHeight="1">
      <c r="A157" s="76"/>
      <c r="B157" s="76"/>
      <c r="C157" s="76"/>
      <c r="D157" s="76"/>
      <c r="E157" s="76"/>
      <c r="F157" s="76"/>
      <c r="G157" s="81"/>
      <c r="H157" s="76"/>
      <c r="I157" s="76"/>
      <c r="J157" s="76"/>
      <c r="K157" s="76"/>
      <c r="L157" s="76"/>
      <c r="M157" s="76"/>
      <c r="N157" s="76"/>
      <c r="O157" s="76"/>
      <c r="P157" s="76"/>
      <c r="Q157" s="76"/>
      <c r="R157" s="76"/>
      <c r="S157" s="76"/>
      <c r="T157" s="76"/>
      <c r="U157" s="76"/>
      <c r="V157" s="76"/>
      <c r="W157" s="76"/>
      <c r="X157" s="76"/>
      <c r="Y157" s="76"/>
      <c r="Z157" s="76"/>
    </row>
    <row r="158" spans="1:26" ht="15.75" customHeight="1">
      <c r="A158" s="76"/>
      <c r="B158" s="76"/>
      <c r="C158" s="76"/>
      <c r="D158" s="76"/>
      <c r="E158" s="76"/>
      <c r="F158" s="76"/>
      <c r="G158" s="81"/>
      <c r="H158" s="76"/>
      <c r="I158" s="76"/>
      <c r="J158" s="76"/>
      <c r="K158" s="76"/>
      <c r="L158" s="76"/>
      <c r="M158" s="76"/>
      <c r="N158" s="76"/>
      <c r="O158" s="76"/>
      <c r="P158" s="76"/>
      <c r="Q158" s="76"/>
      <c r="R158" s="76"/>
      <c r="S158" s="76"/>
      <c r="T158" s="76"/>
      <c r="U158" s="76"/>
      <c r="V158" s="76"/>
      <c r="W158" s="76"/>
      <c r="X158" s="76"/>
      <c r="Y158" s="76"/>
      <c r="Z158" s="76"/>
    </row>
    <row r="159" spans="1:26" ht="15.75" customHeight="1">
      <c r="A159" s="76"/>
      <c r="B159" s="76"/>
      <c r="C159" s="76"/>
      <c r="D159" s="76"/>
      <c r="E159" s="76"/>
      <c r="F159" s="76"/>
      <c r="G159" s="81"/>
      <c r="H159" s="76"/>
      <c r="I159" s="76"/>
      <c r="J159" s="76"/>
      <c r="K159" s="76"/>
      <c r="L159" s="76"/>
      <c r="M159" s="76"/>
      <c r="N159" s="76"/>
      <c r="O159" s="76"/>
      <c r="P159" s="76"/>
      <c r="Q159" s="76"/>
      <c r="R159" s="76"/>
      <c r="S159" s="76"/>
      <c r="T159" s="76"/>
      <c r="U159" s="76"/>
      <c r="V159" s="76"/>
      <c r="W159" s="76"/>
      <c r="X159" s="76"/>
      <c r="Y159" s="76"/>
      <c r="Z159" s="76"/>
    </row>
    <row r="160" spans="1:26" ht="15.75" customHeight="1">
      <c r="A160" s="76"/>
      <c r="B160" s="76"/>
      <c r="C160" s="76"/>
      <c r="D160" s="76"/>
      <c r="E160" s="76"/>
      <c r="F160" s="76"/>
      <c r="G160" s="81"/>
      <c r="H160" s="76"/>
      <c r="I160" s="76"/>
      <c r="J160" s="76"/>
      <c r="K160" s="76"/>
      <c r="L160" s="76"/>
      <c r="M160" s="76"/>
      <c r="N160" s="76"/>
      <c r="O160" s="76"/>
      <c r="P160" s="76"/>
      <c r="Q160" s="76"/>
      <c r="R160" s="76"/>
      <c r="S160" s="76"/>
      <c r="T160" s="76"/>
      <c r="U160" s="76"/>
      <c r="V160" s="76"/>
      <c r="W160" s="76"/>
      <c r="X160" s="76"/>
      <c r="Y160" s="76"/>
      <c r="Z160" s="76"/>
    </row>
    <row r="161" spans="1:26" ht="15.75" customHeight="1">
      <c r="A161" s="76"/>
      <c r="B161" s="76"/>
      <c r="C161" s="76"/>
      <c r="D161" s="76"/>
      <c r="E161" s="76"/>
      <c r="F161" s="76"/>
      <c r="G161" s="81"/>
      <c r="H161" s="76"/>
      <c r="I161" s="76"/>
      <c r="J161" s="76"/>
      <c r="K161" s="76"/>
      <c r="L161" s="76"/>
      <c r="M161" s="76"/>
      <c r="N161" s="76"/>
      <c r="O161" s="76"/>
      <c r="P161" s="76"/>
      <c r="Q161" s="76"/>
      <c r="R161" s="76"/>
      <c r="S161" s="76"/>
      <c r="T161" s="76"/>
      <c r="U161" s="76"/>
      <c r="V161" s="76"/>
      <c r="W161" s="76"/>
      <c r="X161" s="76"/>
      <c r="Y161" s="76"/>
      <c r="Z161" s="76"/>
    </row>
    <row r="162" spans="1:26" ht="15.75" customHeight="1">
      <c r="A162" s="76"/>
      <c r="B162" s="76"/>
      <c r="C162" s="76"/>
      <c r="D162" s="76"/>
      <c r="E162" s="76"/>
      <c r="F162" s="76"/>
      <c r="G162" s="81"/>
      <c r="H162" s="76"/>
      <c r="I162" s="76"/>
      <c r="J162" s="76"/>
      <c r="K162" s="76"/>
      <c r="L162" s="76"/>
      <c r="M162" s="76"/>
      <c r="N162" s="76"/>
      <c r="O162" s="76"/>
      <c r="P162" s="76"/>
      <c r="Q162" s="76"/>
      <c r="R162" s="76"/>
      <c r="S162" s="76"/>
      <c r="T162" s="76"/>
      <c r="U162" s="76"/>
      <c r="V162" s="76"/>
      <c r="W162" s="76"/>
      <c r="X162" s="76"/>
      <c r="Y162" s="76"/>
      <c r="Z162" s="76"/>
    </row>
    <row r="163" spans="1:26" ht="15.75" customHeight="1">
      <c r="A163" s="76"/>
      <c r="B163" s="76"/>
      <c r="C163" s="76"/>
      <c r="D163" s="76"/>
      <c r="E163" s="76"/>
      <c r="F163" s="76"/>
      <c r="G163" s="81"/>
      <c r="H163" s="76"/>
      <c r="I163" s="76"/>
      <c r="J163" s="76"/>
      <c r="K163" s="76"/>
      <c r="L163" s="76"/>
      <c r="M163" s="76"/>
      <c r="N163" s="76"/>
      <c r="O163" s="76"/>
      <c r="P163" s="76"/>
      <c r="Q163" s="76"/>
      <c r="R163" s="76"/>
      <c r="S163" s="76"/>
      <c r="T163" s="76"/>
      <c r="U163" s="76"/>
      <c r="V163" s="76"/>
      <c r="W163" s="76"/>
      <c r="X163" s="76"/>
      <c r="Y163" s="76"/>
      <c r="Z163" s="76"/>
    </row>
    <row r="164" spans="1:26" ht="15.75" customHeight="1">
      <c r="A164" s="76"/>
      <c r="B164" s="76"/>
      <c r="C164" s="76"/>
      <c r="D164" s="76"/>
      <c r="E164" s="76"/>
      <c r="F164" s="76"/>
      <c r="G164" s="81"/>
      <c r="H164" s="76"/>
      <c r="I164" s="76"/>
      <c r="J164" s="76"/>
      <c r="K164" s="76"/>
      <c r="L164" s="76"/>
      <c r="M164" s="76"/>
      <c r="N164" s="76"/>
      <c r="O164" s="76"/>
      <c r="P164" s="76"/>
      <c r="Q164" s="76"/>
      <c r="R164" s="76"/>
      <c r="S164" s="76"/>
      <c r="T164" s="76"/>
      <c r="U164" s="76"/>
      <c r="V164" s="76"/>
      <c r="W164" s="76"/>
      <c r="X164" s="76"/>
      <c r="Y164" s="76"/>
      <c r="Z164" s="76"/>
    </row>
    <row r="165" spans="1:26" ht="15.75" customHeight="1">
      <c r="A165" s="76"/>
      <c r="B165" s="76"/>
      <c r="C165" s="76"/>
      <c r="D165" s="76"/>
      <c r="E165" s="76"/>
      <c r="F165" s="76"/>
      <c r="G165" s="81"/>
      <c r="H165" s="76"/>
      <c r="I165" s="76"/>
      <c r="J165" s="76"/>
      <c r="K165" s="76"/>
      <c r="L165" s="76"/>
      <c r="M165" s="76"/>
      <c r="N165" s="76"/>
      <c r="O165" s="76"/>
      <c r="P165" s="76"/>
      <c r="Q165" s="76"/>
      <c r="R165" s="76"/>
      <c r="S165" s="76"/>
      <c r="T165" s="76"/>
      <c r="U165" s="76"/>
      <c r="V165" s="76"/>
      <c r="W165" s="76"/>
      <c r="X165" s="76"/>
      <c r="Y165" s="76"/>
      <c r="Z165" s="76"/>
    </row>
    <row r="166" spans="1:26" ht="15.75" customHeight="1">
      <c r="A166" s="76"/>
      <c r="B166" s="76"/>
      <c r="C166" s="76"/>
      <c r="D166" s="76"/>
      <c r="E166" s="76"/>
      <c r="F166" s="76"/>
      <c r="G166" s="81"/>
      <c r="H166" s="76"/>
      <c r="I166" s="76"/>
      <c r="J166" s="76"/>
      <c r="K166" s="76"/>
      <c r="L166" s="76"/>
      <c r="M166" s="76"/>
      <c r="N166" s="76"/>
      <c r="O166" s="76"/>
      <c r="P166" s="76"/>
      <c r="Q166" s="76"/>
      <c r="R166" s="76"/>
      <c r="S166" s="76"/>
      <c r="T166" s="76"/>
      <c r="U166" s="76"/>
      <c r="V166" s="76"/>
      <c r="W166" s="76"/>
      <c r="X166" s="76"/>
      <c r="Y166" s="76"/>
      <c r="Z166" s="76"/>
    </row>
    <row r="167" spans="1:26" ht="15.75" customHeight="1">
      <c r="A167" s="76"/>
      <c r="B167" s="76"/>
      <c r="C167" s="76"/>
      <c r="D167" s="76"/>
      <c r="E167" s="76"/>
      <c r="F167" s="76"/>
      <c r="G167" s="81"/>
      <c r="H167" s="76"/>
      <c r="I167" s="76"/>
      <c r="J167" s="76"/>
      <c r="K167" s="76"/>
      <c r="L167" s="76"/>
      <c r="M167" s="76"/>
      <c r="N167" s="76"/>
      <c r="O167" s="76"/>
      <c r="P167" s="76"/>
      <c r="Q167" s="76"/>
      <c r="R167" s="76"/>
      <c r="S167" s="76"/>
      <c r="T167" s="76"/>
      <c r="U167" s="76"/>
      <c r="V167" s="76"/>
      <c r="W167" s="76"/>
      <c r="X167" s="76"/>
      <c r="Y167" s="76"/>
      <c r="Z167" s="76"/>
    </row>
    <row r="168" spans="1:26" ht="15.75" customHeight="1">
      <c r="A168" s="76"/>
      <c r="B168" s="76"/>
      <c r="C168" s="76"/>
      <c r="D168" s="76"/>
      <c r="E168" s="76"/>
      <c r="F168" s="76"/>
      <c r="G168" s="81"/>
      <c r="H168" s="76"/>
      <c r="I168" s="76"/>
      <c r="J168" s="76"/>
      <c r="K168" s="76"/>
      <c r="L168" s="76"/>
      <c r="M168" s="76"/>
      <c r="N168" s="76"/>
      <c r="O168" s="76"/>
      <c r="P168" s="76"/>
      <c r="Q168" s="76"/>
      <c r="R168" s="76"/>
      <c r="S168" s="76"/>
      <c r="T168" s="76"/>
      <c r="U168" s="76"/>
      <c r="V168" s="76"/>
      <c r="W168" s="76"/>
      <c r="X168" s="76"/>
      <c r="Y168" s="76"/>
      <c r="Z168" s="76"/>
    </row>
    <row r="169" spans="1:26" ht="15.75" customHeight="1">
      <c r="A169" s="76"/>
      <c r="B169" s="76"/>
      <c r="C169" s="76"/>
      <c r="D169" s="76"/>
      <c r="E169" s="76"/>
      <c r="F169" s="76"/>
      <c r="G169" s="81"/>
      <c r="H169" s="76"/>
      <c r="I169" s="76"/>
      <c r="J169" s="76"/>
      <c r="K169" s="76"/>
      <c r="L169" s="76"/>
      <c r="M169" s="76"/>
      <c r="N169" s="76"/>
      <c r="O169" s="76"/>
      <c r="P169" s="76"/>
      <c r="Q169" s="76"/>
      <c r="R169" s="76"/>
      <c r="S169" s="76"/>
      <c r="T169" s="76"/>
      <c r="U169" s="76"/>
      <c r="V169" s="76"/>
      <c r="W169" s="76"/>
      <c r="X169" s="76"/>
      <c r="Y169" s="76"/>
      <c r="Z169" s="76"/>
    </row>
    <row r="170" spans="1:26" ht="15.75" customHeight="1">
      <c r="A170" s="76"/>
      <c r="B170" s="76"/>
      <c r="C170" s="76"/>
      <c r="D170" s="76"/>
      <c r="E170" s="76"/>
      <c r="F170" s="76"/>
      <c r="G170" s="81"/>
      <c r="H170" s="76"/>
      <c r="I170" s="76"/>
      <c r="J170" s="76"/>
      <c r="K170" s="76"/>
      <c r="L170" s="76"/>
      <c r="M170" s="76"/>
      <c r="N170" s="76"/>
      <c r="O170" s="76"/>
      <c r="P170" s="76"/>
      <c r="Q170" s="76"/>
      <c r="R170" s="76"/>
      <c r="S170" s="76"/>
      <c r="T170" s="76"/>
      <c r="U170" s="76"/>
      <c r="V170" s="76"/>
      <c r="W170" s="76"/>
      <c r="X170" s="76"/>
      <c r="Y170" s="76"/>
      <c r="Z170" s="76"/>
    </row>
    <row r="171" spans="1:26" ht="15.75" customHeight="1">
      <c r="A171" s="76"/>
      <c r="B171" s="76"/>
      <c r="C171" s="76"/>
      <c r="D171" s="76"/>
      <c r="E171" s="76"/>
      <c r="F171" s="76"/>
      <c r="G171" s="81"/>
      <c r="H171" s="76"/>
      <c r="I171" s="76"/>
      <c r="J171" s="76"/>
      <c r="K171" s="76"/>
      <c r="L171" s="76"/>
      <c r="M171" s="76"/>
      <c r="N171" s="76"/>
      <c r="O171" s="76"/>
      <c r="P171" s="76"/>
      <c r="Q171" s="76"/>
      <c r="R171" s="76"/>
      <c r="S171" s="76"/>
      <c r="T171" s="76"/>
      <c r="U171" s="76"/>
      <c r="V171" s="76"/>
      <c r="W171" s="76"/>
      <c r="X171" s="76"/>
      <c r="Y171" s="76"/>
      <c r="Z171" s="76"/>
    </row>
    <row r="172" spans="1:26" ht="15.75" customHeight="1">
      <c r="A172" s="76"/>
      <c r="B172" s="76"/>
      <c r="C172" s="76"/>
      <c r="D172" s="76"/>
      <c r="E172" s="76"/>
      <c r="F172" s="76"/>
      <c r="G172" s="81"/>
      <c r="H172" s="76"/>
      <c r="I172" s="76"/>
      <c r="J172" s="76"/>
      <c r="K172" s="76"/>
      <c r="L172" s="76"/>
      <c r="M172" s="76"/>
      <c r="N172" s="76"/>
      <c r="O172" s="76"/>
      <c r="P172" s="76"/>
      <c r="Q172" s="76"/>
      <c r="R172" s="76"/>
      <c r="S172" s="76"/>
      <c r="T172" s="76"/>
      <c r="U172" s="76"/>
      <c r="V172" s="76"/>
      <c r="W172" s="76"/>
      <c r="X172" s="76"/>
      <c r="Y172" s="76"/>
      <c r="Z172" s="76"/>
    </row>
    <row r="173" spans="1:26" ht="15.75" customHeight="1">
      <c r="A173" s="76"/>
      <c r="B173" s="76"/>
      <c r="C173" s="76"/>
      <c r="D173" s="76"/>
      <c r="E173" s="76"/>
      <c r="F173" s="76"/>
      <c r="G173" s="81"/>
      <c r="H173" s="76"/>
      <c r="I173" s="76"/>
      <c r="J173" s="76"/>
      <c r="K173" s="76"/>
      <c r="L173" s="76"/>
      <c r="M173" s="76"/>
      <c r="N173" s="76"/>
      <c r="O173" s="76"/>
      <c r="P173" s="76"/>
      <c r="Q173" s="76"/>
      <c r="R173" s="76"/>
      <c r="S173" s="76"/>
      <c r="T173" s="76"/>
      <c r="U173" s="76"/>
      <c r="V173" s="76"/>
      <c r="W173" s="76"/>
      <c r="X173" s="76"/>
      <c r="Y173" s="76"/>
      <c r="Z173" s="76"/>
    </row>
    <row r="174" spans="1:26" ht="15.75" customHeight="1">
      <c r="A174" s="76"/>
      <c r="B174" s="76"/>
      <c r="C174" s="76"/>
      <c r="D174" s="76"/>
      <c r="E174" s="76"/>
      <c r="F174" s="76"/>
      <c r="G174" s="81"/>
      <c r="H174" s="76"/>
      <c r="I174" s="76"/>
      <c r="J174" s="76"/>
      <c r="K174" s="76"/>
      <c r="L174" s="76"/>
      <c r="M174" s="76"/>
      <c r="N174" s="76"/>
      <c r="O174" s="76"/>
      <c r="P174" s="76"/>
      <c r="Q174" s="76"/>
      <c r="R174" s="76"/>
      <c r="S174" s="76"/>
      <c r="T174" s="76"/>
      <c r="U174" s="76"/>
      <c r="V174" s="76"/>
      <c r="W174" s="76"/>
      <c r="X174" s="76"/>
      <c r="Y174" s="76"/>
      <c r="Z174" s="76"/>
    </row>
    <row r="175" spans="1:26" ht="15.75" customHeight="1">
      <c r="A175" s="76"/>
      <c r="B175" s="76"/>
      <c r="C175" s="76"/>
      <c r="D175" s="76"/>
      <c r="E175" s="76"/>
      <c r="F175" s="76"/>
      <c r="G175" s="81"/>
      <c r="H175" s="76"/>
      <c r="I175" s="76"/>
      <c r="J175" s="76"/>
      <c r="K175" s="76"/>
      <c r="L175" s="76"/>
      <c r="M175" s="76"/>
      <c r="N175" s="76"/>
      <c r="O175" s="76"/>
      <c r="P175" s="76"/>
      <c r="Q175" s="76"/>
      <c r="R175" s="76"/>
      <c r="S175" s="76"/>
      <c r="T175" s="76"/>
      <c r="U175" s="76"/>
      <c r="V175" s="76"/>
      <c r="W175" s="76"/>
      <c r="X175" s="76"/>
      <c r="Y175" s="76"/>
      <c r="Z175" s="76"/>
    </row>
    <row r="176" spans="1:26" ht="15.75" customHeight="1">
      <c r="A176" s="76"/>
      <c r="B176" s="76"/>
      <c r="C176" s="76"/>
      <c r="D176" s="76"/>
      <c r="E176" s="76"/>
      <c r="F176" s="76"/>
      <c r="G176" s="81"/>
      <c r="H176" s="76"/>
      <c r="I176" s="76"/>
      <c r="J176" s="76"/>
      <c r="K176" s="76"/>
      <c r="L176" s="76"/>
      <c r="M176" s="76"/>
      <c r="N176" s="76"/>
      <c r="O176" s="76"/>
      <c r="P176" s="76"/>
      <c r="Q176" s="76"/>
      <c r="R176" s="76"/>
      <c r="S176" s="76"/>
      <c r="T176" s="76"/>
      <c r="U176" s="76"/>
      <c r="V176" s="76"/>
      <c r="W176" s="76"/>
      <c r="X176" s="76"/>
      <c r="Y176" s="76"/>
      <c r="Z176" s="76"/>
    </row>
    <row r="177" spans="1:26" ht="15.75" customHeight="1">
      <c r="A177" s="76"/>
      <c r="B177" s="76"/>
      <c r="C177" s="76"/>
      <c r="D177" s="76"/>
      <c r="E177" s="76"/>
      <c r="F177" s="76"/>
      <c r="G177" s="81"/>
      <c r="H177" s="76"/>
      <c r="I177" s="76"/>
      <c r="J177" s="76"/>
      <c r="K177" s="76"/>
      <c r="L177" s="76"/>
      <c r="M177" s="76"/>
      <c r="N177" s="76"/>
      <c r="O177" s="76"/>
      <c r="P177" s="76"/>
      <c r="Q177" s="76"/>
      <c r="R177" s="76"/>
      <c r="S177" s="76"/>
      <c r="T177" s="76"/>
      <c r="U177" s="76"/>
      <c r="V177" s="76"/>
      <c r="W177" s="76"/>
      <c r="X177" s="76"/>
      <c r="Y177" s="76"/>
      <c r="Z177" s="76"/>
    </row>
    <row r="178" spans="1:26" ht="15.75" customHeight="1">
      <c r="A178" s="76"/>
      <c r="B178" s="76"/>
      <c r="C178" s="76"/>
      <c r="D178" s="76"/>
      <c r="E178" s="76"/>
      <c r="F178" s="76"/>
      <c r="G178" s="81"/>
      <c r="H178" s="76"/>
      <c r="I178" s="76"/>
      <c r="J178" s="76"/>
      <c r="K178" s="76"/>
      <c r="L178" s="76"/>
      <c r="M178" s="76"/>
      <c r="N178" s="76"/>
      <c r="O178" s="76"/>
      <c r="P178" s="76"/>
      <c r="Q178" s="76"/>
      <c r="R178" s="76"/>
      <c r="S178" s="76"/>
      <c r="T178" s="76"/>
      <c r="U178" s="76"/>
      <c r="V178" s="76"/>
      <c r="W178" s="76"/>
      <c r="X178" s="76"/>
      <c r="Y178" s="76"/>
      <c r="Z178" s="76"/>
    </row>
    <row r="179" spans="1:26" ht="15.75" customHeight="1">
      <c r="A179" s="76"/>
      <c r="B179" s="76"/>
      <c r="C179" s="76"/>
      <c r="D179" s="76"/>
      <c r="E179" s="76"/>
      <c r="F179" s="76"/>
      <c r="G179" s="81"/>
      <c r="H179" s="76"/>
      <c r="I179" s="76"/>
      <c r="J179" s="76"/>
      <c r="K179" s="76"/>
      <c r="L179" s="76"/>
      <c r="M179" s="76"/>
      <c r="N179" s="76"/>
      <c r="O179" s="76"/>
      <c r="P179" s="76"/>
      <c r="Q179" s="76"/>
      <c r="R179" s="76"/>
      <c r="S179" s="76"/>
      <c r="T179" s="76"/>
      <c r="U179" s="76"/>
      <c r="V179" s="76"/>
      <c r="W179" s="76"/>
      <c r="X179" s="76"/>
      <c r="Y179" s="76"/>
      <c r="Z179" s="76"/>
    </row>
    <row r="180" spans="1:26" ht="15.75" customHeight="1">
      <c r="A180" s="76"/>
      <c r="B180" s="76"/>
      <c r="C180" s="76"/>
      <c r="D180" s="76"/>
      <c r="E180" s="76"/>
      <c r="F180" s="76"/>
      <c r="G180" s="81"/>
      <c r="H180" s="76"/>
      <c r="I180" s="76"/>
      <c r="J180" s="76"/>
      <c r="K180" s="76"/>
      <c r="L180" s="76"/>
      <c r="M180" s="76"/>
      <c r="N180" s="76"/>
      <c r="O180" s="76"/>
      <c r="P180" s="76"/>
      <c r="Q180" s="76"/>
      <c r="R180" s="76"/>
      <c r="S180" s="76"/>
      <c r="T180" s="76"/>
      <c r="U180" s="76"/>
      <c r="V180" s="76"/>
      <c r="W180" s="76"/>
      <c r="X180" s="76"/>
      <c r="Y180" s="76"/>
      <c r="Z180" s="76"/>
    </row>
    <row r="181" spans="1:26" ht="15.75" customHeight="1">
      <c r="A181" s="76"/>
      <c r="B181" s="76"/>
      <c r="C181" s="76"/>
      <c r="D181" s="76"/>
      <c r="E181" s="76"/>
      <c r="F181" s="76"/>
      <c r="G181" s="81"/>
      <c r="H181" s="76"/>
      <c r="I181" s="76"/>
      <c r="J181" s="76"/>
      <c r="K181" s="76"/>
      <c r="L181" s="76"/>
      <c r="M181" s="76"/>
      <c r="N181" s="76"/>
      <c r="O181" s="76"/>
      <c r="P181" s="76"/>
      <c r="Q181" s="76"/>
      <c r="R181" s="76"/>
      <c r="S181" s="76"/>
      <c r="T181" s="76"/>
      <c r="U181" s="76"/>
      <c r="V181" s="76"/>
      <c r="W181" s="76"/>
      <c r="X181" s="76"/>
      <c r="Y181" s="76"/>
      <c r="Z181" s="76"/>
    </row>
    <row r="182" spans="1:26" ht="15.75" customHeight="1">
      <c r="A182" s="76"/>
      <c r="B182" s="76"/>
      <c r="C182" s="76"/>
      <c r="D182" s="76"/>
      <c r="E182" s="76"/>
      <c r="F182" s="76"/>
      <c r="G182" s="81"/>
      <c r="H182" s="76"/>
      <c r="I182" s="76"/>
      <c r="J182" s="76"/>
      <c r="K182" s="76"/>
      <c r="L182" s="76"/>
      <c r="M182" s="76"/>
      <c r="N182" s="76"/>
      <c r="O182" s="76"/>
      <c r="P182" s="76"/>
      <c r="Q182" s="76"/>
      <c r="R182" s="76"/>
      <c r="S182" s="76"/>
      <c r="T182" s="76"/>
      <c r="U182" s="76"/>
      <c r="V182" s="76"/>
      <c r="W182" s="76"/>
      <c r="X182" s="76"/>
      <c r="Y182" s="76"/>
      <c r="Z182" s="76"/>
    </row>
    <row r="183" spans="1:26" ht="15.75" customHeight="1">
      <c r="A183" s="76"/>
      <c r="B183" s="76"/>
      <c r="C183" s="76"/>
      <c r="D183" s="76"/>
      <c r="E183" s="76"/>
      <c r="F183" s="76"/>
      <c r="G183" s="81"/>
      <c r="H183" s="76"/>
      <c r="I183" s="76"/>
      <c r="J183" s="76"/>
      <c r="K183" s="76"/>
      <c r="L183" s="76"/>
      <c r="M183" s="76"/>
      <c r="N183" s="76"/>
      <c r="O183" s="76"/>
      <c r="P183" s="76"/>
      <c r="Q183" s="76"/>
      <c r="R183" s="76"/>
      <c r="S183" s="76"/>
      <c r="T183" s="76"/>
      <c r="U183" s="76"/>
      <c r="V183" s="76"/>
      <c r="W183" s="76"/>
      <c r="X183" s="76"/>
      <c r="Y183" s="76"/>
      <c r="Z183" s="76"/>
    </row>
    <row r="184" spans="1:26" ht="15.75" customHeight="1">
      <c r="A184" s="76"/>
      <c r="B184" s="76"/>
      <c r="C184" s="76"/>
      <c r="D184" s="76"/>
      <c r="E184" s="76"/>
      <c r="F184" s="76"/>
      <c r="G184" s="81"/>
      <c r="H184" s="76"/>
      <c r="I184" s="76"/>
      <c r="J184" s="76"/>
      <c r="K184" s="76"/>
      <c r="L184" s="76"/>
      <c r="M184" s="76"/>
      <c r="N184" s="76"/>
      <c r="O184" s="76"/>
      <c r="P184" s="76"/>
      <c r="Q184" s="76"/>
      <c r="R184" s="76"/>
      <c r="S184" s="76"/>
      <c r="T184" s="76"/>
      <c r="U184" s="76"/>
      <c r="V184" s="76"/>
      <c r="W184" s="76"/>
      <c r="X184" s="76"/>
      <c r="Y184" s="76"/>
      <c r="Z184" s="76"/>
    </row>
    <row r="185" spans="1:26" ht="15.75" customHeight="1">
      <c r="A185" s="76"/>
      <c r="B185" s="76"/>
      <c r="C185" s="76"/>
      <c r="D185" s="76"/>
      <c r="E185" s="76"/>
      <c r="F185" s="76"/>
      <c r="G185" s="81"/>
      <c r="H185" s="76"/>
      <c r="I185" s="76"/>
      <c r="J185" s="76"/>
      <c r="K185" s="76"/>
      <c r="L185" s="76"/>
      <c r="M185" s="76"/>
      <c r="N185" s="76"/>
      <c r="O185" s="76"/>
      <c r="P185" s="76"/>
      <c r="Q185" s="76"/>
      <c r="R185" s="76"/>
      <c r="S185" s="76"/>
      <c r="T185" s="76"/>
      <c r="U185" s="76"/>
      <c r="V185" s="76"/>
      <c r="W185" s="76"/>
      <c r="X185" s="76"/>
      <c r="Y185" s="76"/>
      <c r="Z185" s="76"/>
    </row>
    <row r="186" spans="1:26" ht="15.75" customHeight="1">
      <c r="A186" s="76"/>
      <c r="B186" s="76"/>
      <c r="C186" s="76"/>
      <c r="D186" s="76"/>
      <c r="E186" s="76"/>
      <c r="F186" s="76"/>
      <c r="G186" s="81"/>
      <c r="H186" s="76"/>
      <c r="I186" s="76"/>
      <c r="J186" s="76"/>
      <c r="K186" s="76"/>
      <c r="L186" s="76"/>
      <c r="M186" s="76"/>
      <c r="N186" s="76"/>
      <c r="O186" s="76"/>
      <c r="P186" s="76"/>
      <c r="Q186" s="76"/>
      <c r="R186" s="76"/>
      <c r="S186" s="76"/>
      <c r="T186" s="76"/>
      <c r="U186" s="76"/>
      <c r="V186" s="76"/>
      <c r="W186" s="76"/>
      <c r="X186" s="76"/>
      <c r="Y186" s="76"/>
      <c r="Z186" s="76"/>
    </row>
    <row r="187" spans="1:26" ht="15.75" customHeight="1">
      <c r="A187" s="76"/>
      <c r="B187" s="76"/>
      <c r="C187" s="76"/>
      <c r="D187" s="76"/>
      <c r="E187" s="76"/>
      <c r="F187" s="76"/>
      <c r="G187" s="81"/>
      <c r="H187" s="76"/>
      <c r="I187" s="76"/>
      <c r="J187" s="76"/>
      <c r="K187" s="76"/>
      <c r="L187" s="76"/>
      <c r="M187" s="76"/>
      <c r="N187" s="76"/>
      <c r="O187" s="76"/>
      <c r="P187" s="76"/>
      <c r="Q187" s="76"/>
      <c r="R187" s="76"/>
      <c r="S187" s="76"/>
      <c r="T187" s="76"/>
      <c r="U187" s="76"/>
      <c r="V187" s="76"/>
      <c r="W187" s="76"/>
      <c r="X187" s="76"/>
      <c r="Y187" s="76"/>
      <c r="Z187" s="76"/>
    </row>
    <row r="188" spans="1:26" ht="15.75" customHeight="1">
      <c r="A188" s="76"/>
      <c r="B188" s="76"/>
      <c r="C188" s="76"/>
      <c r="D188" s="76"/>
      <c r="E188" s="76"/>
      <c r="F188" s="76"/>
      <c r="G188" s="81"/>
      <c r="H188" s="76"/>
      <c r="I188" s="76"/>
      <c r="J188" s="76"/>
      <c r="K188" s="76"/>
      <c r="L188" s="76"/>
      <c r="M188" s="76"/>
      <c r="N188" s="76"/>
      <c r="O188" s="76"/>
      <c r="P188" s="76"/>
      <c r="Q188" s="76"/>
      <c r="R188" s="76"/>
      <c r="S188" s="76"/>
      <c r="T188" s="76"/>
      <c r="U188" s="76"/>
      <c r="V188" s="76"/>
      <c r="W188" s="76"/>
      <c r="X188" s="76"/>
      <c r="Y188" s="76"/>
      <c r="Z188" s="76"/>
    </row>
    <row r="189" spans="1:26" ht="15.75" customHeight="1">
      <c r="A189" s="76"/>
      <c r="B189" s="76"/>
      <c r="C189" s="76"/>
      <c r="D189" s="76"/>
      <c r="E189" s="76"/>
      <c r="F189" s="76"/>
      <c r="G189" s="81"/>
      <c r="H189" s="76"/>
      <c r="I189" s="76"/>
      <c r="J189" s="76"/>
      <c r="K189" s="76"/>
      <c r="L189" s="76"/>
      <c r="M189" s="76"/>
      <c r="N189" s="76"/>
      <c r="O189" s="76"/>
      <c r="P189" s="76"/>
      <c r="Q189" s="76"/>
      <c r="R189" s="76"/>
      <c r="S189" s="76"/>
      <c r="T189" s="76"/>
      <c r="U189" s="76"/>
      <c r="V189" s="76"/>
      <c r="W189" s="76"/>
      <c r="X189" s="76"/>
      <c r="Y189" s="76"/>
      <c r="Z189" s="76"/>
    </row>
    <row r="190" spans="1:26" ht="15.75" customHeight="1">
      <c r="A190" s="76"/>
      <c r="B190" s="76"/>
      <c r="C190" s="76"/>
      <c r="D190" s="76"/>
      <c r="E190" s="76"/>
      <c r="F190" s="76"/>
      <c r="G190" s="81"/>
      <c r="H190" s="76"/>
      <c r="I190" s="76"/>
      <c r="J190" s="76"/>
      <c r="K190" s="76"/>
      <c r="L190" s="76"/>
      <c r="M190" s="76"/>
      <c r="N190" s="76"/>
      <c r="O190" s="76"/>
      <c r="P190" s="76"/>
      <c r="Q190" s="76"/>
      <c r="R190" s="76"/>
      <c r="S190" s="76"/>
      <c r="T190" s="76"/>
      <c r="U190" s="76"/>
      <c r="V190" s="76"/>
      <c r="W190" s="76"/>
      <c r="X190" s="76"/>
      <c r="Y190" s="76"/>
      <c r="Z190" s="76"/>
    </row>
    <row r="191" spans="1:26" ht="15.75" customHeight="1">
      <c r="A191" s="76"/>
      <c r="B191" s="76"/>
      <c r="C191" s="76"/>
      <c r="D191" s="76"/>
      <c r="E191" s="76"/>
      <c r="F191" s="76"/>
      <c r="G191" s="81"/>
      <c r="H191" s="76"/>
      <c r="I191" s="76"/>
      <c r="J191" s="76"/>
      <c r="K191" s="76"/>
      <c r="L191" s="76"/>
      <c r="M191" s="76"/>
      <c r="N191" s="76"/>
      <c r="O191" s="76"/>
      <c r="P191" s="76"/>
      <c r="Q191" s="76"/>
      <c r="R191" s="76"/>
      <c r="S191" s="76"/>
      <c r="T191" s="76"/>
      <c r="U191" s="76"/>
      <c r="V191" s="76"/>
      <c r="W191" s="76"/>
      <c r="X191" s="76"/>
      <c r="Y191" s="76"/>
      <c r="Z191" s="76"/>
    </row>
    <row r="192" spans="1:26" ht="15.75" customHeight="1">
      <c r="A192" s="76"/>
      <c r="B192" s="76"/>
      <c r="C192" s="76"/>
      <c r="D192" s="76"/>
      <c r="E192" s="76"/>
      <c r="F192" s="76"/>
      <c r="G192" s="81"/>
      <c r="H192" s="76"/>
      <c r="I192" s="76"/>
      <c r="J192" s="76"/>
      <c r="K192" s="76"/>
      <c r="L192" s="76"/>
      <c r="M192" s="76"/>
      <c r="N192" s="76"/>
      <c r="O192" s="76"/>
      <c r="P192" s="76"/>
      <c r="Q192" s="76"/>
      <c r="R192" s="76"/>
      <c r="S192" s="76"/>
      <c r="T192" s="76"/>
      <c r="U192" s="76"/>
      <c r="V192" s="76"/>
      <c r="W192" s="76"/>
      <c r="X192" s="76"/>
      <c r="Y192" s="76"/>
      <c r="Z192" s="76"/>
    </row>
    <row r="193" spans="1:26" ht="15.75" customHeight="1">
      <c r="A193" s="76"/>
      <c r="B193" s="76"/>
      <c r="C193" s="76"/>
      <c r="D193" s="76"/>
      <c r="E193" s="76"/>
      <c r="F193" s="76"/>
      <c r="G193" s="81"/>
      <c r="H193" s="76"/>
      <c r="I193" s="76"/>
      <c r="J193" s="76"/>
      <c r="K193" s="76"/>
      <c r="L193" s="76"/>
      <c r="M193" s="76"/>
      <c r="N193" s="76"/>
      <c r="O193" s="76"/>
      <c r="P193" s="76"/>
      <c r="Q193" s="76"/>
      <c r="R193" s="76"/>
      <c r="S193" s="76"/>
      <c r="T193" s="76"/>
      <c r="U193" s="76"/>
      <c r="V193" s="76"/>
      <c r="W193" s="76"/>
      <c r="X193" s="76"/>
      <c r="Y193" s="76"/>
      <c r="Z193" s="76"/>
    </row>
    <row r="194" spans="1:26" ht="15.75" customHeight="1">
      <c r="A194" s="76"/>
      <c r="B194" s="76"/>
      <c r="C194" s="76"/>
      <c r="D194" s="76"/>
      <c r="E194" s="76"/>
      <c r="F194" s="76"/>
      <c r="G194" s="81"/>
      <c r="H194" s="76"/>
      <c r="I194" s="76"/>
      <c r="J194" s="76"/>
      <c r="K194" s="76"/>
      <c r="L194" s="76"/>
      <c r="M194" s="76"/>
      <c r="N194" s="76"/>
      <c r="O194" s="76"/>
      <c r="P194" s="76"/>
      <c r="Q194" s="76"/>
      <c r="R194" s="76"/>
      <c r="S194" s="76"/>
      <c r="T194" s="76"/>
      <c r="U194" s="76"/>
      <c r="V194" s="76"/>
      <c r="W194" s="76"/>
      <c r="X194" s="76"/>
      <c r="Y194" s="76"/>
      <c r="Z194" s="76"/>
    </row>
    <row r="195" spans="1:26" ht="15.75" customHeight="1">
      <c r="A195" s="76"/>
      <c r="B195" s="76"/>
      <c r="C195" s="76"/>
      <c r="D195" s="76"/>
      <c r="E195" s="76"/>
      <c r="F195" s="76"/>
      <c r="G195" s="81"/>
      <c r="H195" s="76"/>
      <c r="I195" s="76"/>
      <c r="J195" s="76"/>
      <c r="K195" s="76"/>
      <c r="L195" s="76"/>
      <c r="M195" s="76"/>
      <c r="N195" s="76"/>
      <c r="O195" s="76"/>
      <c r="P195" s="76"/>
      <c r="Q195" s="76"/>
      <c r="R195" s="76"/>
      <c r="S195" s="76"/>
      <c r="T195" s="76"/>
      <c r="U195" s="76"/>
      <c r="V195" s="76"/>
      <c r="W195" s="76"/>
      <c r="X195" s="76"/>
      <c r="Y195" s="76"/>
      <c r="Z195" s="76"/>
    </row>
    <row r="196" spans="1:26" ht="15.75" customHeight="1">
      <c r="A196" s="76"/>
      <c r="B196" s="76"/>
      <c r="C196" s="76"/>
      <c r="D196" s="76"/>
      <c r="E196" s="76"/>
      <c r="F196" s="76"/>
      <c r="G196" s="81"/>
      <c r="H196" s="76"/>
      <c r="I196" s="76"/>
      <c r="J196" s="76"/>
      <c r="K196" s="76"/>
      <c r="L196" s="76"/>
      <c r="M196" s="76"/>
      <c r="N196" s="76"/>
      <c r="O196" s="76"/>
      <c r="P196" s="76"/>
      <c r="Q196" s="76"/>
      <c r="R196" s="76"/>
      <c r="S196" s="76"/>
      <c r="T196" s="76"/>
      <c r="U196" s="76"/>
      <c r="V196" s="76"/>
      <c r="W196" s="76"/>
      <c r="X196" s="76"/>
      <c r="Y196" s="76"/>
      <c r="Z196" s="76"/>
    </row>
    <row r="197" spans="1:26" ht="15.75" customHeight="1">
      <c r="A197" s="76"/>
      <c r="B197" s="76"/>
      <c r="C197" s="76"/>
      <c r="D197" s="76"/>
      <c r="E197" s="76"/>
      <c r="F197" s="76"/>
      <c r="G197" s="81"/>
      <c r="H197" s="76"/>
      <c r="I197" s="76"/>
      <c r="J197" s="76"/>
      <c r="K197" s="76"/>
      <c r="L197" s="76"/>
      <c r="M197" s="76"/>
      <c r="N197" s="76"/>
      <c r="O197" s="76"/>
      <c r="P197" s="76"/>
      <c r="Q197" s="76"/>
      <c r="R197" s="76"/>
      <c r="S197" s="76"/>
      <c r="T197" s="76"/>
      <c r="U197" s="76"/>
      <c r="V197" s="76"/>
      <c r="W197" s="76"/>
      <c r="X197" s="76"/>
      <c r="Y197" s="76"/>
      <c r="Z197" s="76"/>
    </row>
    <row r="198" spans="1:26" ht="15.75" customHeight="1">
      <c r="A198" s="76"/>
      <c r="B198" s="76"/>
      <c r="C198" s="76"/>
      <c r="D198" s="76"/>
      <c r="E198" s="76"/>
      <c r="F198" s="76"/>
      <c r="G198" s="81"/>
      <c r="H198" s="76"/>
      <c r="I198" s="76"/>
      <c r="J198" s="76"/>
      <c r="K198" s="76"/>
      <c r="L198" s="76"/>
      <c r="M198" s="76"/>
      <c r="N198" s="76"/>
      <c r="O198" s="76"/>
      <c r="P198" s="76"/>
      <c r="Q198" s="76"/>
      <c r="R198" s="76"/>
      <c r="S198" s="76"/>
      <c r="T198" s="76"/>
      <c r="U198" s="76"/>
      <c r="V198" s="76"/>
      <c r="W198" s="76"/>
      <c r="X198" s="76"/>
      <c r="Y198" s="76"/>
      <c r="Z198" s="76"/>
    </row>
    <row r="199" spans="1:26" ht="15.75" customHeight="1">
      <c r="A199" s="76"/>
      <c r="B199" s="76"/>
      <c r="C199" s="76"/>
      <c r="D199" s="76"/>
      <c r="E199" s="76"/>
      <c r="F199" s="76"/>
      <c r="G199" s="81"/>
      <c r="H199" s="76"/>
      <c r="I199" s="76"/>
      <c r="J199" s="76"/>
      <c r="K199" s="76"/>
      <c r="L199" s="76"/>
      <c r="M199" s="76"/>
      <c r="N199" s="76"/>
      <c r="O199" s="76"/>
      <c r="P199" s="76"/>
      <c r="Q199" s="76"/>
      <c r="R199" s="76"/>
      <c r="S199" s="76"/>
      <c r="T199" s="76"/>
      <c r="U199" s="76"/>
      <c r="V199" s="76"/>
      <c r="W199" s="76"/>
      <c r="X199" s="76"/>
      <c r="Y199" s="76"/>
      <c r="Z199" s="76"/>
    </row>
    <row r="200" spans="1:26" ht="15.75" customHeight="1">
      <c r="A200" s="76"/>
      <c r="B200" s="76"/>
      <c r="C200" s="76"/>
      <c r="D200" s="76"/>
      <c r="E200" s="76"/>
      <c r="F200" s="76"/>
      <c r="G200" s="81"/>
      <c r="H200" s="76"/>
      <c r="I200" s="76"/>
      <c r="J200" s="76"/>
      <c r="K200" s="76"/>
      <c r="L200" s="76"/>
      <c r="M200" s="76"/>
      <c r="N200" s="76"/>
      <c r="O200" s="76"/>
      <c r="P200" s="76"/>
      <c r="Q200" s="76"/>
      <c r="R200" s="76"/>
      <c r="S200" s="76"/>
      <c r="T200" s="76"/>
      <c r="U200" s="76"/>
      <c r="V200" s="76"/>
      <c r="W200" s="76"/>
      <c r="X200" s="76"/>
      <c r="Y200" s="76"/>
      <c r="Z200" s="76"/>
    </row>
    <row r="201" spans="1:26" ht="15.75" customHeight="1">
      <c r="A201" s="76"/>
      <c r="B201" s="76"/>
      <c r="C201" s="76"/>
      <c r="D201" s="76"/>
      <c r="E201" s="76"/>
      <c r="F201" s="76"/>
      <c r="G201" s="81"/>
      <c r="H201" s="76"/>
      <c r="I201" s="76"/>
      <c r="J201" s="76"/>
      <c r="K201" s="76"/>
      <c r="L201" s="76"/>
      <c r="M201" s="76"/>
      <c r="N201" s="76"/>
      <c r="O201" s="76"/>
      <c r="P201" s="76"/>
      <c r="Q201" s="76"/>
      <c r="R201" s="76"/>
      <c r="S201" s="76"/>
      <c r="T201" s="76"/>
      <c r="U201" s="76"/>
      <c r="V201" s="76"/>
      <c r="W201" s="76"/>
      <c r="X201" s="76"/>
      <c r="Y201" s="76"/>
      <c r="Z201" s="76"/>
    </row>
    <row r="202" spans="1:26" ht="15.75" customHeight="1">
      <c r="A202" s="76"/>
      <c r="B202" s="76"/>
      <c r="C202" s="76"/>
      <c r="D202" s="76"/>
      <c r="E202" s="76"/>
      <c r="F202" s="76"/>
      <c r="G202" s="81"/>
      <c r="H202" s="76"/>
      <c r="I202" s="76"/>
      <c r="J202" s="76"/>
      <c r="K202" s="76"/>
      <c r="L202" s="76"/>
      <c r="M202" s="76"/>
      <c r="N202" s="76"/>
      <c r="O202" s="76"/>
      <c r="P202" s="76"/>
      <c r="Q202" s="76"/>
      <c r="R202" s="76"/>
      <c r="S202" s="76"/>
      <c r="T202" s="76"/>
      <c r="U202" s="76"/>
      <c r="V202" s="76"/>
      <c r="W202" s="76"/>
      <c r="X202" s="76"/>
      <c r="Y202" s="76"/>
      <c r="Z202" s="76"/>
    </row>
    <row r="203" spans="1:26" ht="15.75" customHeight="1">
      <c r="A203" s="76"/>
      <c r="B203" s="76"/>
      <c r="C203" s="76"/>
      <c r="D203" s="76"/>
      <c r="E203" s="76"/>
      <c r="F203" s="76"/>
      <c r="G203" s="81"/>
      <c r="H203" s="76"/>
      <c r="I203" s="76"/>
      <c r="J203" s="76"/>
      <c r="K203" s="76"/>
      <c r="L203" s="76"/>
      <c r="M203" s="76"/>
      <c r="N203" s="76"/>
      <c r="O203" s="76"/>
      <c r="P203" s="76"/>
      <c r="Q203" s="76"/>
      <c r="R203" s="76"/>
      <c r="S203" s="76"/>
      <c r="T203" s="76"/>
      <c r="U203" s="76"/>
      <c r="V203" s="76"/>
      <c r="W203" s="76"/>
      <c r="X203" s="76"/>
      <c r="Y203" s="76"/>
      <c r="Z203" s="76"/>
    </row>
    <row r="204" spans="1:26" ht="15.75" customHeight="1">
      <c r="A204" s="76"/>
      <c r="B204" s="76"/>
      <c r="C204" s="76"/>
      <c r="D204" s="76"/>
      <c r="E204" s="76"/>
      <c r="F204" s="76"/>
      <c r="G204" s="81"/>
      <c r="H204" s="76"/>
      <c r="I204" s="76"/>
      <c r="J204" s="76"/>
      <c r="K204" s="76"/>
      <c r="L204" s="76"/>
      <c r="M204" s="76"/>
      <c r="N204" s="76"/>
      <c r="O204" s="76"/>
      <c r="P204" s="76"/>
      <c r="Q204" s="76"/>
      <c r="R204" s="76"/>
      <c r="S204" s="76"/>
      <c r="T204" s="76"/>
      <c r="U204" s="76"/>
      <c r="V204" s="76"/>
      <c r="W204" s="76"/>
      <c r="X204" s="76"/>
      <c r="Y204" s="76"/>
      <c r="Z204" s="76"/>
    </row>
    <row r="205" spans="1:26" ht="15.75" customHeight="1">
      <c r="A205" s="76"/>
      <c r="B205" s="76"/>
      <c r="C205" s="76"/>
      <c r="D205" s="76"/>
      <c r="E205" s="76"/>
      <c r="F205" s="76"/>
      <c r="G205" s="81"/>
      <c r="H205" s="76"/>
      <c r="I205" s="76"/>
      <c r="J205" s="76"/>
      <c r="K205" s="76"/>
      <c r="L205" s="76"/>
      <c r="M205" s="76"/>
      <c r="N205" s="76"/>
      <c r="O205" s="76"/>
      <c r="P205" s="76"/>
      <c r="Q205" s="76"/>
      <c r="R205" s="76"/>
      <c r="S205" s="76"/>
      <c r="T205" s="76"/>
      <c r="U205" s="76"/>
      <c r="V205" s="76"/>
      <c r="W205" s="76"/>
      <c r="X205" s="76"/>
      <c r="Y205" s="76"/>
      <c r="Z205" s="76"/>
    </row>
    <row r="206" spans="1:26" ht="15.75" customHeight="1">
      <c r="A206" s="76"/>
      <c r="B206" s="76"/>
      <c r="C206" s="76"/>
      <c r="D206" s="76"/>
      <c r="E206" s="76"/>
      <c r="F206" s="76"/>
      <c r="G206" s="81"/>
      <c r="H206" s="76"/>
      <c r="I206" s="76"/>
      <c r="J206" s="76"/>
      <c r="K206" s="76"/>
      <c r="L206" s="76"/>
      <c r="M206" s="76"/>
      <c r="N206" s="76"/>
      <c r="O206" s="76"/>
      <c r="P206" s="76"/>
      <c r="Q206" s="76"/>
      <c r="R206" s="76"/>
      <c r="S206" s="76"/>
      <c r="T206" s="76"/>
      <c r="U206" s="76"/>
      <c r="V206" s="76"/>
      <c r="W206" s="76"/>
      <c r="X206" s="76"/>
      <c r="Y206" s="76"/>
      <c r="Z206" s="76"/>
    </row>
    <row r="207" spans="1:26" ht="15.75" customHeight="1">
      <c r="A207" s="76"/>
      <c r="B207" s="76"/>
      <c r="C207" s="76"/>
      <c r="D207" s="76"/>
      <c r="E207" s="76"/>
      <c r="F207" s="76"/>
      <c r="G207" s="81"/>
      <c r="H207" s="76"/>
      <c r="I207" s="76"/>
      <c r="J207" s="76"/>
      <c r="K207" s="76"/>
      <c r="L207" s="76"/>
      <c r="M207" s="76"/>
      <c r="N207" s="76"/>
      <c r="O207" s="76"/>
      <c r="P207" s="76"/>
      <c r="Q207" s="76"/>
      <c r="R207" s="76"/>
      <c r="S207" s="76"/>
      <c r="T207" s="76"/>
      <c r="U207" s="76"/>
      <c r="V207" s="76"/>
      <c r="W207" s="76"/>
      <c r="X207" s="76"/>
      <c r="Y207" s="76"/>
      <c r="Z207" s="76"/>
    </row>
    <row r="208" spans="1:26" ht="15.75" customHeight="1">
      <c r="A208" s="76"/>
      <c r="B208" s="76"/>
      <c r="C208" s="76"/>
      <c r="D208" s="76"/>
      <c r="E208" s="76"/>
      <c r="F208" s="76"/>
      <c r="G208" s="81"/>
      <c r="H208" s="76"/>
      <c r="I208" s="76"/>
      <c r="J208" s="76"/>
      <c r="K208" s="76"/>
      <c r="L208" s="76"/>
      <c r="M208" s="76"/>
      <c r="N208" s="76"/>
      <c r="O208" s="76"/>
      <c r="P208" s="76"/>
      <c r="Q208" s="76"/>
      <c r="R208" s="76"/>
      <c r="S208" s="76"/>
      <c r="T208" s="76"/>
      <c r="U208" s="76"/>
      <c r="V208" s="76"/>
      <c r="W208" s="76"/>
      <c r="X208" s="76"/>
      <c r="Y208" s="76"/>
      <c r="Z208" s="76"/>
    </row>
    <row r="209" spans="1:26" ht="15.75" customHeight="1">
      <c r="A209" s="76"/>
      <c r="B209" s="76"/>
      <c r="C209" s="76"/>
      <c r="D209" s="76"/>
      <c r="E209" s="76"/>
      <c r="F209" s="76"/>
      <c r="G209" s="81"/>
      <c r="H209" s="76"/>
      <c r="I209" s="76"/>
      <c r="J209" s="76"/>
      <c r="K209" s="76"/>
      <c r="L209" s="76"/>
      <c r="M209" s="76"/>
      <c r="N209" s="76"/>
      <c r="O209" s="76"/>
      <c r="P209" s="76"/>
      <c r="Q209" s="76"/>
      <c r="R209" s="76"/>
      <c r="S209" s="76"/>
      <c r="T209" s="76"/>
      <c r="U209" s="76"/>
      <c r="V209" s="76"/>
      <c r="W209" s="76"/>
      <c r="X209" s="76"/>
      <c r="Y209" s="76"/>
      <c r="Z209" s="76"/>
    </row>
    <row r="210" spans="1:26" ht="15.75" customHeight="1">
      <c r="A210" s="76"/>
      <c r="B210" s="76"/>
      <c r="C210" s="76"/>
      <c r="D210" s="76"/>
      <c r="E210" s="76"/>
      <c r="F210" s="76"/>
      <c r="G210" s="81"/>
      <c r="H210" s="76"/>
      <c r="I210" s="76"/>
      <c r="J210" s="76"/>
      <c r="K210" s="76"/>
      <c r="L210" s="76"/>
      <c r="M210" s="76"/>
      <c r="N210" s="76"/>
      <c r="O210" s="76"/>
      <c r="P210" s="76"/>
      <c r="Q210" s="76"/>
      <c r="R210" s="76"/>
      <c r="S210" s="76"/>
      <c r="T210" s="76"/>
      <c r="U210" s="76"/>
      <c r="V210" s="76"/>
      <c r="W210" s="76"/>
      <c r="X210" s="76"/>
      <c r="Y210" s="76"/>
      <c r="Z210" s="76"/>
    </row>
    <row r="211" spans="1:26" ht="15.75" customHeight="1">
      <c r="A211" s="76"/>
      <c r="B211" s="76"/>
      <c r="C211" s="76"/>
      <c r="D211" s="76"/>
      <c r="E211" s="76"/>
      <c r="F211" s="76"/>
      <c r="G211" s="81"/>
      <c r="H211" s="76"/>
      <c r="I211" s="76"/>
      <c r="J211" s="76"/>
      <c r="K211" s="76"/>
      <c r="L211" s="76"/>
      <c r="M211" s="76"/>
      <c r="N211" s="76"/>
      <c r="O211" s="76"/>
      <c r="P211" s="76"/>
      <c r="Q211" s="76"/>
      <c r="R211" s="76"/>
      <c r="S211" s="76"/>
      <c r="T211" s="76"/>
      <c r="U211" s="76"/>
      <c r="V211" s="76"/>
      <c r="W211" s="76"/>
      <c r="X211" s="76"/>
      <c r="Y211" s="76"/>
      <c r="Z211" s="76"/>
    </row>
    <row r="212" spans="1:26" ht="15.75" customHeight="1">
      <c r="A212" s="76"/>
      <c r="B212" s="76"/>
      <c r="C212" s="76"/>
      <c r="D212" s="76"/>
      <c r="E212" s="76"/>
      <c r="F212" s="76"/>
      <c r="G212" s="81"/>
      <c r="H212" s="76"/>
      <c r="I212" s="76"/>
      <c r="J212" s="76"/>
      <c r="K212" s="76"/>
      <c r="L212" s="76"/>
      <c r="M212" s="76"/>
      <c r="N212" s="76"/>
      <c r="O212" s="76"/>
      <c r="P212" s="76"/>
      <c r="Q212" s="76"/>
      <c r="R212" s="76"/>
      <c r="S212" s="76"/>
      <c r="T212" s="76"/>
      <c r="U212" s="76"/>
      <c r="V212" s="76"/>
      <c r="W212" s="76"/>
      <c r="X212" s="76"/>
      <c r="Y212" s="76"/>
      <c r="Z212" s="76"/>
    </row>
    <row r="213" spans="1:26" ht="15.75" customHeight="1">
      <c r="A213" s="76"/>
      <c r="B213" s="76"/>
      <c r="C213" s="76"/>
      <c r="D213" s="76"/>
      <c r="E213" s="76"/>
      <c r="F213" s="76"/>
      <c r="G213" s="81"/>
      <c r="H213" s="76"/>
      <c r="I213" s="76"/>
      <c r="J213" s="76"/>
      <c r="K213" s="76"/>
      <c r="L213" s="76"/>
      <c r="M213" s="76"/>
      <c r="N213" s="76"/>
      <c r="O213" s="76"/>
      <c r="P213" s="76"/>
      <c r="Q213" s="76"/>
      <c r="R213" s="76"/>
      <c r="S213" s="76"/>
      <c r="T213" s="76"/>
      <c r="U213" s="76"/>
      <c r="V213" s="76"/>
      <c r="W213" s="76"/>
      <c r="X213" s="76"/>
      <c r="Y213" s="76"/>
      <c r="Z213" s="76"/>
    </row>
    <row r="214" spans="1:26" ht="15.75" customHeight="1">
      <c r="A214" s="76"/>
      <c r="B214" s="76"/>
      <c r="C214" s="76"/>
      <c r="D214" s="76"/>
      <c r="E214" s="76"/>
      <c r="F214" s="76"/>
      <c r="G214" s="81"/>
      <c r="H214" s="76"/>
      <c r="I214" s="76"/>
      <c r="J214" s="76"/>
      <c r="K214" s="76"/>
      <c r="L214" s="76"/>
      <c r="M214" s="76"/>
      <c r="N214" s="76"/>
      <c r="O214" s="76"/>
      <c r="P214" s="76"/>
      <c r="Q214" s="76"/>
      <c r="R214" s="76"/>
      <c r="S214" s="76"/>
      <c r="T214" s="76"/>
      <c r="U214" s="76"/>
      <c r="V214" s="76"/>
      <c r="W214" s="76"/>
      <c r="X214" s="76"/>
      <c r="Y214" s="76"/>
      <c r="Z214" s="76"/>
    </row>
    <row r="215" spans="1:26" ht="15.75" customHeight="1">
      <c r="A215" s="76"/>
      <c r="B215" s="76"/>
      <c r="C215" s="76"/>
      <c r="D215" s="76"/>
      <c r="E215" s="76"/>
      <c r="F215" s="76"/>
      <c r="G215" s="81"/>
      <c r="H215" s="76"/>
      <c r="I215" s="76"/>
      <c r="J215" s="76"/>
      <c r="K215" s="76"/>
      <c r="L215" s="76"/>
      <c r="M215" s="76"/>
      <c r="N215" s="76"/>
      <c r="O215" s="76"/>
      <c r="P215" s="76"/>
      <c r="Q215" s="76"/>
      <c r="R215" s="76"/>
      <c r="S215" s="76"/>
      <c r="T215" s="76"/>
      <c r="U215" s="76"/>
      <c r="V215" s="76"/>
      <c r="W215" s="76"/>
      <c r="X215" s="76"/>
      <c r="Y215" s="76"/>
      <c r="Z215" s="76"/>
    </row>
    <row r="216" spans="1:26" ht="15.75" customHeight="1">
      <c r="A216" s="76"/>
      <c r="B216" s="76"/>
      <c r="C216" s="76"/>
      <c r="D216" s="76"/>
      <c r="E216" s="76"/>
      <c r="F216" s="76"/>
      <c r="G216" s="81"/>
      <c r="H216" s="76"/>
      <c r="I216" s="76"/>
      <c r="J216" s="76"/>
      <c r="K216" s="76"/>
      <c r="L216" s="76"/>
      <c r="M216" s="76"/>
      <c r="N216" s="76"/>
      <c r="O216" s="76"/>
      <c r="P216" s="76"/>
      <c r="Q216" s="76"/>
      <c r="R216" s="76"/>
      <c r="S216" s="76"/>
      <c r="T216" s="76"/>
      <c r="U216" s="76"/>
      <c r="V216" s="76"/>
      <c r="W216" s="76"/>
      <c r="X216" s="76"/>
      <c r="Y216" s="76"/>
      <c r="Z216" s="76"/>
    </row>
    <row r="217" spans="1:26" ht="15.75" customHeight="1">
      <c r="A217" s="76"/>
      <c r="B217" s="76"/>
      <c r="C217" s="76"/>
      <c r="D217" s="76"/>
      <c r="E217" s="76"/>
      <c r="F217" s="76"/>
      <c r="G217" s="81"/>
      <c r="H217" s="76"/>
      <c r="I217" s="76"/>
      <c r="J217" s="76"/>
      <c r="K217" s="76"/>
      <c r="L217" s="76"/>
      <c r="M217" s="76"/>
      <c r="N217" s="76"/>
      <c r="O217" s="76"/>
      <c r="P217" s="76"/>
      <c r="Q217" s="76"/>
      <c r="R217" s="76"/>
      <c r="S217" s="76"/>
      <c r="T217" s="76"/>
      <c r="U217" s="76"/>
      <c r="V217" s="76"/>
      <c r="W217" s="76"/>
      <c r="X217" s="76"/>
      <c r="Y217" s="76"/>
      <c r="Z217" s="76"/>
    </row>
    <row r="218" spans="1:26" ht="15.75" customHeight="1">
      <c r="A218" s="76"/>
      <c r="B218" s="76"/>
      <c r="C218" s="76"/>
      <c r="D218" s="76"/>
      <c r="E218" s="76"/>
      <c r="F218" s="76"/>
      <c r="G218" s="81"/>
      <c r="H218" s="76"/>
      <c r="I218" s="76"/>
      <c r="J218" s="76"/>
      <c r="K218" s="76"/>
      <c r="L218" s="76"/>
      <c r="M218" s="76"/>
      <c r="N218" s="76"/>
      <c r="O218" s="76"/>
      <c r="P218" s="76"/>
      <c r="Q218" s="76"/>
      <c r="R218" s="76"/>
      <c r="S218" s="76"/>
      <c r="T218" s="76"/>
      <c r="U218" s="76"/>
      <c r="V218" s="76"/>
      <c r="W218" s="76"/>
      <c r="X218" s="76"/>
      <c r="Y218" s="76"/>
      <c r="Z218" s="76"/>
    </row>
    <row r="219" spans="1:26" ht="15.75" customHeight="1">
      <c r="A219" s="76"/>
      <c r="B219" s="76"/>
      <c r="C219" s="76"/>
      <c r="D219" s="76"/>
      <c r="E219" s="76"/>
      <c r="F219" s="76"/>
      <c r="G219" s="81"/>
      <c r="H219" s="76"/>
      <c r="I219" s="76"/>
      <c r="J219" s="76"/>
      <c r="K219" s="76"/>
      <c r="L219" s="76"/>
      <c r="M219" s="76"/>
      <c r="N219" s="76"/>
      <c r="O219" s="76"/>
      <c r="P219" s="76"/>
      <c r="Q219" s="76"/>
      <c r="R219" s="76"/>
      <c r="S219" s="76"/>
      <c r="T219" s="76"/>
      <c r="U219" s="76"/>
      <c r="V219" s="76"/>
      <c r="W219" s="76"/>
      <c r="X219" s="76"/>
      <c r="Y219" s="76"/>
      <c r="Z219" s="76"/>
    </row>
    <row r="220" spans="1:26" ht="15.75" customHeight="1">
      <c r="A220" s="76"/>
      <c r="B220" s="76"/>
      <c r="C220" s="76"/>
      <c r="D220" s="76"/>
      <c r="E220" s="76"/>
      <c r="F220" s="76"/>
      <c r="G220" s="81"/>
      <c r="H220" s="76"/>
      <c r="I220" s="76"/>
      <c r="J220" s="76"/>
      <c r="K220" s="76"/>
      <c r="L220" s="76"/>
      <c r="M220" s="76"/>
      <c r="N220" s="76"/>
      <c r="O220" s="76"/>
      <c r="P220" s="76"/>
      <c r="Q220" s="76"/>
      <c r="R220" s="76"/>
      <c r="S220" s="76"/>
      <c r="T220" s="76"/>
      <c r="U220" s="76"/>
      <c r="V220" s="76"/>
      <c r="W220" s="76"/>
      <c r="X220" s="76"/>
      <c r="Y220" s="76"/>
      <c r="Z220" s="7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H6"/>
    <mergeCell ref="I2:J6"/>
    <mergeCell ref="H8:I11"/>
  </mergeCells>
  <printOptions horizontalCentered="1"/>
  <pageMargins left="0.51181102362204722" right="0.51181102362204722" top="0.55118110236220474" bottom="0.55118110236220474" header="0" footer="0"/>
  <pageSetup scale="92"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4">
    <tabColor rgb="FFA8D08D"/>
  </sheetPr>
  <dimension ref="A1:Z1000"/>
  <sheetViews>
    <sheetView showGridLines="0" topLeftCell="A7" workbookViewId="0">
      <selection activeCell="C10" sqref="C10"/>
    </sheetView>
  </sheetViews>
  <sheetFormatPr baseColWidth="10" defaultColWidth="11.21875" defaultRowHeight="15" customHeight="1"/>
  <cols>
    <col min="1" max="10" width="11.5546875" customWidth="1"/>
    <col min="11" max="26" width="10.5546875" customWidth="1"/>
  </cols>
  <sheetData>
    <row r="1" spans="1:26" ht="15.75">
      <c r="A1" s="76"/>
      <c r="B1" s="76"/>
      <c r="C1" s="76"/>
      <c r="D1" s="76"/>
      <c r="E1" s="76"/>
      <c r="F1" s="76"/>
      <c r="G1" s="76"/>
      <c r="H1" s="76"/>
      <c r="I1" s="76"/>
      <c r="J1" s="76"/>
      <c r="K1" s="76"/>
      <c r="L1" s="76"/>
      <c r="M1" s="76"/>
      <c r="N1" s="76"/>
      <c r="O1" s="76"/>
      <c r="P1" s="76"/>
      <c r="Q1" s="76"/>
      <c r="R1" s="76"/>
      <c r="S1" s="76"/>
      <c r="T1" s="76"/>
      <c r="U1" s="76"/>
      <c r="V1" s="76"/>
      <c r="W1" s="76"/>
      <c r="X1" s="76"/>
      <c r="Y1" s="76"/>
      <c r="Z1" s="76"/>
    </row>
    <row r="2" spans="1:26" ht="15.75">
      <c r="A2" s="76"/>
      <c r="B2" s="828" t="s">
        <v>485</v>
      </c>
      <c r="C2" s="816"/>
      <c r="D2" s="816"/>
      <c r="E2" s="816"/>
      <c r="F2" s="816"/>
      <c r="G2" s="816"/>
      <c r="H2" s="816"/>
      <c r="I2" s="826"/>
      <c r="J2" s="817"/>
      <c r="K2" s="76"/>
      <c r="L2" s="76"/>
      <c r="M2" s="76"/>
      <c r="N2" s="76"/>
      <c r="O2" s="76"/>
      <c r="P2" s="76"/>
      <c r="Q2" s="76"/>
      <c r="R2" s="76"/>
      <c r="S2" s="76"/>
      <c r="T2" s="76"/>
      <c r="U2" s="76"/>
      <c r="V2" s="76"/>
      <c r="W2" s="76"/>
      <c r="X2" s="76"/>
      <c r="Y2" s="76"/>
      <c r="Z2" s="76"/>
    </row>
    <row r="3" spans="1:26" ht="15.75">
      <c r="A3" s="76"/>
      <c r="B3" s="664"/>
      <c r="C3" s="478"/>
      <c r="D3" s="478"/>
      <c r="E3" s="478"/>
      <c r="F3" s="478"/>
      <c r="G3" s="478"/>
      <c r="H3" s="478"/>
      <c r="I3" s="478"/>
      <c r="J3" s="584"/>
      <c r="K3" s="76"/>
      <c r="L3" s="76"/>
      <c r="M3" s="76"/>
      <c r="N3" s="76"/>
      <c r="O3" s="76"/>
      <c r="P3" s="76"/>
      <c r="Q3" s="76"/>
      <c r="R3" s="76"/>
      <c r="S3" s="76"/>
      <c r="T3" s="76"/>
      <c r="U3" s="76"/>
      <c r="V3" s="76"/>
      <c r="W3" s="76"/>
      <c r="X3" s="76"/>
      <c r="Y3" s="76"/>
      <c r="Z3" s="76"/>
    </row>
    <row r="4" spans="1:26" ht="15.75">
      <c r="A4" s="76"/>
      <c r="B4" s="664"/>
      <c r="C4" s="478"/>
      <c r="D4" s="478"/>
      <c r="E4" s="478"/>
      <c r="F4" s="478"/>
      <c r="G4" s="478"/>
      <c r="H4" s="478"/>
      <c r="I4" s="478"/>
      <c r="J4" s="584"/>
      <c r="K4" s="76"/>
      <c r="L4" s="76"/>
      <c r="M4" s="76"/>
      <c r="N4" s="76"/>
      <c r="O4" s="76"/>
      <c r="P4" s="76"/>
      <c r="Q4" s="76"/>
      <c r="R4" s="76"/>
      <c r="S4" s="76"/>
      <c r="T4" s="76"/>
      <c r="U4" s="76"/>
      <c r="V4" s="76"/>
      <c r="W4" s="76"/>
      <c r="X4" s="76"/>
      <c r="Y4" s="76"/>
      <c r="Z4" s="76"/>
    </row>
    <row r="5" spans="1:26" ht="15.75">
      <c r="A5" s="76"/>
      <c r="B5" s="664"/>
      <c r="C5" s="478"/>
      <c r="D5" s="478"/>
      <c r="E5" s="478"/>
      <c r="F5" s="478"/>
      <c r="G5" s="478"/>
      <c r="H5" s="478"/>
      <c r="I5" s="478"/>
      <c r="J5" s="584"/>
      <c r="K5" s="76"/>
      <c r="L5" s="76"/>
      <c r="M5" s="76"/>
      <c r="N5" s="76"/>
      <c r="O5" s="76"/>
      <c r="P5" s="76"/>
      <c r="Q5" s="76"/>
      <c r="R5" s="76"/>
      <c r="S5" s="76"/>
      <c r="T5" s="76"/>
      <c r="U5" s="76"/>
      <c r="V5" s="76"/>
      <c r="W5" s="76"/>
      <c r="X5" s="76"/>
      <c r="Y5" s="76"/>
      <c r="Z5" s="76"/>
    </row>
    <row r="6" spans="1:26" ht="15.75">
      <c r="A6" s="76"/>
      <c r="B6" s="665"/>
      <c r="C6" s="494"/>
      <c r="D6" s="494"/>
      <c r="E6" s="494"/>
      <c r="F6" s="494"/>
      <c r="G6" s="494"/>
      <c r="H6" s="494"/>
      <c r="I6" s="494"/>
      <c r="J6" s="574"/>
      <c r="K6" s="76"/>
      <c r="L6" s="76"/>
      <c r="M6" s="76"/>
      <c r="N6" s="76"/>
      <c r="O6" s="76"/>
      <c r="P6" s="76"/>
      <c r="Q6" s="76"/>
      <c r="R6" s="76"/>
      <c r="S6" s="76"/>
      <c r="T6" s="76"/>
      <c r="U6" s="76"/>
      <c r="V6" s="76"/>
      <c r="W6" s="76"/>
      <c r="X6" s="76"/>
      <c r="Y6" s="76"/>
      <c r="Z6" s="76"/>
    </row>
    <row r="7" spans="1:26" ht="15.75">
      <c r="A7" s="76"/>
      <c r="B7" s="137"/>
      <c r="C7" s="76"/>
      <c r="D7" s="76"/>
      <c r="E7" s="76"/>
      <c r="F7" s="76"/>
      <c r="G7" s="76"/>
      <c r="H7" s="76"/>
      <c r="I7" s="76"/>
      <c r="J7" s="136"/>
      <c r="K7" s="76"/>
      <c r="L7" s="76"/>
      <c r="M7" s="76"/>
      <c r="N7" s="76"/>
      <c r="O7" s="76"/>
      <c r="P7" s="76"/>
      <c r="Q7" s="76"/>
      <c r="R7" s="76"/>
      <c r="S7" s="76"/>
      <c r="T7" s="76"/>
      <c r="U7" s="76"/>
      <c r="V7" s="76"/>
      <c r="W7" s="76"/>
      <c r="X7" s="76"/>
      <c r="Y7" s="76"/>
      <c r="Z7" s="76"/>
    </row>
    <row r="8" spans="1:26" ht="15.75">
      <c r="A8" s="76"/>
      <c r="B8" s="137"/>
      <c r="C8" s="142"/>
      <c r="D8" s="142"/>
      <c r="E8" s="142"/>
      <c r="F8" s="142"/>
      <c r="G8" s="142"/>
      <c r="H8" s="827">
        <f>COMUNIDADA!E6</f>
        <v>0.46783792430642129</v>
      </c>
      <c r="I8" s="561"/>
      <c r="J8" s="136"/>
      <c r="K8" s="76"/>
      <c r="L8" s="76"/>
      <c r="M8" s="76"/>
      <c r="N8" s="76"/>
      <c r="O8" s="76"/>
      <c r="P8" s="76"/>
      <c r="Q8" s="76"/>
      <c r="R8" s="76"/>
      <c r="S8" s="76"/>
      <c r="T8" s="76"/>
      <c r="U8" s="76"/>
      <c r="V8" s="76"/>
      <c r="W8" s="76"/>
      <c r="X8" s="76"/>
      <c r="Y8" s="76"/>
      <c r="Z8" s="76"/>
    </row>
    <row r="9" spans="1:26" ht="15.75">
      <c r="A9" s="76"/>
      <c r="B9" s="137"/>
      <c r="C9" s="142"/>
      <c r="D9" s="142"/>
      <c r="E9" s="142"/>
      <c r="F9" s="142"/>
      <c r="G9" s="142"/>
      <c r="H9" s="561"/>
      <c r="I9" s="561"/>
      <c r="J9" s="136"/>
      <c r="K9" s="76"/>
      <c r="L9" s="76"/>
      <c r="M9" s="76"/>
      <c r="N9" s="76"/>
      <c r="O9" s="76"/>
      <c r="P9" s="76"/>
      <c r="Q9" s="76"/>
      <c r="R9" s="76"/>
      <c r="S9" s="76"/>
      <c r="T9" s="76"/>
      <c r="U9" s="76"/>
      <c r="V9" s="76"/>
      <c r="W9" s="76"/>
      <c r="X9" s="76"/>
      <c r="Y9" s="76"/>
      <c r="Z9" s="76"/>
    </row>
    <row r="10" spans="1:26" ht="15.75">
      <c r="A10" s="76"/>
      <c r="B10" s="137"/>
      <c r="C10" s="142"/>
      <c r="D10" s="142"/>
      <c r="E10" s="142"/>
      <c r="F10" s="142"/>
      <c r="G10" s="142"/>
      <c r="H10" s="561"/>
      <c r="I10" s="561"/>
      <c r="J10" s="136"/>
      <c r="K10" s="76"/>
      <c r="L10" s="76"/>
      <c r="M10" s="76"/>
      <c r="N10" s="76"/>
      <c r="O10" s="76"/>
      <c r="P10" s="76"/>
      <c r="Q10" s="76"/>
      <c r="R10" s="76"/>
      <c r="S10" s="76"/>
      <c r="T10" s="76"/>
      <c r="U10" s="76"/>
      <c r="V10" s="76"/>
      <c r="W10" s="76"/>
      <c r="X10" s="76"/>
      <c r="Y10" s="76"/>
      <c r="Z10" s="76"/>
    </row>
    <row r="11" spans="1:26" ht="15.75">
      <c r="A11" s="76"/>
      <c r="B11" s="137"/>
      <c r="C11" s="142"/>
      <c r="D11" s="142"/>
      <c r="E11" s="142"/>
      <c r="F11" s="142"/>
      <c r="G11" s="142"/>
      <c r="H11" s="561"/>
      <c r="I11" s="561"/>
      <c r="J11" s="136"/>
      <c r="K11" s="76"/>
      <c r="L11" s="76"/>
      <c r="M11" s="76"/>
      <c r="N11" s="76"/>
      <c r="O11" s="76"/>
      <c r="P11" s="76"/>
      <c r="Q11" s="76"/>
      <c r="R11" s="76"/>
      <c r="S11" s="76"/>
      <c r="T11" s="76"/>
      <c r="U11" s="76"/>
      <c r="V11" s="76"/>
      <c r="W11" s="76"/>
      <c r="X11" s="76"/>
      <c r="Y11" s="76"/>
      <c r="Z11" s="76"/>
    </row>
    <row r="12" spans="1:26" ht="15.75">
      <c r="A12" s="76"/>
      <c r="B12" s="137"/>
      <c r="C12" s="82"/>
      <c r="D12" s="83"/>
      <c r="E12" s="83"/>
      <c r="F12" s="83"/>
      <c r="G12" s="83"/>
      <c r="H12" s="83"/>
      <c r="I12" s="85"/>
      <c r="J12" s="136"/>
      <c r="K12" s="76"/>
      <c r="L12" s="76"/>
      <c r="M12" s="76"/>
      <c r="N12" s="76"/>
      <c r="O12" s="76"/>
      <c r="P12" s="76"/>
      <c r="Q12" s="76"/>
      <c r="R12" s="76"/>
      <c r="S12" s="76"/>
      <c r="T12" s="76"/>
      <c r="U12" s="76"/>
      <c r="V12" s="76"/>
      <c r="W12" s="76"/>
      <c r="X12" s="76"/>
      <c r="Y12" s="76"/>
      <c r="Z12" s="76"/>
    </row>
    <row r="13" spans="1:26" ht="15.75">
      <c r="A13" s="76"/>
      <c r="B13" s="137"/>
      <c r="C13" s="137"/>
      <c r="D13" s="76"/>
      <c r="E13" s="76"/>
      <c r="F13" s="76"/>
      <c r="G13" s="76"/>
      <c r="H13" s="76"/>
      <c r="I13" s="136"/>
      <c r="J13" s="136"/>
      <c r="K13" s="76"/>
      <c r="L13" s="76"/>
      <c r="M13" s="76"/>
      <c r="N13" s="76"/>
      <c r="O13" s="76"/>
      <c r="P13" s="76"/>
      <c r="Q13" s="76"/>
      <c r="R13" s="76"/>
      <c r="S13" s="76"/>
      <c r="T13" s="76"/>
      <c r="U13" s="76"/>
      <c r="V13" s="76"/>
      <c r="W13" s="76"/>
      <c r="X13" s="76"/>
      <c r="Y13" s="76"/>
      <c r="Z13" s="76"/>
    </row>
    <row r="14" spans="1:26" ht="15.75">
      <c r="A14" s="76"/>
      <c r="B14" s="137"/>
      <c r="C14" s="137"/>
      <c r="D14" s="76"/>
      <c r="E14" s="76"/>
      <c r="F14" s="76"/>
      <c r="G14" s="76"/>
      <c r="H14" s="76"/>
      <c r="I14" s="136"/>
      <c r="J14" s="136"/>
      <c r="K14" s="76"/>
      <c r="L14" s="76"/>
      <c r="M14" s="76"/>
      <c r="N14" s="76"/>
      <c r="O14" s="76"/>
      <c r="P14" s="76"/>
      <c r="Q14" s="76"/>
      <c r="R14" s="76"/>
      <c r="S14" s="76"/>
      <c r="T14" s="76"/>
      <c r="U14" s="76"/>
      <c r="V14" s="76"/>
      <c r="W14" s="76"/>
      <c r="X14" s="76"/>
      <c r="Y14" s="76"/>
      <c r="Z14" s="76"/>
    </row>
    <row r="15" spans="1:26" ht="15.75">
      <c r="A15" s="76"/>
      <c r="B15" s="137"/>
      <c r="C15" s="137"/>
      <c r="D15" s="76"/>
      <c r="E15" s="76"/>
      <c r="F15" s="76"/>
      <c r="G15" s="76"/>
      <c r="H15" s="76"/>
      <c r="I15" s="136"/>
      <c r="J15" s="136"/>
      <c r="K15" s="76"/>
      <c r="L15" s="76"/>
      <c r="M15" s="76"/>
      <c r="N15" s="76"/>
      <c r="O15" s="76"/>
      <c r="P15" s="76"/>
      <c r="Q15" s="76"/>
      <c r="R15" s="76"/>
      <c r="S15" s="76"/>
      <c r="T15" s="76"/>
      <c r="U15" s="76"/>
      <c r="V15" s="76"/>
      <c r="W15" s="76"/>
      <c r="X15" s="76"/>
      <c r="Y15" s="76"/>
      <c r="Z15" s="76"/>
    </row>
    <row r="16" spans="1:26" ht="15.75">
      <c r="A16" s="76"/>
      <c r="B16" s="137"/>
      <c r="C16" s="137"/>
      <c r="D16" s="76"/>
      <c r="E16" s="76"/>
      <c r="F16" s="76"/>
      <c r="G16" s="76"/>
      <c r="H16" s="76"/>
      <c r="I16" s="136"/>
      <c r="J16" s="136"/>
      <c r="K16" s="76"/>
      <c r="L16" s="76"/>
      <c r="M16" s="76"/>
      <c r="N16" s="76"/>
      <c r="O16" s="76"/>
      <c r="P16" s="76"/>
      <c r="Q16" s="76"/>
      <c r="R16" s="76"/>
      <c r="S16" s="76"/>
      <c r="T16" s="76"/>
      <c r="U16" s="76"/>
      <c r="V16" s="76"/>
      <c r="W16" s="76"/>
      <c r="X16" s="76"/>
      <c r="Y16" s="76"/>
      <c r="Z16" s="76"/>
    </row>
    <row r="17" spans="1:26" ht="15.75">
      <c r="A17" s="76"/>
      <c r="B17" s="137"/>
      <c r="C17" s="137"/>
      <c r="D17" s="76"/>
      <c r="E17" s="76"/>
      <c r="F17" s="76"/>
      <c r="G17" s="76"/>
      <c r="H17" s="76"/>
      <c r="I17" s="136"/>
      <c r="J17" s="136"/>
      <c r="K17" s="76"/>
      <c r="L17" s="76"/>
      <c r="M17" s="76"/>
      <c r="N17" s="76"/>
      <c r="O17" s="76"/>
      <c r="P17" s="76"/>
      <c r="Q17" s="76"/>
      <c r="R17" s="76"/>
      <c r="S17" s="76"/>
      <c r="T17" s="76"/>
      <c r="U17" s="76"/>
      <c r="V17" s="76"/>
      <c r="W17" s="76"/>
      <c r="X17" s="76"/>
      <c r="Y17" s="76"/>
      <c r="Z17" s="76"/>
    </row>
    <row r="18" spans="1:26" ht="15.75">
      <c r="A18" s="76"/>
      <c r="B18" s="137"/>
      <c r="C18" s="137"/>
      <c r="D18" s="76"/>
      <c r="E18" s="76"/>
      <c r="F18" s="76"/>
      <c r="G18" s="76"/>
      <c r="H18" s="76"/>
      <c r="I18" s="136"/>
      <c r="J18" s="136"/>
      <c r="K18" s="76"/>
      <c r="L18" s="76"/>
      <c r="M18" s="76"/>
      <c r="N18" s="76"/>
      <c r="O18" s="76"/>
      <c r="P18" s="76"/>
      <c r="Q18" s="76"/>
      <c r="R18" s="76"/>
      <c r="S18" s="76"/>
      <c r="T18" s="76"/>
      <c r="U18" s="76"/>
      <c r="V18" s="76"/>
      <c r="W18" s="76"/>
      <c r="X18" s="76"/>
      <c r="Y18" s="76"/>
      <c r="Z18" s="76"/>
    </row>
    <row r="19" spans="1:26" ht="15.75">
      <c r="A19" s="76"/>
      <c r="B19" s="137"/>
      <c r="C19" s="137"/>
      <c r="D19" s="76"/>
      <c r="E19" s="76"/>
      <c r="F19" s="76"/>
      <c r="G19" s="76"/>
      <c r="H19" s="76"/>
      <c r="I19" s="136"/>
      <c r="J19" s="136"/>
      <c r="K19" s="76"/>
      <c r="L19" s="76"/>
      <c r="M19" s="76"/>
      <c r="N19" s="76"/>
      <c r="O19" s="76"/>
      <c r="P19" s="76"/>
      <c r="Q19" s="76"/>
      <c r="R19" s="76"/>
      <c r="S19" s="76"/>
      <c r="T19" s="76"/>
      <c r="U19" s="76"/>
      <c r="V19" s="76"/>
      <c r="W19" s="76"/>
      <c r="X19" s="76"/>
      <c r="Y19" s="76"/>
      <c r="Z19" s="76"/>
    </row>
    <row r="20" spans="1:26" ht="15.75">
      <c r="A20" s="76"/>
      <c r="B20" s="137"/>
      <c r="C20" s="137"/>
      <c r="D20" s="76"/>
      <c r="E20" s="76"/>
      <c r="F20" s="76"/>
      <c r="G20" s="76"/>
      <c r="H20" s="76"/>
      <c r="I20" s="136"/>
      <c r="J20" s="136"/>
      <c r="K20" s="76"/>
      <c r="L20" s="76"/>
      <c r="M20" s="76"/>
      <c r="N20" s="76"/>
      <c r="O20" s="76"/>
      <c r="P20" s="76"/>
      <c r="Q20" s="76"/>
      <c r="R20" s="76"/>
      <c r="S20" s="76"/>
      <c r="T20" s="76"/>
      <c r="U20" s="76"/>
      <c r="V20" s="76"/>
      <c r="W20" s="76"/>
      <c r="X20" s="76"/>
      <c r="Y20" s="76"/>
      <c r="Z20" s="76"/>
    </row>
    <row r="21" spans="1:26" ht="15.75" customHeight="1">
      <c r="A21" s="76"/>
      <c r="B21" s="137"/>
      <c r="C21" s="137"/>
      <c r="D21" s="76"/>
      <c r="E21" s="76"/>
      <c r="F21" s="76"/>
      <c r="G21" s="76"/>
      <c r="H21" s="76"/>
      <c r="I21" s="136"/>
      <c r="J21" s="136"/>
      <c r="K21" s="76"/>
      <c r="L21" s="76"/>
      <c r="M21" s="76"/>
      <c r="N21" s="76"/>
      <c r="O21" s="76"/>
      <c r="P21" s="76"/>
      <c r="Q21" s="76"/>
      <c r="R21" s="76"/>
      <c r="S21" s="76"/>
      <c r="T21" s="76"/>
      <c r="U21" s="76"/>
      <c r="V21" s="76"/>
      <c r="W21" s="76"/>
      <c r="X21" s="76"/>
      <c r="Y21" s="76"/>
      <c r="Z21" s="76"/>
    </row>
    <row r="22" spans="1:26" ht="15.75" customHeight="1">
      <c r="A22" s="76"/>
      <c r="B22" s="137"/>
      <c r="C22" s="137"/>
      <c r="D22" s="76"/>
      <c r="E22" s="76"/>
      <c r="F22" s="76"/>
      <c r="G22" s="76"/>
      <c r="H22" s="76"/>
      <c r="I22" s="136"/>
      <c r="J22" s="136"/>
      <c r="K22" s="76"/>
      <c r="L22" s="76"/>
      <c r="M22" s="76"/>
      <c r="N22" s="76"/>
      <c r="O22" s="76"/>
      <c r="P22" s="76"/>
      <c r="Q22" s="76"/>
      <c r="R22" s="76"/>
      <c r="S22" s="76"/>
      <c r="T22" s="76"/>
      <c r="U22" s="76"/>
      <c r="V22" s="76"/>
      <c r="W22" s="76"/>
      <c r="X22" s="76"/>
      <c r="Y22" s="76"/>
      <c r="Z22" s="76"/>
    </row>
    <row r="23" spans="1:26" ht="15.75" customHeight="1">
      <c r="A23" s="76"/>
      <c r="B23" s="137"/>
      <c r="C23" s="138"/>
      <c r="D23" s="139"/>
      <c r="E23" s="139"/>
      <c r="F23" s="139"/>
      <c r="G23" s="139"/>
      <c r="H23" s="139"/>
      <c r="I23" s="141"/>
      <c r="J23" s="136"/>
      <c r="K23" s="76"/>
      <c r="L23" s="76"/>
      <c r="M23" s="76"/>
      <c r="N23" s="76"/>
      <c r="O23" s="76"/>
      <c r="P23" s="76"/>
      <c r="Q23" s="76"/>
      <c r="R23" s="76"/>
      <c r="S23" s="76"/>
      <c r="T23" s="76"/>
      <c r="U23" s="76"/>
      <c r="V23" s="76"/>
      <c r="W23" s="76"/>
      <c r="X23" s="76"/>
      <c r="Y23" s="76"/>
      <c r="Z23" s="76"/>
    </row>
    <row r="24" spans="1:26" ht="15.75" customHeight="1">
      <c r="A24" s="76"/>
      <c r="B24" s="137"/>
      <c r="C24" s="76"/>
      <c r="D24" s="76"/>
      <c r="E24" s="76"/>
      <c r="F24" s="76"/>
      <c r="G24" s="76"/>
      <c r="H24" s="76"/>
      <c r="I24" s="76"/>
      <c r="J24" s="136"/>
      <c r="K24" s="76"/>
      <c r="L24" s="76"/>
      <c r="M24" s="76"/>
      <c r="N24" s="76"/>
      <c r="O24" s="76"/>
      <c r="P24" s="76"/>
      <c r="Q24" s="76"/>
      <c r="R24" s="76"/>
      <c r="S24" s="76"/>
      <c r="T24" s="76"/>
      <c r="U24" s="76"/>
      <c r="V24" s="76"/>
      <c r="W24" s="76"/>
      <c r="X24" s="76"/>
      <c r="Y24" s="76"/>
      <c r="Z24" s="76"/>
    </row>
    <row r="25" spans="1:26" ht="15.75" customHeight="1">
      <c r="A25" s="76"/>
      <c r="B25" s="138"/>
      <c r="C25" s="139"/>
      <c r="D25" s="139"/>
      <c r="E25" s="139"/>
      <c r="F25" s="139"/>
      <c r="G25" s="139"/>
      <c r="H25" s="139"/>
      <c r="I25" s="139"/>
      <c r="J25" s="141"/>
      <c r="K25" s="76"/>
      <c r="L25" s="76"/>
      <c r="M25" s="76"/>
      <c r="N25" s="76"/>
      <c r="O25" s="76"/>
      <c r="P25" s="76"/>
      <c r="Q25" s="76"/>
      <c r="R25" s="76"/>
      <c r="S25" s="76"/>
      <c r="T25" s="76"/>
      <c r="U25" s="76"/>
      <c r="V25" s="76"/>
      <c r="W25" s="76"/>
      <c r="X25" s="76"/>
      <c r="Y25" s="76"/>
      <c r="Z25" s="76"/>
    </row>
    <row r="26" spans="1:26" ht="15.75" customHeight="1">
      <c r="A26" s="76"/>
      <c r="B26" s="137"/>
      <c r="C26" s="76"/>
      <c r="D26" s="76"/>
      <c r="E26" s="76"/>
      <c r="F26" s="76"/>
      <c r="G26" s="76"/>
      <c r="H26" s="76"/>
      <c r="I26" s="76"/>
      <c r="J26" s="136"/>
      <c r="K26" s="76"/>
      <c r="L26" s="76"/>
      <c r="M26" s="76"/>
      <c r="N26" s="76"/>
      <c r="O26" s="76"/>
      <c r="P26" s="76"/>
      <c r="Q26" s="76"/>
      <c r="R26" s="76"/>
      <c r="S26" s="76"/>
      <c r="T26" s="76"/>
      <c r="U26" s="76"/>
      <c r="V26" s="76"/>
      <c r="W26" s="76"/>
      <c r="X26" s="76"/>
      <c r="Y26" s="76"/>
      <c r="Z26" s="76"/>
    </row>
    <row r="27" spans="1:26" ht="15.75" customHeight="1">
      <c r="A27" s="76"/>
      <c r="B27" s="137"/>
      <c r="C27" s="76"/>
      <c r="D27" s="76"/>
      <c r="E27" s="76"/>
      <c r="F27" s="76"/>
      <c r="G27" s="76"/>
      <c r="H27" s="76"/>
      <c r="I27" s="76"/>
      <c r="J27" s="136"/>
      <c r="K27" s="76"/>
      <c r="L27" s="76"/>
      <c r="M27" s="76"/>
      <c r="N27" s="76"/>
      <c r="O27" s="76"/>
      <c r="P27" s="76"/>
      <c r="Q27" s="76"/>
      <c r="R27" s="76"/>
      <c r="S27" s="76"/>
      <c r="T27" s="76"/>
      <c r="U27" s="76"/>
      <c r="V27" s="76"/>
      <c r="W27" s="76"/>
      <c r="X27" s="76"/>
      <c r="Y27" s="76"/>
      <c r="Z27" s="76"/>
    </row>
    <row r="28" spans="1:26" ht="15.75" customHeight="1">
      <c r="A28" s="76"/>
      <c r="B28" s="137"/>
      <c r="C28" s="76"/>
      <c r="D28" s="76"/>
      <c r="E28" s="76"/>
      <c r="F28" s="76"/>
      <c r="G28" s="76"/>
      <c r="H28" s="76"/>
      <c r="I28" s="76"/>
      <c r="J28" s="136"/>
      <c r="K28" s="76"/>
      <c r="L28" s="76"/>
      <c r="M28" s="76"/>
      <c r="N28" s="76"/>
      <c r="O28" s="76"/>
      <c r="P28" s="76"/>
      <c r="Q28" s="76"/>
      <c r="R28" s="76"/>
      <c r="S28" s="76"/>
      <c r="T28" s="76"/>
      <c r="U28" s="76"/>
      <c r="V28" s="76"/>
      <c r="W28" s="76"/>
      <c r="X28" s="76"/>
      <c r="Y28" s="76"/>
      <c r="Z28" s="76"/>
    </row>
    <row r="29" spans="1:26" ht="15.75" customHeight="1">
      <c r="A29" s="76"/>
      <c r="B29" s="137"/>
      <c r="C29" s="76"/>
      <c r="D29" s="76"/>
      <c r="E29" s="76"/>
      <c r="F29" s="76"/>
      <c r="G29" s="76"/>
      <c r="H29" s="76"/>
      <c r="I29" s="76"/>
      <c r="J29" s="136"/>
      <c r="K29" s="76"/>
      <c r="L29" s="76"/>
      <c r="M29" s="76"/>
      <c r="N29" s="76"/>
      <c r="O29" s="76"/>
      <c r="P29" s="76"/>
      <c r="Q29" s="76"/>
      <c r="R29" s="76"/>
      <c r="S29" s="76"/>
      <c r="T29" s="76"/>
      <c r="U29" s="76"/>
      <c r="V29" s="76"/>
      <c r="W29" s="76"/>
      <c r="X29" s="76"/>
      <c r="Y29" s="76"/>
      <c r="Z29" s="76"/>
    </row>
    <row r="30" spans="1:26" ht="15.75" customHeight="1">
      <c r="A30" s="76"/>
      <c r="B30" s="137"/>
      <c r="C30" s="76"/>
      <c r="D30" s="76"/>
      <c r="E30" s="76"/>
      <c r="F30" s="76"/>
      <c r="G30" s="76"/>
      <c r="H30" s="76"/>
      <c r="I30" s="76"/>
      <c r="J30" s="136"/>
      <c r="K30" s="76"/>
      <c r="L30" s="76"/>
      <c r="M30" s="76"/>
      <c r="N30" s="76"/>
      <c r="O30" s="76"/>
      <c r="P30" s="76"/>
      <c r="Q30" s="76"/>
      <c r="R30" s="76"/>
      <c r="S30" s="76"/>
      <c r="T30" s="76"/>
      <c r="U30" s="76"/>
      <c r="V30" s="76"/>
      <c r="W30" s="76"/>
      <c r="X30" s="76"/>
      <c r="Y30" s="76"/>
      <c r="Z30" s="76"/>
    </row>
    <row r="31" spans="1:26" ht="15.75" customHeight="1">
      <c r="A31" s="76"/>
      <c r="B31" s="137"/>
      <c r="C31" s="76"/>
      <c r="D31" s="76"/>
      <c r="E31" s="76"/>
      <c r="F31" s="76"/>
      <c r="G31" s="76"/>
      <c r="H31" s="76"/>
      <c r="I31" s="76"/>
      <c r="J31" s="136"/>
      <c r="K31" s="76"/>
      <c r="L31" s="76"/>
      <c r="M31" s="76"/>
      <c r="N31" s="76"/>
      <c r="O31" s="76"/>
      <c r="P31" s="76"/>
      <c r="Q31" s="76"/>
      <c r="R31" s="76"/>
      <c r="S31" s="76"/>
      <c r="T31" s="76"/>
      <c r="U31" s="76"/>
      <c r="V31" s="76"/>
      <c r="W31" s="76"/>
      <c r="X31" s="76"/>
      <c r="Y31" s="76"/>
      <c r="Z31" s="76"/>
    </row>
    <row r="32" spans="1:26" ht="15.75" customHeight="1">
      <c r="A32" s="76"/>
      <c r="B32" s="138"/>
      <c r="C32" s="139"/>
      <c r="D32" s="139"/>
      <c r="E32" s="139"/>
      <c r="F32" s="139"/>
      <c r="G32" s="139"/>
      <c r="H32" s="139"/>
      <c r="I32" s="139"/>
      <c r="J32" s="141"/>
      <c r="K32" s="76"/>
      <c r="L32" s="76"/>
      <c r="M32" s="76"/>
      <c r="N32" s="76"/>
      <c r="O32" s="76"/>
      <c r="P32" s="76"/>
      <c r="Q32" s="76"/>
      <c r="R32" s="76"/>
      <c r="S32" s="76"/>
      <c r="T32" s="76"/>
      <c r="U32" s="76"/>
      <c r="V32" s="76"/>
      <c r="W32" s="76"/>
      <c r="X32" s="76"/>
      <c r="Y32" s="76"/>
      <c r="Z32" s="76"/>
    </row>
    <row r="33" spans="1:26" ht="15.75" customHeight="1">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row>
    <row r="34" spans="1:26" ht="15.75" customHeight="1">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row>
    <row r="35" spans="1:26" ht="15.75" customHeight="1">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row>
    <row r="36" spans="1:26" ht="15.75" customHeight="1">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row>
    <row r="37" spans="1:26" ht="15.75" customHeight="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row>
    <row r="38" spans="1:26" ht="15.75"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row>
    <row r="39" spans="1:26" ht="15.75"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row>
    <row r="40" spans="1:26" ht="15.75"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row>
    <row r="41" spans="1:26" ht="15.75"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row>
    <row r="42" spans="1:26" ht="15.75"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row>
    <row r="43" spans="1:26" ht="15.75"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row>
    <row r="44" spans="1:26" ht="15.75"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row>
    <row r="45" spans="1:26" ht="15.75"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row>
    <row r="46" spans="1:26"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row>
    <row r="47" spans="1:26" ht="15.75"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row>
    <row r="48" spans="1:26"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row>
    <row r="49" spans="1:26"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row>
    <row r="50" spans="1:26"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26"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row>
    <row r="53" spans="1:26"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row>
    <row r="54" spans="1:26"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row>
    <row r="55" spans="1:26"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row>
    <row r="57" spans="1:26"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row>
    <row r="58" spans="1:26"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row>
    <row r="59" spans="1:26"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row>
    <row r="61" spans="1:26"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row>
    <row r="62" spans="1:26"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row>
    <row r="63" spans="1:26"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row>
    <row r="65" spans="1:26"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row>
    <row r="68" spans="1:26"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row>
    <row r="71" spans="1:26"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row>
    <row r="76" spans="1:26"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H6"/>
    <mergeCell ref="I2:J6"/>
    <mergeCell ref="H8:I11"/>
  </mergeCells>
  <pageMargins left="0.7" right="0.7" top="0.75" bottom="0.75" header="0" footer="0"/>
  <pageSetup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5">
    <tabColor rgb="FFC5E0B3"/>
  </sheetPr>
  <dimension ref="A1:Z1000"/>
  <sheetViews>
    <sheetView showGridLines="0" workbookViewId="0">
      <selection activeCell="C11" sqref="C11"/>
    </sheetView>
  </sheetViews>
  <sheetFormatPr baseColWidth="10" defaultColWidth="11.21875" defaultRowHeight="15" customHeight="1"/>
  <cols>
    <col min="1" max="10" width="11.5546875" customWidth="1"/>
    <col min="11" max="26" width="10.5546875" customWidth="1"/>
  </cols>
  <sheetData>
    <row r="1" spans="1:26" ht="15.75">
      <c r="A1" s="76"/>
      <c r="B1" s="76"/>
      <c r="C1" s="76"/>
      <c r="D1" s="76"/>
      <c r="E1" s="76"/>
      <c r="F1" s="76"/>
      <c r="G1" s="76"/>
      <c r="H1" s="76"/>
      <c r="I1" s="76"/>
      <c r="J1" s="76"/>
      <c r="K1" s="76"/>
      <c r="L1" s="76"/>
      <c r="M1" s="76"/>
      <c r="N1" s="76"/>
      <c r="O1" s="76"/>
      <c r="P1" s="76"/>
      <c r="Q1" s="76"/>
      <c r="R1" s="76"/>
      <c r="S1" s="76"/>
      <c r="T1" s="76"/>
      <c r="U1" s="76"/>
      <c r="V1" s="76"/>
      <c r="W1" s="76"/>
      <c r="X1" s="76"/>
      <c r="Y1" s="76"/>
      <c r="Z1" s="76"/>
    </row>
    <row r="2" spans="1:26" ht="15.75">
      <c r="A2" s="76"/>
      <c r="B2" s="828" t="s">
        <v>485</v>
      </c>
      <c r="C2" s="816"/>
      <c r="D2" s="816"/>
      <c r="E2" s="816"/>
      <c r="F2" s="816"/>
      <c r="G2" s="816"/>
      <c r="H2" s="816"/>
      <c r="I2" s="826"/>
      <c r="J2" s="817"/>
      <c r="K2" s="76"/>
      <c r="L2" s="76"/>
      <c r="M2" s="76"/>
      <c r="N2" s="76"/>
      <c r="O2" s="76"/>
      <c r="P2" s="76"/>
      <c r="Q2" s="76"/>
      <c r="R2" s="76"/>
      <c r="S2" s="76"/>
      <c r="T2" s="76"/>
      <c r="U2" s="76"/>
      <c r="V2" s="76"/>
      <c r="W2" s="76"/>
      <c r="X2" s="76"/>
      <c r="Y2" s="76"/>
      <c r="Z2" s="76"/>
    </row>
    <row r="3" spans="1:26" ht="15.75">
      <c r="A3" s="76"/>
      <c r="B3" s="664"/>
      <c r="C3" s="478"/>
      <c r="D3" s="478"/>
      <c r="E3" s="478"/>
      <c r="F3" s="478"/>
      <c r="G3" s="478"/>
      <c r="H3" s="478"/>
      <c r="I3" s="478"/>
      <c r="J3" s="584"/>
      <c r="K3" s="76"/>
      <c r="L3" s="76"/>
      <c r="M3" s="76"/>
      <c r="N3" s="76"/>
      <c r="O3" s="76"/>
      <c r="P3" s="76"/>
      <c r="Q3" s="76"/>
      <c r="R3" s="76"/>
      <c r="S3" s="76"/>
      <c r="T3" s="76"/>
      <c r="U3" s="76"/>
      <c r="V3" s="76"/>
      <c r="W3" s="76"/>
      <c r="X3" s="76"/>
      <c r="Y3" s="76"/>
      <c r="Z3" s="76"/>
    </row>
    <row r="4" spans="1:26" ht="15.75">
      <c r="A4" s="76"/>
      <c r="B4" s="664"/>
      <c r="C4" s="478"/>
      <c r="D4" s="478"/>
      <c r="E4" s="478"/>
      <c r="F4" s="478"/>
      <c r="G4" s="478"/>
      <c r="H4" s="478"/>
      <c r="I4" s="478"/>
      <c r="J4" s="584"/>
      <c r="K4" s="76"/>
      <c r="L4" s="76"/>
      <c r="M4" s="76"/>
      <c r="N4" s="76"/>
      <c r="O4" s="76"/>
      <c r="P4" s="76"/>
      <c r="Q4" s="76"/>
      <c r="R4" s="76"/>
      <c r="S4" s="76"/>
      <c r="T4" s="76"/>
      <c r="U4" s="76"/>
      <c r="V4" s="76"/>
      <c r="W4" s="76"/>
      <c r="X4" s="76"/>
      <c r="Y4" s="76"/>
      <c r="Z4" s="76"/>
    </row>
    <row r="5" spans="1:26" ht="15.75">
      <c r="A5" s="76"/>
      <c r="B5" s="664"/>
      <c r="C5" s="478"/>
      <c r="D5" s="478"/>
      <c r="E5" s="478"/>
      <c r="F5" s="478"/>
      <c r="G5" s="478"/>
      <c r="H5" s="478"/>
      <c r="I5" s="478"/>
      <c r="J5" s="584"/>
      <c r="K5" s="76"/>
      <c r="L5" s="76"/>
      <c r="M5" s="76"/>
      <c r="N5" s="76"/>
      <c r="O5" s="76"/>
      <c r="P5" s="76"/>
      <c r="Q5" s="76"/>
      <c r="R5" s="76"/>
      <c r="S5" s="76"/>
      <c r="T5" s="76"/>
      <c r="U5" s="76"/>
      <c r="V5" s="76"/>
      <c r="W5" s="76"/>
      <c r="X5" s="76"/>
      <c r="Y5" s="76"/>
      <c r="Z5" s="76"/>
    </row>
    <row r="6" spans="1:26" ht="15.75">
      <c r="A6" s="76"/>
      <c r="B6" s="665"/>
      <c r="C6" s="494"/>
      <c r="D6" s="494"/>
      <c r="E6" s="494"/>
      <c r="F6" s="494"/>
      <c r="G6" s="494"/>
      <c r="H6" s="494"/>
      <c r="I6" s="494"/>
      <c r="J6" s="574"/>
      <c r="K6" s="76"/>
      <c r="L6" s="76"/>
      <c r="M6" s="76"/>
      <c r="N6" s="76"/>
      <c r="O6" s="76"/>
      <c r="P6" s="76"/>
      <c r="Q6" s="76"/>
      <c r="R6" s="76"/>
      <c r="S6" s="76"/>
      <c r="T6" s="76"/>
      <c r="U6" s="76"/>
      <c r="V6" s="76"/>
      <c r="W6" s="76"/>
      <c r="X6" s="76"/>
      <c r="Y6" s="76"/>
      <c r="Z6" s="76"/>
    </row>
    <row r="7" spans="1:26" ht="15.75">
      <c r="A7" s="76"/>
      <c r="B7" s="137"/>
      <c r="C7" s="76"/>
      <c r="D7" s="76"/>
      <c r="E7" s="76"/>
      <c r="F7" s="76"/>
      <c r="G7" s="76"/>
      <c r="H7" s="76"/>
      <c r="I7" s="76"/>
      <c r="J7" s="136"/>
      <c r="K7" s="76"/>
      <c r="L7" s="76"/>
      <c r="M7" s="76"/>
      <c r="N7" s="76"/>
      <c r="O7" s="76"/>
      <c r="P7" s="76"/>
      <c r="Q7" s="76"/>
      <c r="R7" s="76"/>
      <c r="S7" s="76"/>
      <c r="T7" s="76"/>
      <c r="U7" s="76"/>
      <c r="V7" s="76"/>
      <c r="W7" s="76"/>
      <c r="X7" s="76"/>
      <c r="Y7" s="76"/>
      <c r="Z7" s="76"/>
    </row>
    <row r="8" spans="1:26" ht="15.75">
      <c r="A8" s="76"/>
      <c r="B8" s="137"/>
      <c r="C8" s="76"/>
      <c r="D8" s="76"/>
      <c r="E8" s="76"/>
      <c r="F8" s="76"/>
      <c r="G8" s="76"/>
      <c r="H8" s="827">
        <f>PROCESO!E6</f>
        <v>2.6458324384306979</v>
      </c>
      <c r="I8" s="561"/>
      <c r="J8" s="136"/>
      <c r="K8" s="76"/>
      <c r="L8" s="76"/>
      <c r="M8" s="76"/>
      <c r="N8" s="76"/>
      <c r="O8" s="76"/>
      <c r="P8" s="76"/>
      <c r="Q8" s="76"/>
      <c r="R8" s="76"/>
      <c r="S8" s="76"/>
      <c r="T8" s="76"/>
      <c r="U8" s="76"/>
      <c r="V8" s="76"/>
      <c r="W8" s="76"/>
      <c r="X8" s="76"/>
      <c r="Y8" s="76"/>
      <c r="Z8" s="76"/>
    </row>
    <row r="9" spans="1:26" ht="15.75">
      <c r="A9" s="76"/>
      <c r="B9" s="137"/>
      <c r="C9" s="76"/>
      <c r="D9" s="76"/>
      <c r="E9" s="76"/>
      <c r="F9" s="76"/>
      <c r="G9" s="76"/>
      <c r="H9" s="561"/>
      <c r="I9" s="561"/>
      <c r="J9" s="136"/>
      <c r="K9" s="76"/>
      <c r="L9" s="76"/>
      <c r="M9" s="76"/>
      <c r="N9" s="76"/>
      <c r="O9" s="76"/>
      <c r="P9" s="76"/>
      <c r="Q9" s="76"/>
      <c r="R9" s="76"/>
      <c r="S9" s="76"/>
      <c r="T9" s="76"/>
      <c r="U9" s="76"/>
      <c r="V9" s="76"/>
      <c r="W9" s="76"/>
      <c r="X9" s="76"/>
      <c r="Y9" s="76"/>
      <c r="Z9" s="76"/>
    </row>
    <row r="10" spans="1:26" ht="15.75">
      <c r="A10" s="76"/>
      <c r="B10" s="137"/>
      <c r="C10" s="76"/>
      <c r="D10" s="76"/>
      <c r="E10" s="76"/>
      <c r="F10" s="76"/>
      <c r="G10" s="76"/>
      <c r="H10" s="561"/>
      <c r="I10" s="561"/>
      <c r="J10" s="136"/>
      <c r="K10" s="76"/>
      <c r="L10" s="76"/>
      <c r="M10" s="76"/>
      <c r="N10" s="76"/>
      <c r="O10" s="76"/>
      <c r="P10" s="76"/>
      <c r="Q10" s="76"/>
      <c r="R10" s="76"/>
      <c r="S10" s="76"/>
      <c r="T10" s="76"/>
      <c r="U10" s="76"/>
      <c r="V10" s="76"/>
      <c r="W10" s="76"/>
      <c r="X10" s="76"/>
      <c r="Y10" s="76"/>
      <c r="Z10" s="76"/>
    </row>
    <row r="11" spans="1:26" ht="15.75">
      <c r="A11" s="76"/>
      <c r="B11" s="137"/>
      <c r="C11" s="76"/>
      <c r="D11" s="76"/>
      <c r="E11" s="76"/>
      <c r="F11" s="76"/>
      <c r="G11" s="76"/>
      <c r="H11" s="561"/>
      <c r="I11" s="561"/>
      <c r="J11" s="136"/>
      <c r="K11" s="76"/>
      <c r="L11" s="76"/>
      <c r="M11" s="76"/>
      <c r="N11" s="76"/>
      <c r="O11" s="76"/>
      <c r="P11" s="76"/>
      <c r="Q11" s="76"/>
      <c r="R11" s="76"/>
      <c r="S11" s="76"/>
      <c r="T11" s="76"/>
      <c r="U11" s="76"/>
      <c r="V11" s="76"/>
      <c r="W11" s="76"/>
      <c r="X11" s="76"/>
      <c r="Y11" s="76"/>
      <c r="Z11" s="76"/>
    </row>
    <row r="12" spans="1:26" ht="15.75">
      <c r="A12" s="76"/>
      <c r="B12" s="137"/>
      <c r="C12" s="82"/>
      <c r="D12" s="83"/>
      <c r="E12" s="83"/>
      <c r="F12" s="83"/>
      <c r="G12" s="83"/>
      <c r="H12" s="83"/>
      <c r="I12" s="85"/>
      <c r="J12" s="136"/>
      <c r="K12" s="76"/>
      <c r="L12" s="76"/>
      <c r="M12" s="76"/>
      <c r="N12" s="76"/>
      <c r="O12" s="76"/>
      <c r="P12" s="76"/>
      <c r="Q12" s="76"/>
      <c r="R12" s="76"/>
      <c r="S12" s="76"/>
      <c r="T12" s="76"/>
      <c r="U12" s="76"/>
      <c r="V12" s="76"/>
      <c r="W12" s="76"/>
      <c r="X12" s="76"/>
      <c r="Y12" s="76"/>
      <c r="Z12" s="76"/>
    </row>
    <row r="13" spans="1:26" ht="15.75">
      <c r="A13" s="76"/>
      <c r="B13" s="137"/>
      <c r="C13" s="137"/>
      <c r="D13" s="76"/>
      <c r="E13" s="76"/>
      <c r="F13" s="76"/>
      <c r="G13" s="76"/>
      <c r="H13" s="76"/>
      <c r="I13" s="136"/>
      <c r="J13" s="136"/>
      <c r="K13" s="76"/>
      <c r="L13" s="76"/>
      <c r="M13" s="76"/>
      <c r="N13" s="76"/>
      <c r="O13" s="76"/>
      <c r="P13" s="76"/>
      <c r="Q13" s="76"/>
      <c r="R13" s="76"/>
      <c r="S13" s="76"/>
      <c r="T13" s="76"/>
      <c r="U13" s="76"/>
      <c r="V13" s="76"/>
      <c r="W13" s="76"/>
      <c r="X13" s="76"/>
      <c r="Y13" s="76"/>
      <c r="Z13" s="76"/>
    </row>
    <row r="14" spans="1:26" ht="15.75">
      <c r="A14" s="76"/>
      <c r="B14" s="137"/>
      <c r="C14" s="137"/>
      <c r="D14" s="76"/>
      <c r="E14" s="76"/>
      <c r="F14" s="76"/>
      <c r="G14" s="76"/>
      <c r="H14" s="76"/>
      <c r="I14" s="136"/>
      <c r="J14" s="136"/>
      <c r="K14" s="76"/>
      <c r="L14" s="76"/>
      <c r="M14" s="76"/>
      <c r="N14" s="76"/>
      <c r="O14" s="76"/>
      <c r="P14" s="76"/>
      <c r="Q14" s="76"/>
      <c r="R14" s="76"/>
      <c r="S14" s="76"/>
      <c r="T14" s="76"/>
      <c r="U14" s="76"/>
      <c r="V14" s="76"/>
      <c r="W14" s="76"/>
      <c r="X14" s="76"/>
      <c r="Y14" s="76"/>
      <c r="Z14" s="76"/>
    </row>
    <row r="15" spans="1:26" ht="15.75">
      <c r="A15" s="76"/>
      <c r="B15" s="137"/>
      <c r="C15" s="137"/>
      <c r="D15" s="76"/>
      <c r="E15" s="76"/>
      <c r="F15" s="76"/>
      <c r="G15" s="76"/>
      <c r="H15" s="76"/>
      <c r="I15" s="136"/>
      <c r="J15" s="136"/>
      <c r="K15" s="76"/>
      <c r="L15" s="76"/>
      <c r="M15" s="76"/>
      <c r="N15" s="76"/>
      <c r="O15" s="76"/>
      <c r="P15" s="76"/>
      <c r="Q15" s="76"/>
      <c r="R15" s="76"/>
      <c r="S15" s="76"/>
      <c r="T15" s="76"/>
      <c r="U15" s="76"/>
      <c r="V15" s="76"/>
      <c r="W15" s="76"/>
      <c r="X15" s="76"/>
      <c r="Y15" s="76"/>
      <c r="Z15" s="76"/>
    </row>
    <row r="16" spans="1:26" ht="15.75">
      <c r="A16" s="76"/>
      <c r="B16" s="137"/>
      <c r="C16" s="137"/>
      <c r="D16" s="76"/>
      <c r="E16" s="76"/>
      <c r="F16" s="76"/>
      <c r="G16" s="76"/>
      <c r="H16" s="76"/>
      <c r="I16" s="136"/>
      <c r="J16" s="136"/>
      <c r="K16" s="76"/>
      <c r="L16" s="76"/>
      <c r="M16" s="76"/>
      <c r="N16" s="76"/>
      <c r="O16" s="76"/>
      <c r="P16" s="76"/>
      <c r="Q16" s="76"/>
      <c r="R16" s="76"/>
      <c r="S16" s="76"/>
      <c r="T16" s="76"/>
      <c r="U16" s="76"/>
      <c r="V16" s="76"/>
      <c r="W16" s="76"/>
      <c r="X16" s="76"/>
      <c r="Y16" s="76"/>
      <c r="Z16" s="76"/>
    </row>
    <row r="17" spans="1:26" ht="28.5" customHeight="1">
      <c r="A17" s="76"/>
      <c r="B17" s="137"/>
      <c r="C17" s="137"/>
      <c r="D17" s="76"/>
      <c r="E17" s="76"/>
      <c r="F17" s="76"/>
      <c r="G17" s="76"/>
      <c r="H17" s="76"/>
      <c r="I17" s="136"/>
      <c r="J17" s="136"/>
      <c r="K17" s="76"/>
      <c r="L17" s="76"/>
      <c r="M17" s="76"/>
      <c r="N17" s="76"/>
      <c r="O17" s="76"/>
      <c r="P17" s="76"/>
      <c r="Q17" s="76"/>
      <c r="R17" s="76"/>
      <c r="S17" s="76"/>
      <c r="T17" s="76"/>
      <c r="U17" s="76"/>
      <c r="V17" s="76"/>
      <c r="W17" s="76"/>
      <c r="X17" s="76"/>
      <c r="Y17" s="76"/>
      <c r="Z17" s="76"/>
    </row>
    <row r="18" spans="1:26" ht="35.25" customHeight="1">
      <c r="A18" s="76"/>
      <c r="B18" s="137"/>
      <c r="C18" s="137"/>
      <c r="D18" s="76"/>
      <c r="E18" s="76"/>
      <c r="F18" s="76"/>
      <c r="G18" s="76"/>
      <c r="H18" s="76"/>
      <c r="I18" s="136"/>
      <c r="J18" s="136"/>
      <c r="K18" s="76"/>
      <c r="L18" s="76"/>
      <c r="M18" s="76"/>
      <c r="N18" s="76"/>
      <c r="O18" s="76"/>
      <c r="P18" s="76"/>
      <c r="Q18" s="76"/>
      <c r="R18" s="76"/>
      <c r="S18" s="76"/>
      <c r="T18" s="76"/>
      <c r="U18" s="76"/>
      <c r="V18" s="76"/>
      <c r="W18" s="76"/>
      <c r="X18" s="76"/>
      <c r="Y18" s="76"/>
      <c r="Z18" s="76"/>
    </row>
    <row r="19" spans="1:26" ht="15.75">
      <c r="A19" s="76"/>
      <c r="B19" s="137"/>
      <c r="C19" s="137"/>
      <c r="D19" s="76"/>
      <c r="E19" s="76"/>
      <c r="F19" s="76"/>
      <c r="G19" s="76"/>
      <c r="H19" s="76"/>
      <c r="I19" s="136"/>
      <c r="J19" s="136"/>
      <c r="K19" s="76"/>
      <c r="L19" s="76"/>
      <c r="M19" s="76"/>
      <c r="N19" s="76"/>
      <c r="O19" s="76"/>
      <c r="P19" s="76"/>
      <c r="Q19" s="76"/>
      <c r="R19" s="76"/>
      <c r="S19" s="76"/>
      <c r="T19" s="76"/>
      <c r="U19" s="76"/>
      <c r="V19" s="76"/>
      <c r="W19" s="76"/>
      <c r="X19" s="76"/>
      <c r="Y19" s="76"/>
      <c r="Z19" s="76"/>
    </row>
    <row r="20" spans="1:26" ht="21" customHeight="1">
      <c r="A20" s="76"/>
      <c r="B20" s="137"/>
      <c r="C20" s="137"/>
      <c r="D20" s="76"/>
      <c r="E20" s="76"/>
      <c r="F20" s="76"/>
      <c r="G20" s="76"/>
      <c r="H20" s="76"/>
      <c r="I20" s="136"/>
      <c r="J20" s="136"/>
      <c r="K20" s="76"/>
      <c r="L20" s="76"/>
      <c r="M20" s="76"/>
      <c r="N20" s="76"/>
      <c r="O20" s="76"/>
      <c r="P20" s="76"/>
      <c r="Q20" s="76"/>
      <c r="R20" s="76"/>
      <c r="S20" s="76"/>
      <c r="T20" s="76"/>
      <c r="U20" s="76"/>
      <c r="V20" s="76"/>
      <c r="W20" s="76"/>
      <c r="X20" s="76"/>
      <c r="Y20" s="76"/>
      <c r="Z20" s="76"/>
    </row>
    <row r="21" spans="1:26" ht="27" customHeight="1">
      <c r="A21" s="76"/>
      <c r="B21" s="137"/>
      <c r="C21" s="137"/>
      <c r="D21" s="76"/>
      <c r="E21" s="76"/>
      <c r="F21" s="76"/>
      <c r="G21" s="76"/>
      <c r="H21" s="76"/>
      <c r="I21" s="136"/>
      <c r="J21" s="136"/>
      <c r="K21" s="76"/>
      <c r="L21" s="76"/>
      <c r="M21" s="76"/>
      <c r="N21" s="76"/>
      <c r="O21" s="76"/>
      <c r="P21" s="76"/>
      <c r="Q21" s="76"/>
      <c r="R21" s="76"/>
      <c r="S21" s="76"/>
      <c r="T21" s="76"/>
      <c r="U21" s="76"/>
      <c r="V21" s="76"/>
      <c r="W21" s="76"/>
      <c r="X21" s="76"/>
      <c r="Y21" s="76"/>
      <c r="Z21" s="76"/>
    </row>
    <row r="22" spans="1:26" ht="15.75" customHeight="1">
      <c r="A22" s="76"/>
      <c r="B22" s="137"/>
      <c r="C22" s="137"/>
      <c r="D22" s="76"/>
      <c r="E22" s="76"/>
      <c r="F22" s="76"/>
      <c r="G22" s="76"/>
      <c r="H22" s="76"/>
      <c r="I22" s="136"/>
      <c r="J22" s="136"/>
      <c r="K22" s="76"/>
      <c r="L22" s="76"/>
      <c r="M22" s="76"/>
      <c r="N22" s="76"/>
      <c r="O22" s="76"/>
      <c r="P22" s="76"/>
      <c r="Q22" s="76"/>
      <c r="R22" s="76"/>
      <c r="S22" s="76"/>
      <c r="T22" s="76"/>
      <c r="U22" s="76"/>
      <c r="V22" s="76"/>
      <c r="W22" s="76"/>
      <c r="X22" s="76"/>
      <c r="Y22" s="76"/>
      <c r="Z22" s="76"/>
    </row>
    <row r="23" spans="1:26" ht="15.75" customHeight="1">
      <c r="A23" s="76"/>
      <c r="B23" s="137"/>
      <c r="C23" s="138"/>
      <c r="D23" s="139"/>
      <c r="E23" s="139"/>
      <c r="F23" s="139"/>
      <c r="G23" s="139"/>
      <c r="H23" s="139"/>
      <c r="I23" s="141"/>
      <c r="J23" s="136"/>
      <c r="K23" s="76"/>
      <c r="L23" s="76"/>
      <c r="M23" s="76"/>
      <c r="N23" s="76"/>
      <c r="O23" s="76"/>
      <c r="P23" s="76"/>
      <c r="Q23" s="76"/>
      <c r="R23" s="76"/>
      <c r="S23" s="76"/>
      <c r="T23" s="76"/>
      <c r="U23" s="76"/>
      <c r="V23" s="76"/>
      <c r="W23" s="76"/>
      <c r="X23" s="76"/>
      <c r="Y23" s="76"/>
      <c r="Z23" s="76"/>
    </row>
    <row r="24" spans="1:26" ht="15.75" customHeight="1">
      <c r="A24" s="76"/>
      <c r="B24" s="137"/>
      <c r="C24" s="76"/>
      <c r="D24" s="76"/>
      <c r="E24" s="76"/>
      <c r="F24" s="76"/>
      <c r="G24" s="76"/>
      <c r="H24" s="76"/>
      <c r="I24" s="76"/>
      <c r="J24" s="136"/>
      <c r="K24" s="76"/>
      <c r="L24" s="76"/>
      <c r="M24" s="76"/>
      <c r="N24" s="76"/>
      <c r="O24" s="76"/>
      <c r="P24" s="76"/>
      <c r="Q24" s="76"/>
      <c r="R24" s="76"/>
      <c r="S24" s="76"/>
      <c r="T24" s="76"/>
      <c r="U24" s="76"/>
      <c r="V24" s="76"/>
      <c r="W24" s="76"/>
      <c r="X24" s="76"/>
      <c r="Y24" s="76"/>
      <c r="Z24" s="76"/>
    </row>
    <row r="25" spans="1:26" ht="15.75" customHeight="1">
      <c r="A25" s="76"/>
      <c r="B25" s="138"/>
      <c r="C25" s="139"/>
      <c r="D25" s="139"/>
      <c r="E25" s="139"/>
      <c r="F25" s="139"/>
      <c r="G25" s="139"/>
      <c r="H25" s="139"/>
      <c r="I25" s="139"/>
      <c r="J25" s="141"/>
      <c r="K25" s="76"/>
      <c r="L25" s="76"/>
      <c r="M25" s="76"/>
      <c r="N25" s="76"/>
      <c r="O25" s="76"/>
      <c r="P25" s="76"/>
      <c r="Q25" s="76"/>
      <c r="R25" s="76"/>
      <c r="S25" s="76"/>
      <c r="T25" s="76"/>
      <c r="U25" s="76"/>
      <c r="V25" s="76"/>
      <c r="W25" s="76"/>
      <c r="X25" s="76"/>
      <c r="Y25" s="76"/>
      <c r="Z25" s="76"/>
    </row>
    <row r="26" spans="1:26" ht="15.75" customHeight="1">
      <c r="A26" s="76"/>
      <c r="B26" s="137"/>
      <c r="C26" s="76"/>
      <c r="D26" s="76"/>
      <c r="E26" s="76"/>
      <c r="F26" s="76"/>
      <c r="G26" s="76"/>
      <c r="H26" s="76"/>
      <c r="I26" s="76"/>
      <c r="J26" s="136"/>
      <c r="K26" s="76"/>
      <c r="L26" s="76"/>
      <c r="M26" s="76"/>
      <c r="N26" s="76"/>
      <c r="O26" s="76"/>
      <c r="P26" s="76"/>
      <c r="Q26" s="76"/>
      <c r="R26" s="76"/>
      <c r="S26" s="76"/>
      <c r="T26" s="76"/>
      <c r="U26" s="76"/>
      <c r="V26" s="76"/>
      <c r="W26" s="76"/>
      <c r="X26" s="76"/>
      <c r="Y26" s="76"/>
      <c r="Z26" s="76"/>
    </row>
    <row r="27" spans="1:26" ht="15.75" customHeight="1">
      <c r="A27" s="76"/>
      <c r="B27" s="137"/>
      <c r="C27" s="76"/>
      <c r="D27" s="76"/>
      <c r="E27" s="76"/>
      <c r="F27" s="76"/>
      <c r="G27" s="76"/>
      <c r="H27" s="76"/>
      <c r="I27" s="76"/>
      <c r="J27" s="136"/>
      <c r="K27" s="76"/>
      <c r="L27" s="76"/>
      <c r="M27" s="76"/>
      <c r="N27" s="76"/>
      <c r="O27" s="76"/>
      <c r="P27" s="76"/>
      <c r="Q27" s="76"/>
      <c r="R27" s="76"/>
      <c r="S27" s="76"/>
      <c r="T27" s="76"/>
      <c r="U27" s="76"/>
      <c r="V27" s="76"/>
      <c r="W27" s="76"/>
      <c r="X27" s="76"/>
      <c r="Y27" s="76"/>
      <c r="Z27" s="76"/>
    </row>
    <row r="28" spans="1:26" ht="15.75" customHeight="1">
      <c r="A28" s="76"/>
      <c r="B28" s="137"/>
      <c r="C28" s="76"/>
      <c r="D28" s="76"/>
      <c r="E28" s="76"/>
      <c r="F28" s="76"/>
      <c r="G28" s="76"/>
      <c r="H28" s="76"/>
      <c r="I28" s="76"/>
      <c r="J28" s="136"/>
      <c r="K28" s="76"/>
      <c r="L28" s="76"/>
      <c r="M28" s="76"/>
      <c r="N28" s="76"/>
      <c r="O28" s="76"/>
      <c r="P28" s="76"/>
      <c r="Q28" s="76"/>
      <c r="R28" s="76"/>
      <c r="S28" s="76"/>
      <c r="T28" s="76"/>
      <c r="U28" s="76"/>
      <c r="V28" s="76"/>
      <c r="W28" s="76"/>
      <c r="X28" s="76"/>
      <c r="Y28" s="76"/>
      <c r="Z28" s="76"/>
    </row>
    <row r="29" spans="1:26" ht="15.75" customHeight="1">
      <c r="A29" s="76"/>
      <c r="B29" s="137"/>
      <c r="C29" s="76"/>
      <c r="D29" s="76"/>
      <c r="E29" s="76"/>
      <c r="F29" s="76"/>
      <c r="G29" s="76"/>
      <c r="H29" s="76"/>
      <c r="I29" s="76"/>
      <c r="J29" s="136"/>
      <c r="K29" s="76"/>
      <c r="L29" s="76"/>
      <c r="M29" s="76"/>
      <c r="N29" s="76"/>
      <c r="O29" s="76"/>
      <c r="P29" s="76"/>
      <c r="Q29" s="76"/>
      <c r="R29" s="76"/>
      <c r="S29" s="76"/>
      <c r="T29" s="76"/>
      <c r="U29" s="76"/>
      <c r="V29" s="76"/>
      <c r="W29" s="76"/>
      <c r="X29" s="76"/>
      <c r="Y29" s="76"/>
      <c r="Z29" s="76"/>
    </row>
    <row r="30" spans="1:26" ht="15.75" customHeight="1">
      <c r="A30" s="76"/>
      <c r="B30" s="137"/>
      <c r="C30" s="76"/>
      <c r="D30" s="76"/>
      <c r="E30" s="76"/>
      <c r="F30" s="76"/>
      <c r="G30" s="76"/>
      <c r="H30" s="76"/>
      <c r="I30" s="76"/>
      <c r="J30" s="136"/>
      <c r="K30" s="76"/>
      <c r="L30" s="76"/>
      <c r="M30" s="76"/>
      <c r="N30" s="76"/>
      <c r="O30" s="76"/>
      <c r="P30" s="76"/>
      <c r="Q30" s="76"/>
      <c r="R30" s="76"/>
      <c r="S30" s="76"/>
      <c r="T30" s="76"/>
      <c r="U30" s="76"/>
      <c r="V30" s="76"/>
      <c r="W30" s="76"/>
      <c r="X30" s="76"/>
      <c r="Y30" s="76"/>
      <c r="Z30" s="76"/>
    </row>
    <row r="31" spans="1:26" ht="15.75" customHeight="1">
      <c r="A31" s="76"/>
      <c r="B31" s="137"/>
      <c r="C31" s="76"/>
      <c r="D31" s="76"/>
      <c r="E31" s="76"/>
      <c r="F31" s="76"/>
      <c r="G31" s="76"/>
      <c r="H31" s="76"/>
      <c r="I31" s="76"/>
      <c r="J31" s="136"/>
      <c r="K31" s="76"/>
      <c r="L31" s="76"/>
      <c r="M31" s="76"/>
      <c r="N31" s="76"/>
      <c r="O31" s="76"/>
      <c r="P31" s="76"/>
      <c r="Q31" s="76"/>
      <c r="R31" s="76"/>
      <c r="S31" s="76"/>
      <c r="T31" s="76"/>
      <c r="U31" s="76"/>
      <c r="V31" s="76"/>
      <c r="W31" s="76"/>
      <c r="X31" s="76"/>
      <c r="Y31" s="76"/>
      <c r="Z31" s="76"/>
    </row>
    <row r="32" spans="1:26" ht="15.75" customHeight="1">
      <c r="A32" s="76"/>
      <c r="B32" s="138"/>
      <c r="C32" s="139"/>
      <c r="D32" s="139"/>
      <c r="E32" s="139"/>
      <c r="F32" s="139"/>
      <c r="G32" s="139"/>
      <c r="H32" s="139"/>
      <c r="I32" s="139"/>
      <c r="J32" s="141"/>
      <c r="K32" s="76"/>
      <c r="L32" s="76"/>
      <c r="M32" s="76"/>
      <c r="N32" s="76"/>
      <c r="O32" s="76"/>
      <c r="P32" s="76"/>
      <c r="Q32" s="76"/>
      <c r="R32" s="76"/>
      <c r="S32" s="76"/>
      <c r="T32" s="76"/>
      <c r="U32" s="76"/>
      <c r="V32" s="76"/>
      <c r="W32" s="76"/>
      <c r="X32" s="76"/>
      <c r="Y32" s="76"/>
      <c r="Z32" s="76"/>
    </row>
    <row r="33" spans="1:26" ht="15.75" customHeight="1">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row>
    <row r="34" spans="1:26" ht="15.75" customHeight="1">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row>
    <row r="35" spans="1:26" ht="15.75" customHeight="1">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row>
    <row r="36" spans="1:26" ht="15.75" customHeight="1">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row>
    <row r="37" spans="1:26" ht="15.75" customHeight="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row>
    <row r="38" spans="1:26" ht="15.75"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row>
    <row r="39" spans="1:26" ht="15.75"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row>
    <row r="40" spans="1:26" ht="15.75"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row>
    <row r="41" spans="1:26" ht="15.75"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row>
    <row r="42" spans="1:26" ht="15.75"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row>
    <row r="43" spans="1:26" ht="15.75"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row>
    <row r="44" spans="1:26" ht="15.75"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row>
    <row r="45" spans="1:26" ht="15.75"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row>
    <row r="46" spans="1:26"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row>
    <row r="47" spans="1:26" ht="15.75"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row>
    <row r="48" spans="1:26"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row>
    <row r="49" spans="1:26"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row>
    <row r="50" spans="1:26"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26"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row>
    <row r="53" spans="1:26"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row>
    <row r="54" spans="1:26"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row>
    <row r="55" spans="1:26"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row>
    <row r="57" spans="1:26"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row>
    <row r="58" spans="1:26"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row>
    <row r="59" spans="1:26"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row>
    <row r="61" spans="1:26"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row>
    <row r="62" spans="1:26"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row>
    <row r="63" spans="1:26"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row>
    <row r="65" spans="1:26"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row>
    <row r="68" spans="1:26"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row>
    <row r="71" spans="1:26"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row>
    <row r="76" spans="1:26"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H6"/>
    <mergeCell ref="I2:J6"/>
    <mergeCell ref="H8:I11"/>
  </mergeCells>
  <pageMargins left="0.7" right="0.7" top="0.75" bottom="0.75" header="0" footer="0"/>
  <pageSetup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6">
    <tabColor rgb="FFC5E0B3"/>
  </sheetPr>
  <dimension ref="A1:Z1000"/>
  <sheetViews>
    <sheetView showGridLines="0" workbookViewId="0"/>
  </sheetViews>
  <sheetFormatPr baseColWidth="10" defaultColWidth="11.21875" defaultRowHeight="15" customHeight="1"/>
  <cols>
    <col min="1" max="10" width="11.5546875" customWidth="1"/>
    <col min="11" max="26" width="10.5546875" customWidth="1"/>
  </cols>
  <sheetData>
    <row r="1" spans="1:26" ht="15.75">
      <c r="A1" s="76"/>
      <c r="B1" s="76"/>
      <c r="C1" s="76"/>
      <c r="D1" s="76"/>
      <c r="E1" s="76"/>
      <c r="F1" s="76"/>
      <c r="G1" s="76"/>
      <c r="H1" s="76"/>
      <c r="I1" s="76"/>
      <c r="J1" s="76"/>
      <c r="K1" s="76"/>
      <c r="L1" s="76"/>
      <c r="M1" s="76"/>
      <c r="N1" s="76"/>
      <c r="O1" s="76"/>
      <c r="P1" s="76"/>
      <c r="Q1" s="76"/>
      <c r="R1" s="76"/>
      <c r="S1" s="76"/>
      <c r="T1" s="76"/>
      <c r="U1" s="76"/>
      <c r="V1" s="76"/>
      <c r="W1" s="76"/>
      <c r="X1" s="76"/>
      <c r="Y1" s="76"/>
      <c r="Z1" s="76"/>
    </row>
    <row r="2" spans="1:26" ht="15.75">
      <c r="A2" s="76"/>
      <c r="B2" s="828" t="s">
        <v>485</v>
      </c>
      <c r="C2" s="816"/>
      <c r="D2" s="816"/>
      <c r="E2" s="816"/>
      <c r="F2" s="816"/>
      <c r="G2" s="816"/>
      <c r="H2" s="816"/>
      <c r="I2" s="826"/>
      <c r="J2" s="817"/>
      <c r="K2" s="76"/>
      <c r="L2" s="76"/>
      <c r="M2" s="76"/>
      <c r="N2" s="76"/>
      <c r="O2" s="76"/>
      <c r="P2" s="76"/>
      <c r="Q2" s="76"/>
      <c r="R2" s="76"/>
      <c r="S2" s="76"/>
      <c r="T2" s="76"/>
      <c r="U2" s="76"/>
      <c r="V2" s="76"/>
      <c r="W2" s="76"/>
      <c r="X2" s="76"/>
      <c r="Y2" s="76"/>
      <c r="Z2" s="76"/>
    </row>
    <row r="3" spans="1:26" ht="15.75">
      <c r="A3" s="76"/>
      <c r="B3" s="664"/>
      <c r="C3" s="478"/>
      <c r="D3" s="478"/>
      <c r="E3" s="478"/>
      <c r="F3" s="478"/>
      <c r="G3" s="478"/>
      <c r="H3" s="478"/>
      <c r="I3" s="478"/>
      <c r="J3" s="584"/>
      <c r="K3" s="76"/>
      <c r="L3" s="76"/>
      <c r="M3" s="76"/>
      <c r="N3" s="76"/>
      <c r="O3" s="76"/>
      <c r="P3" s="76"/>
      <c r="Q3" s="76"/>
      <c r="R3" s="76"/>
      <c r="S3" s="76"/>
      <c r="T3" s="76"/>
      <c r="U3" s="76"/>
      <c r="V3" s="76"/>
      <c r="W3" s="76"/>
      <c r="X3" s="76"/>
      <c r="Y3" s="76"/>
      <c r="Z3" s="76"/>
    </row>
    <row r="4" spans="1:26" ht="15.75">
      <c r="A4" s="76"/>
      <c r="B4" s="664"/>
      <c r="C4" s="478"/>
      <c r="D4" s="478"/>
      <c r="E4" s="478"/>
      <c r="F4" s="478"/>
      <c r="G4" s="478"/>
      <c r="H4" s="478"/>
      <c r="I4" s="478"/>
      <c r="J4" s="584"/>
      <c r="K4" s="76"/>
      <c r="L4" s="76"/>
      <c r="M4" s="76"/>
      <c r="N4" s="76"/>
      <c r="O4" s="76"/>
      <c r="P4" s="76"/>
      <c r="Q4" s="76"/>
      <c r="R4" s="76"/>
      <c r="S4" s="76"/>
      <c r="T4" s="76"/>
      <c r="U4" s="76"/>
      <c r="V4" s="76"/>
      <c r="W4" s="76"/>
      <c r="X4" s="76"/>
      <c r="Y4" s="76"/>
      <c r="Z4" s="76"/>
    </row>
    <row r="5" spans="1:26" ht="15.75">
      <c r="A5" s="76"/>
      <c r="B5" s="664"/>
      <c r="C5" s="478"/>
      <c r="D5" s="478"/>
      <c r="E5" s="478"/>
      <c r="F5" s="478"/>
      <c r="G5" s="478"/>
      <c r="H5" s="478"/>
      <c r="I5" s="478"/>
      <c r="J5" s="584"/>
      <c r="K5" s="76"/>
      <c r="L5" s="76"/>
      <c r="M5" s="76"/>
      <c r="N5" s="76"/>
      <c r="O5" s="76"/>
      <c r="P5" s="76"/>
      <c r="Q5" s="76"/>
      <c r="R5" s="76"/>
      <c r="S5" s="76"/>
      <c r="T5" s="76"/>
      <c r="U5" s="76"/>
      <c r="V5" s="76"/>
      <c r="W5" s="76"/>
      <c r="X5" s="76"/>
      <c r="Y5" s="76"/>
      <c r="Z5" s="76"/>
    </row>
    <row r="6" spans="1:26" ht="15.75">
      <c r="A6" s="76"/>
      <c r="B6" s="665"/>
      <c r="C6" s="494"/>
      <c r="D6" s="494"/>
      <c r="E6" s="494"/>
      <c r="F6" s="494"/>
      <c r="G6" s="494"/>
      <c r="H6" s="494"/>
      <c r="I6" s="494"/>
      <c r="J6" s="574"/>
      <c r="K6" s="76"/>
      <c r="L6" s="76"/>
      <c r="M6" s="76"/>
      <c r="N6" s="76"/>
      <c r="O6" s="76"/>
      <c r="P6" s="76"/>
      <c r="Q6" s="76"/>
      <c r="R6" s="76"/>
      <c r="S6" s="76"/>
      <c r="T6" s="76"/>
      <c r="U6" s="76"/>
      <c r="V6" s="76"/>
      <c r="W6" s="76"/>
      <c r="X6" s="76"/>
      <c r="Y6" s="76"/>
      <c r="Z6" s="76"/>
    </row>
    <row r="7" spans="1:26" ht="15.75">
      <c r="A7" s="76"/>
      <c r="B7" s="137"/>
      <c r="C7" s="76"/>
      <c r="D7" s="76"/>
      <c r="E7" s="76"/>
      <c r="F7" s="76"/>
      <c r="G7" s="76"/>
      <c r="H7" s="76"/>
      <c r="I7" s="76"/>
      <c r="J7" s="136"/>
      <c r="K7" s="76"/>
      <c r="L7" s="76"/>
      <c r="M7" s="76"/>
      <c r="N7" s="76"/>
      <c r="O7" s="76"/>
      <c r="P7" s="76"/>
      <c r="Q7" s="76"/>
      <c r="R7" s="76"/>
      <c r="S7" s="76"/>
      <c r="T7" s="76"/>
      <c r="U7" s="76"/>
      <c r="V7" s="76"/>
      <c r="W7" s="76"/>
      <c r="X7" s="76"/>
      <c r="Y7" s="76"/>
      <c r="Z7" s="76"/>
    </row>
    <row r="8" spans="1:26" ht="15.75">
      <c r="A8" s="76"/>
      <c r="B8" s="137"/>
      <c r="C8" s="76"/>
      <c r="D8" s="76"/>
      <c r="E8" s="76"/>
      <c r="F8" s="76"/>
      <c r="G8" s="76"/>
      <c r="H8" s="827">
        <f>APRENDIZAJE.!F4</f>
        <v>0.48971527777777779</v>
      </c>
      <c r="I8" s="561"/>
      <c r="J8" s="136"/>
      <c r="K8" s="76"/>
      <c r="L8" s="76"/>
      <c r="M8" s="76"/>
      <c r="N8" s="76"/>
      <c r="O8" s="76"/>
      <c r="P8" s="76"/>
      <c r="Q8" s="76"/>
      <c r="R8" s="76"/>
      <c r="S8" s="76"/>
      <c r="T8" s="76"/>
      <c r="U8" s="76"/>
      <c r="V8" s="76"/>
      <c r="W8" s="76"/>
      <c r="X8" s="76"/>
      <c r="Y8" s="76"/>
      <c r="Z8" s="76"/>
    </row>
    <row r="9" spans="1:26" ht="15.75">
      <c r="A9" s="76"/>
      <c r="B9" s="137"/>
      <c r="C9" s="76"/>
      <c r="D9" s="76"/>
      <c r="E9" s="76"/>
      <c r="F9" s="76"/>
      <c r="G9" s="76"/>
      <c r="H9" s="561"/>
      <c r="I9" s="561"/>
      <c r="J9" s="136"/>
      <c r="K9" s="76"/>
      <c r="L9" s="76"/>
      <c r="M9" s="76"/>
      <c r="N9" s="76"/>
      <c r="O9" s="76"/>
      <c r="P9" s="76"/>
      <c r="Q9" s="76"/>
      <c r="R9" s="76"/>
      <c r="S9" s="76"/>
      <c r="T9" s="76"/>
      <c r="U9" s="76"/>
      <c r="V9" s="76"/>
      <c r="W9" s="76"/>
      <c r="X9" s="76"/>
      <c r="Y9" s="76"/>
      <c r="Z9" s="76"/>
    </row>
    <row r="10" spans="1:26" ht="15.75">
      <c r="A10" s="76"/>
      <c r="B10" s="137"/>
      <c r="C10" s="76"/>
      <c r="D10" s="76"/>
      <c r="E10" s="76"/>
      <c r="F10" s="76"/>
      <c r="G10" s="76"/>
      <c r="H10" s="561"/>
      <c r="I10" s="561"/>
      <c r="J10" s="136"/>
      <c r="K10" s="76"/>
      <c r="L10" s="76"/>
      <c r="M10" s="76"/>
      <c r="N10" s="76"/>
      <c r="O10" s="76"/>
      <c r="P10" s="76"/>
      <c r="Q10" s="76"/>
      <c r="R10" s="76"/>
      <c r="S10" s="76"/>
      <c r="T10" s="76"/>
      <c r="U10" s="76"/>
      <c r="V10" s="76"/>
      <c r="W10" s="76"/>
      <c r="X10" s="76"/>
      <c r="Y10" s="76"/>
      <c r="Z10" s="76"/>
    </row>
    <row r="11" spans="1:26" ht="15.75">
      <c r="A11" s="76"/>
      <c r="B11" s="137"/>
      <c r="C11" s="76"/>
      <c r="D11" s="76"/>
      <c r="E11" s="76"/>
      <c r="F11" s="76"/>
      <c r="G11" s="76"/>
      <c r="H11" s="561"/>
      <c r="I11" s="561"/>
      <c r="J11" s="136"/>
      <c r="K11" s="76"/>
      <c r="L11" s="76"/>
      <c r="M11" s="76"/>
      <c r="N11" s="76"/>
      <c r="O11" s="76"/>
      <c r="P11" s="76"/>
      <c r="Q11" s="76"/>
      <c r="R11" s="76"/>
      <c r="S11" s="76"/>
      <c r="T11" s="76"/>
      <c r="U11" s="76"/>
      <c r="V11" s="76"/>
      <c r="W11" s="76"/>
      <c r="X11" s="76"/>
      <c r="Y11" s="76"/>
      <c r="Z11" s="76"/>
    </row>
    <row r="12" spans="1:26" ht="15.75">
      <c r="A12" s="76"/>
      <c r="B12" s="137"/>
      <c r="C12" s="82"/>
      <c r="D12" s="83"/>
      <c r="E12" s="83"/>
      <c r="F12" s="83"/>
      <c r="G12" s="83"/>
      <c r="H12" s="83"/>
      <c r="I12" s="85"/>
      <c r="J12" s="136"/>
      <c r="K12" s="76"/>
      <c r="L12" s="76"/>
      <c r="M12" s="76"/>
      <c r="N12" s="76"/>
      <c r="O12" s="76"/>
      <c r="P12" s="76"/>
      <c r="Q12" s="76"/>
      <c r="R12" s="76"/>
      <c r="S12" s="76"/>
      <c r="T12" s="76"/>
      <c r="U12" s="76"/>
      <c r="V12" s="76"/>
      <c r="W12" s="76"/>
      <c r="X12" s="76"/>
      <c r="Y12" s="76"/>
      <c r="Z12" s="76"/>
    </row>
    <row r="13" spans="1:26" ht="15.75">
      <c r="A13" s="76"/>
      <c r="B13" s="137"/>
      <c r="C13" s="137"/>
      <c r="D13" s="76"/>
      <c r="E13" s="76"/>
      <c r="F13" s="76"/>
      <c r="G13" s="76"/>
      <c r="H13" s="76"/>
      <c r="I13" s="136"/>
      <c r="J13" s="136"/>
      <c r="K13" s="76"/>
      <c r="L13" s="76"/>
      <c r="M13" s="76"/>
      <c r="N13" s="76"/>
      <c r="O13" s="76"/>
      <c r="P13" s="76"/>
      <c r="Q13" s="76"/>
      <c r="R13" s="76"/>
      <c r="S13" s="76"/>
      <c r="T13" s="76"/>
      <c r="U13" s="76"/>
      <c r="V13" s="76"/>
      <c r="W13" s="76"/>
      <c r="X13" s="76"/>
      <c r="Y13" s="76"/>
      <c r="Z13" s="76"/>
    </row>
    <row r="14" spans="1:26" ht="15.75">
      <c r="A14" s="76"/>
      <c r="B14" s="137"/>
      <c r="C14" s="137"/>
      <c r="D14" s="76"/>
      <c r="E14" s="76"/>
      <c r="F14" s="76"/>
      <c r="G14" s="76"/>
      <c r="H14" s="76"/>
      <c r="I14" s="136"/>
      <c r="J14" s="136"/>
      <c r="K14" s="76"/>
      <c r="L14" s="76"/>
      <c r="M14" s="76"/>
      <c r="N14" s="76"/>
      <c r="O14" s="76"/>
      <c r="P14" s="76"/>
      <c r="Q14" s="76"/>
      <c r="R14" s="76"/>
      <c r="S14" s="76"/>
      <c r="T14" s="76"/>
      <c r="U14" s="76"/>
      <c r="V14" s="76"/>
      <c r="W14" s="76"/>
      <c r="X14" s="76"/>
      <c r="Y14" s="76"/>
      <c r="Z14" s="76"/>
    </row>
    <row r="15" spans="1:26" ht="15.75">
      <c r="A15" s="76"/>
      <c r="B15" s="137"/>
      <c r="C15" s="137"/>
      <c r="D15" s="76"/>
      <c r="E15" s="76"/>
      <c r="F15" s="76"/>
      <c r="G15" s="76"/>
      <c r="H15" s="76"/>
      <c r="I15" s="136"/>
      <c r="J15" s="136"/>
      <c r="K15" s="76"/>
      <c r="L15" s="76"/>
      <c r="M15" s="76"/>
      <c r="N15" s="76"/>
      <c r="O15" s="76"/>
      <c r="P15" s="76"/>
      <c r="Q15" s="76"/>
      <c r="R15" s="76"/>
      <c r="S15" s="76"/>
      <c r="T15" s="76"/>
      <c r="U15" s="76"/>
      <c r="V15" s="76"/>
      <c r="W15" s="76"/>
      <c r="X15" s="76"/>
      <c r="Y15" s="76"/>
      <c r="Z15" s="76"/>
    </row>
    <row r="16" spans="1:26" ht="15.75">
      <c r="A16" s="76"/>
      <c r="B16" s="137"/>
      <c r="C16" s="137"/>
      <c r="D16" s="76"/>
      <c r="E16" s="76"/>
      <c r="F16" s="76"/>
      <c r="G16" s="76"/>
      <c r="H16" s="76"/>
      <c r="I16" s="136"/>
      <c r="J16" s="136"/>
      <c r="K16" s="76"/>
      <c r="L16" s="76"/>
      <c r="M16" s="76"/>
      <c r="N16" s="76"/>
      <c r="O16" s="76"/>
      <c r="P16" s="76"/>
      <c r="Q16" s="76"/>
      <c r="R16" s="76"/>
      <c r="S16" s="76"/>
      <c r="T16" s="76"/>
      <c r="U16" s="76"/>
      <c r="V16" s="76"/>
      <c r="W16" s="76"/>
      <c r="X16" s="76"/>
      <c r="Y16" s="76"/>
      <c r="Z16" s="76"/>
    </row>
    <row r="17" spans="1:26" ht="15.75">
      <c r="A17" s="76"/>
      <c r="B17" s="137"/>
      <c r="C17" s="137"/>
      <c r="D17" s="76"/>
      <c r="E17" s="76"/>
      <c r="F17" s="76"/>
      <c r="G17" s="76"/>
      <c r="H17" s="76"/>
      <c r="I17" s="136"/>
      <c r="J17" s="136"/>
      <c r="K17" s="76"/>
      <c r="L17" s="76"/>
      <c r="M17" s="76"/>
      <c r="N17" s="76"/>
      <c r="O17" s="76"/>
      <c r="P17" s="76"/>
      <c r="Q17" s="76"/>
      <c r="R17" s="76"/>
      <c r="S17" s="76"/>
      <c r="T17" s="76"/>
      <c r="U17" s="76"/>
      <c r="V17" s="76"/>
      <c r="W17" s="76"/>
      <c r="X17" s="76"/>
      <c r="Y17" s="76"/>
      <c r="Z17" s="76"/>
    </row>
    <row r="18" spans="1:26" ht="15.75">
      <c r="A18" s="76"/>
      <c r="B18" s="137"/>
      <c r="C18" s="137"/>
      <c r="D18" s="76"/>
      <c r="E18" s="76"/>
      <c r="F18" s="76"/>
      <c r="G18" s="76"/>
      <c r="H18" s="76"/>
      <c r="I18" s="136"/>
      <c r="J18" s="136"/>
      <c r="K18" s="76"/>
      <c r="L18" s="76"/>
      <c r="M18" s="76"/>
      <c r="N18" s="76"/>
      <c r="O18" s="76"/>
      <c r="P18" s="76"/>
      <c r="Q18" s="76"/>
      <c r="R18" s="76"/>
      <c r="S18" s="76"/>
      <c r="T18" s="76"/>
      <c r="U18" s="76"/>
      <c r="V18" s="76"/>
      <c r="W18" s="76"/>
      <c r="X18" s="76"/>
      <c r="Y18" s="76"/>
      <c r="Z18" s="76"/>
    </row>
    <row r="19" spans="1:26" ht="15.75">
      <c r="A19" s="76"/>
      <c r="B19" s="137"/>
      <c r="C19" s="137"/>
      <c r="D19" s="76"/>
      <c r="E19" s="76"/>
      <c r="F19" s="76"/>
      <c r="G19" s="76"/>
      <c r="H19" s="76"/>
      <c r="I19" s="136"/>
      <c r="J19" s="136"/>
      <c r="K19" s="76"/>
      <c r="L19" s="76"/>
      <c r="M19" s="76"/>
      <c r="N19" s="76"/>
      <c r="O19" s="76"/>
      <c r="P19" s="76"/>
      <c r="Q19" s="76"/>
      <c r="R19" s="76"/>
      <c r="S19" s="76"/>
      <c r="T19" s="76"/>
      <c r="U19" s="76"/>
      <c r="V19" s="76"/>
      <c r="W19" s="76"/>
      <c r="X19" s="76"/>
      <c r="Y19" s="76"/>
      <c r="Z19" s="76"/>
    </row>
    <row r="20" spans="1:26" ht="15.75">
      <c r="A20" s="76"/>
      <c r="B20" s="137"/>
      <c r="C20" s="137"/>
      <c r="D20" s="76"/>
      <c r="E20" s="76"/>
      <c r="F20" s="76"/>
      <c r="G20" s="76"/>
      <c r="H20" s="76"/>
      <c r="I20" s="136"/>
      <c r="J20" s="136"/>
      <c r="K20" s="76"/>
      <c r="L20" s="76"/>
      <c r="M20" s="76"/>
      <c r="N20" s="76"/>
      <c r="O20" s="76"/>
      <c r="P20" s="76"/>
      <c r="Q20" s="76"/>
      <c r="R20" s="76"/>
      <c r="S20" s="76"/>
      <c r="T20" s="76"/>
      <c r="U20" s="76"/>
      <c r="V20" s="76"/>
      <c r="W20" s="76"/>
      <c r="X20" s="76"/>
      <c r="Y20" s="76"/>
      <c r="Z20" s="76"/>
    </row>
    <row r="21" spans="1:26" ht="15.75" customHeight="1">
      <c r="A21" s="76"/>
      <c r="B21" s="137"/>
      <c r="C21" s="137"/>
      <c r="D21" s="76"/>
      <c r="E21" s="76"/>
      <c r="F21" s="76"/>
      <c r="G21" s="76"/>
      <c r="H21" s="76"/>
      <c r="I21" s="136"/>
      <c r="J21" s="136"/>
      <c r="K21" s="76"/>
      <c r="L21" s="76"/>
      <c r="M21" s="76"/>
      <c r="N21" s="76"/>
      <c r="O21" s="76"/>
      <c r="P21" s="76"/>
      <c r="Q21" s="76"/>
      <c r="R21" s="76"/>
      <c r="S21" s="76"/>
      <c r="T21" s="76"/>
      <c r="U21" s="76"/>
      <c r="V21" s="76"/>
      <c r="W21" s="76"/>
      <c r="X21" s="76"/>
      <c r="Y21" s="76"/>
      <c r="Z21" s="76"/>
    </row>
    <row r="22" spans="1:26" ht="15.75" customHeight="1">
      <c r="A22" s="76"/>
      <c r="B22" s="137"/>
      <c r="C22" s="137"/>
      <c r="D22" s="76"/>
      <c r="E22" s="76"/>
      <c r="F22" s="76"/>
      <c r="G22" s="76"/>
      <c r="H22" s="76"/>
      <c r="I22" s="136"/>
      <c r="J22" s="136"/>
      <c r="K22" s="76"/>
      <c r="L22" s="76"/>
      <c r="M22" s="76"/>
      <c r="N22" s="76"/>
      <c r="O22" s="76"/>
      <c r="P22" s="76"/>
      <c r="Q22" s="76"/>
      <c r="R22" s="76"/>
      <c r="S22" s="76"/>
      <c r="T22" s="76"/>
      <c r="U22" s="76"/>
      <c r="V22" s="76"/>
      <c r="W22" s="76"/>
      <c r="X22" s="76"/>
      <c r="Y22" s="76"/>
      <c r="Z22" s="76"/>
    </row>
    <row r="23" spans="1:26" ht="15.75" customHeight="1">
      <c r="A23" s="76"/>
      <c r="B23" s="137"/>
      <c r="C23" s="138"/>
      <c r="D23" s="139"/>
      <c r="E23" s="139"/>
      <c r="F23" s="139"/>
      <c r="G23" s="139"/>
      <c r="H23" s="139"/>
      <c r="I23" s="141"/>
      <c r="J23" s="136"/>
      <c r="K23" s="76"/>
      <c r="L23" s="76"/>
      <c r="M23" s="76"/>
      <c r="N23" s="76"/>
      <c r="O23" s="76"/>
      <c r="P23" s="76"/>
      <c r="Q23" s="76"/>
      <c r="R23" s="76"/>
      <c r="S23" s="76"/>
      <c r="T23" s="76"/>
      <c r="U23" s="76"/>
      <c r="V23" s="76"/>
      <c r="W23" s="76"/>
      <c r="X23" s="76"/>
      <c r="Y23" s="76"/>
      <c r="Z23" s="76"/>
    </row>
    <row r="24" spans="1:26" ht="15.75" customHeight="1">
      <c r="A24" s="76"/>
      <c r="B24" s="137"/>
      <c r="C24" s="76"/>
      <c r="D24" s="76"/>
      <c r="E24" s="76"/>
      <c r="F24" s="76"/>
      <c r="G24" s="76"/>
      <c r="H24" s="76"/>
      <c r="I24" s="76"/>
      <c r="J24" s="136"/>
      <c r="K24" s="76"/>
      <c r="L24" s="76"/>
      <c r="M24" s="76"/>
      <c r="N24" s="76"/>
      <c r="O24" s="76"/>
      <c r="P24" s="76"/>
      <c r="Q24" s="76"/>
      <c r="R24" s="76"/>
      <c r="S24" s="76"/>
      <c r="T24" s="76"/>
      <c r="U24" s="76"/>
      <c r="V24" s="76"/>
      <c r="W24" s="76"/>
      <c r="X24" s="76"/>
      <c r="Y24" s="76"/>
      <c r="Z24" s="76"/>
    </row>
    <row r="25" spans="1:26" ht="15.75" customHeight="1">
      <c r="A25" s="76"/>
      <c r="B25" s="138"/>
      <c r="C25" s="139"/>
      <c r="D25" s="139"/>
      <c r="E25" s="139"/>
      <c r="F25" s="139"/>
      <c r="G25" s="139"/>
      <c r="H25" s="139"/>
      <c r="I25" s="139"/>
      <c r="J25" s="141"/>
      <c r="K25" s="76"/>
      <c r="L25" s="76"/>
      <c r="M25" s="76"/>
      <c r="N25" s="76"/>
      <c r="O25" s="76"/>
      <c r="P25" s="76"/>
      <c r="Q25" s="76"/>
      <c r="R25" s="76"/>
      <c r="S25" s="76"/>
      <c r="T25" s="76"/>
      <c r="U25" s="76"/>
      <c r="V25" s="76"/>
      <c r="W25" s="76"/>
      <c r="X25" s="76"/>
      <c r="Y25" s="76"/>
      <c r="Z25" s="76"/>
    </row>
    <row r="26" spans="1:26" ht="15.75" customHeight="1">
      <c r="A26" s="76"/>
      <c r="B26" s="137"/>
      <c r="C26" s="76"/>
      <c r="D26" s="76"/>
      <c r="E26" s="76"/>
      <c r="F26" s="76"/>
      <c r="G26" s="76"/>
      <c r="H26" s="76"/>
      <c r="I26" s="76"/>
      <c r="J26" s="136"/>
      <c r="K26" s="76"/>
      <c r="L26" s="76"/>
      <c r="M26" s="76"/>
      <c r="N26" s="76"/>
      <c r="O26" s="76"/>
      <c r="P26" s="76"/>
      <c r="Q26" s="76"/>
      <c r="R26" s="76"/>
      <c r="S26" s="76"/>
      <c r="T26" s="76"/>
      <c r="U26" s="76"/>
      <c r="V26" s="76"/>
      <c r="W26" s="76"/>
      <c r="X26" s="76"/>
      <c r="Y26" s="76"/>
      <c r="Z26" s="76"/>
    </row>
    <row r="27" spans="1:26" ht="15.75" customHeight="1">
      <c r="A27" s="76"/>
      <c r="B27" s="137"/>
      <c r="C27" s="76"/>
      <c r="D27" s="76"/>
      <c r="E27" s="76"/>
      <c r="F27" s="76"/>
      <c r="G27" s="76"/>
      <c r="H27" s="76"/>
      <c r="I27" s="76"/>
      <c r="J27" s="136"/>
      <c r="K27" s="76"/>
      <c r="L27" s="76"/>
      <c r="M27" s="76"/>
      <c r="N27" s="76"/>
      <c r="O27" s="76"/>
      <c r="P27" s="76"/>
      <c r="Q27" s="76"/>
      <c r="R27" s="76"/>
      <c r="S27" s="76"/>
      <c r="T27" s="76"/>
      <c r="U27" s="76"/>
      <c r="V27" s="76"/>
      <c r="W27" s="76"/>
      <c r="X27" s="76"/>
      <c r="Y27" s="76"/>
      <c r="Z27" s="76"/>
    </row>
    <row r="28" spans="1:26" ht="15.75" customHeight="1">
      <c r="A28" s="76"/>
      <c r="B28" s="137"/>
      <c r="C28" s="76"/>
      <c r="D28" s="76"/>
      <c r="E28" s="76"/>
      <c r="F28" s="76"/>
      <c r="G28" s="76"/>
      <c r="H28" s="76"/>
      <c r="I28" s="76"/>
      <c r="J28" s="136"/>
      <c r="K28" s="76"/>
      <c r="L28" s="76"/>
      <c r="M28" s="76"/>
      <c r="N28" s="76"/>
      <c r="O28" s="76"/>
      <c r="P28" s="76"/>
      <c r="Q28" s="76"/>
      <c r="R28" s="76"/>
      <c r="S28" s="76"/>
      <c r="T28" s="76"/>
      <c r="U28" s="76"/>
      <c r="V28" s="76"/>
      <c r="W28" s="76"/>
      <c r="X28" s="76"/>
      <c r="Y28" s="76"/>
      <c r="Z28" s="76"/>
    </row>
    <row r="29" spans="1:26" ht="15.75" customHeight="1">
      <c r="A29" s="76"/>
      <c r="B29" s="137"/>
      <c r="C29" s="76"/>
      <c r="D29" s="76"/>
      <c r="E29" s="76"/>
      <c r="F29" s="76"/>
      <c r="G29" s="76"/>
      <c r="H29" s="76"/>
      <c r="I29" s="76"/>
      <c r="J29" s="136"/>
      <c r="K29" s="76"/>
      <c r="L29" s="76"/>
      <c r="M29" s="76"/>
      <c r="N29" s="76"/>
      <c r="O29" s="76"/>
      <c r="P29" s="76"/>
      <c r="Q29" s="76"/>
      <c r="R29" s="76"/>
      <c r="S29" s="76"/>
      <c r="T29" s="76"/>
      <c r="U29" s="76"/>
      <c r="V29" s="76"/>
      <c r="W29" s="76"/>
      <c r="X29" s="76"/>
      <c r="Y29" s="76"/>
      <c r="Z29" s="76"/>
    </row>
    <row r="30" spans="1:26" ht="15.75" customHeight="1">
      <c r="A30" s="76"/>
      <c r="B30" s="137"/>
      <c r="C30" s="76"/>
      <c r="D30" s="76"/>
      <c r="E30" s="76"/>
      <c r="F30" s="76"/>
      <c r="G30" s="76"/>
      <c r="H30" s="76"/>
      <c r="I30" s="76"/>
      <c r="J30" s="136"/>
      <c r="K30" s="76"/>
      <c r="L30" s="76"/>
      <c r="M30" s="76"/>
      <c r="N30" s="76"/>
      <c r="O30" s="76"/>
      <c r="P30" s="76"/>
      <c r="Q30" s="76"/>
      <c r="R30" s="76"/>
      <c r="S30" s="76"/>
      <c r="T30" s="76"/>
      <c r="U30" s="76"/>
      <c r="V30" s="76"/>
      <c r="W30" s="76"/>
      <c r="X30" s="76"/>
      <c r="Y30" s="76"/>
      <c r="Z30" s="76"/>
    </row>
    <row r="31" spans="1:26" ht="15.75" customHeight="1">
      <c r="A31" s="76"/>
      <c r="B31" s="137"/>
      <c r="C31" s="76"/>
      <c r="D31" s="76"/>
      <c r="E31" s="76"/>
      <c r="F31" s="76"/>
      <c r="G31" s="76"/>
      <c r="H31" s="76"/>
      <c r="I31" s="76"/>
      <c r="J31" s="136"/>
      <c r="K31" s="76"/>
      <c r="L31" s="76"/>
      <c r="M31" s="76"/>
      <c r="N31" s="76"/>
      <c r="O31" s="76"/>
      <c r="P31" s="76"/>
      <c r="Q31" s="76"/>
      <c r="R31" s="76"/>
      <c r="S31" s="76"/>
      <c r="T31" s="76"/>
      <c r="U31" s="76"/>
      <c r="V31" s="76"/>
      <c r="W31" s="76"/>
      <c r="X31" s="76"/>
      <c r="Y31" s="76"/>
      <c r="Z31" s="76"/>
    </row>
    <row r="32" spans="1:26" ht="15.75" customHeight="1">
      <c r="A32" s="76"/>
      <c r="B32" s="138"/>
      <c r="C32" s="139"/>
      <c r="D32" s="139"/>
      <c r="E32" s="139"/>
      <c r="F32" s="139"/>
      <c r="G32" s="139"/>
      <c r="H32" s="139"/>
      <c r="I32" s="139"/>
      <c r="J32" s="141"/>
      <c r="K32" s="76"/>
      <c r="L32" s="76"/>
      <c r="M32" s="76"/>
      <c r="N32" s="76"/>
      <c r="O32" s="76"/>
      <c r="P32" s="76"/>
      <c r="Q32" s="76"/>
      <c r="R32" s="76"/>
      <c r="S32" s="76"/>
      <c r="T32" s="76"/>
      <c r="U32" s="76"/>
      <c r="V32" s="76"/>
      <c r="W32" s="76"/>
      <c r="X32" s="76"/>
      <c r="Y32" s="76"/>
      <c r="Z32" s="76"/>
    </row>
    <row r="33" spans="1:26" ht="15.75" customHeight="1">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row>
    <row r="34" spans="1:26" ht="15.75" customHeight="1">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row>
    <row r="35" spans="1:26" ht="15.75" customHeight="1">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row>
    <row r="36" spans="1:26" ht="15.75" customHeight="1">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row>
    <row r="37" spans="1:26" ht="15.75" customHeight="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row>
    <row r="38" spans="1:26" ht="15.75"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row>
    <row r="39" spans="1:26" ht="15.75"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row>
    <row r="40" spans="1:26" ht="15.75"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row>
    <row r="41" spans="1:26" ht="15.75"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row>
    <row r="42" spans="1:26" ht="15.75"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row>
    <row r="43" spans="1:26" ht="15.75"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row>
    <row r="44" spans="1:26" ht="15.75"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row>
    <row r="45" spans="1:26" ht="15.75"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row>
    <row r="46" spans="1:26"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row>
    <row r="47" spans="1:26" ht="15.75"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row>
    <row r="48" spans="1:26"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row>
    <row r="49" spans="1:26"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row>
    <row r="50" spans="1:26"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26"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row>
    <row r="53" spans="1:26"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row>
    <row r="54" spans="1:26"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row>
    <row r="55" spans="1:26"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row>
    <row r="57" spans="1:26"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row>
    <row r="58" spans="1:26"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row>
    <row r="59" spans="1:26"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row>
    <row r="61" spans="1:26"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row>
    <row r="62" spans="1:26"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row>
    <row r="63" spans="1:26"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row>
    <row r="65" spans="1:26"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row>
    <row r="68" spans="1:26"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row>
    <row r="71" spans="1:26"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row>
    <row r="76" spans="1:26"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H6"/>
    <mergeCell ref="I2:J6"/>
    <mergeCell ref="H8:I11"/>
  </mergeCells>
  <pageMargins left="0.7" right="0.7" top="0.75" bottom="0.75" header="0" footer="0"/>
  <pageSetup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67">
    <tabColor rgb="FFC5E0B3"/>
  </sheetPr>
  <dimension ref="A1:Z1000"/>
  <sheetViews>
    <sheetView showGridLines="0" workbookViewId="0"/>
  </sheetViews>
  <sheetFormatPr baseColWidth="10" defaultColWidth="11.21875" defaultRowHeight="15" customHeight="1"/>
  <cols>
    <col min="1" max="10" width="11.5546875" customWidth="1"/>
    <col min="11" max="26" width="10.5546875" customWidth="1"/>
  </cols>
  <sheetData>
    <row r="1" spans="1:26" ht="15.75">
      <c r="A1" s="76"/>
      <c r="B1" s="76"/>
      <c r="C1" s="76"/>
      <c r="D1" s="76"/>
      <c r="E1" s="76"/>
      <c r="F1" s="76"/>
      <c r="G1" s="76"/>
      <c r="H1" s="76"/>
      <c r="I1" s="76"/>
      <c r="J1" s="76"/>
      <c r="K1" s="76"/>
      <c r="L1" s="76"/>
      <c r="M1" s="76"/>
      <c r="N1" s="76"/>
      <c r="O1" s="76"/>
      <c r="P1" s="76"/>
      <c r="Q1" s="76"/>
      <c r="R1" s="76"/>
      <c r="S1" s="76"/>
      <c r="T1" s="76"/>
      <c r="U1" s="76"/>
      <c r="V1" s="76"/>
      <c r="W1" s="76"/>
      <c r="X1" s="76"/>
      <c r="Y1" s="76"/>
      <c r="Z1" s="76"/>
    </row>
    <row r="2" spans="1:26" ht="15.75">
      <c r="A2" s="76"/>
      <c r="B2" s="828" t="s">
        <v>485</v>
      </c>
      <c r="C2" s="816"/>
      <c r="D2" s="816"/>
      <c r="E2" s="816"/>
      <c r="F2" s="816"/>
      <c r="G2" s="816"/>
      <c r="H2" s="816"/>
      <c r="I2" s="826"/>
      <c r="J2" s="817"/>
      <c r="K2" s="76"/>
      <c r="L2" s="76"/>
      <c r="M2" s="76"/>
      <c r="N2" s="76"/>
      <c r="O2" s="76"/>
      <c r="P2" s="76"/>
      <c r="Q2" s="76"/>
      <c r="R2" s="76"/>
      <c r="S2" s="76"/>
      <c r="T2" s="76"/>
      <c r="U2" s="76"/>
      <c r="V2" s="76"/>
      <c r="W2" s="76"/>
      <c r="X2" s="76"/>
      <c r="Y2" s="76"/>
      <c r="Z2" s="76"/>
    </row>
    <row r="3" spans="1:26" ht="15" customHeight="1">
      <c r="A3" s="76"/>
      <c r="B3" s="664"/>
      <c r="C3" s="478"/>
      <c r="D3" s="478"/>
      <c r="E3" s="478"/>
      <c r="F3" s="478"/>
      <c r="G3" s="478"/>
      <c r="H3" s="478"/>
      <c r="I3" s="478"/>
      <c r="J3" s="584"/>
      <c r="K3" s="76"/>
      <c r="L3" s="76"/>
      <c r="M3" s="76"/>
      <c r="N3" s="76"/>
      <c r="O3" s="76"/>
      <c r="P3" s="76"/>
      <c r="Q3" s="76"/>
      <c r="R3" s="76"/>
      <c r="S3" s="76"/>
      <c r="T3" s="76"/>
      <c r="U3" s="76"/>
      <c r="V3" s="76"/>
      <c r="W3" s="76"/>
      <c r="X3" s="76"/>
      <c r="Y3" s="76"/>
      <c r="Z3" s="76"/>
    </row>
    <row r="4" spans="1:26" ht="15" customHeight="1">
      <c r="A4" s="76"/>
      <c r="B4" s="664"/>
      <c r="C4" s="478"/>
      <c r="D4" s="478"/>
      <c r="E4" s="478"/>
      <c r="F4" s="478"/>
      <c r="G4" s="478"/>
      <c r="H4" s="478"/>
      <c r="I4" s="478"/>
      <c r="J4" s="584"/>
      <c r="K4" s="76"/>
      <c r="L4" s="76"/>
      <c r="M4" s="76"/>
      <c r="N4" s="76"/>
      <c r="O4" s="76"/>
      <c r="P4" s="76"/>
      <c r="Q4" s="76"/>
      <c r="R4" s="76"/>
      <c r="S4" s="76"/>
      <c r="T4" s="76"/>
      <c r="U4" s="76"/>
      <c r="V4" s="76"/>
      <c r="W4" s="76"/>
      <c r="X4" s="76"/>
      <c r="Y4" s="76"/>
      <c r="Z4" s="76"/>
    </row>
    <row r="5" spans="1:26" ht="15" customHeight="1">
      <c r="A5" s="76"/>
      <c r="B5" s="664"/>
      <c r="C5" s="478"/>
      <c r="D5" s="478"/>
      <c r="E5" s="478"/>
      <c r="F5" s="478"/>
      <c r="G5" s="478"/>
      <c r="H5" s="478"/>
      <c r="I5" s="478"/>
      <c r="J5" s="584"/>
      <c r="K5" s="76"/>
      <c r="L5" s="76"/>
      <c r="M5" s="76"/>
      <c r="N5" s="76"/>
      <c r="O5" s="76"/>
      <c r="P5" s="76"/>
      <c r="Q5" s="76"/>
      <c r="R5" s="76"/>
      <c r="S5" s="76"/>
      <c r="T5" s="76"/>
      <c r="U5" s="76"/>
      <c r="V5" s="76"/>
      <c r="W5" s="76"/>
      <c r="X5" s="76"/>
      <c r="Y5" s="76"/>
      <c r="Z5" s="76"/>
    </row>
    <row r="6" spans="1:26" ht="15.75" customHeight="1">
      <c r="A6" s="76"/>
      <c r="B6" s="665"/>
      <c r="C6" s="494"/>
      <c r="D6" s="494"/>
      <c r="E6" s="494"/>
      <c r="F6" s="494"/>
      <c r="G6" s="494"/>
      <c r="H6" s="494"/>
      <c r="I6" s="494"/>
      <c r="J6" s="574"/>
      <c r="K6" s="76"/>
      <c r="L6" s="76"/>
      <c r="M6" s="76"/>
      <c r="N6" s="76"/>
      <c r="O6" s="76"/>
      <c r="P6" s="76"/>
      <c r="Q6" s="76"/>
      <c r="R6" s="76"/>
      <c r="S6" s="76"/>
      <c r="T6" s="76"/>
      <c r="U6" s="76"/>
      <c r="V6" s="76"/>
      <c r="W6" s="76"/>
      <c r="X6" s="76"/>
      <c r="Y6" s="76"/>
      <c r="Z6" s="76"/>
    </row>
    <row r="7" spans="1:26" ht="15.75">
      <c r="A7" s="76"/>
      <c r="B7" s="137"/>
      <c r="C7" s="76"/>
      <c r="D7" s="76"/>
      <c r="E7" s="76"/>
      <c r="F7" s="76"/>
      <c r="G7" s="76"/>
      <c r="H7" s="76"/>
      <c r="I7" s="76"/>
      <c r="J7" s="136"/>
      <c r="K7" s="76"/>
      <c r="L7" s="76"/>
      <c r="M7" s="76"/>
      <c r="N7" s="76"/>
      <c r="O7" s="76"/>
      <c r="P7" s="76"/>
      <c r="Q7" s="76"/>
      <c r="R7" s="76"/>
      <c r="S7" s="76"/>
      <c r="T7" s="76"/>
      <c r="U7" s="76"/>
      <c r="V7" s="76"/>
      <c r="W7" s="76"/>
      <c r="X7" s="76"/>
      <c r="Y7" s="76"/>
      <c r="Z7" s="76"/>
    </row>
    <row r="8" spans="1:26" ht="15.75">
      <c r="A8" s="76"/>
      <c r="B8" s="137"/>
      <c r="C8" s="76"/>
      <c r="D8" s="76"/>
      <c r="E8" s="76"/>
      <c r="F8" s="76"/>
      <c r="G8" s="76"/>
      <c r="H8" s="827">
        <f>'RECURSOS,'!F4</f>
        <v>0.5433156023693001</v>
      </c>
      <c r="I8" s="561"/>
      <c r="J8" s="136"/>
      <c r="K8" s="76"/>
      <c r="L8" s="76"/>
      <c r="M8" s="76"/>
      <c r="N8" s="76"/>
      <c r="O8" s="76"/>
      <c r="P8" s="76"/>
      <c r="Q8" s="76"/>
      <c r="R8" s="76"/>
      <c r="S8" s="76"/>
      <c r="T8" s="76"/>
      <c r="U8" s="76"/>
      <c r="V8" s="76"/>
      <c r="W8" s="76"/>
      <c r="X8" s="76"/>
      <c r="Y8" s="76"/>
      <c r="Z8" s="76"/>
    </row>
    <row r="9" spans="1:26" ht="15.75">
      <c r="A9" s="76"/>
      <c r="B9" s="137"/>
      <c r="C9" s="76"/>
      <c r="D9" s="76"/>
      <c r="E9" s="76"/>
      <c r="F9" s="76"/>
      <c r="G9" s="76"/>
      <c r="H9" s="561"/>
      <c r="I9" s="561"/>
      <c r="J9" s="136"/>
      <c r="K9" s="76"/>
      <c r="L9" s="76"/>
      <c r="M9" s="76"/>
      <c r="N9" s="76"/>
      <c r="O9" s="76"/>
      <c r="P9" s="76"/>
      <c r="Q9" s="76"/>
      <c r="R9" s="76"/>
      <c r="S9" s="76"/>
      <c r="T9" s="76"/>
      <c r="U9" s="76"/>
      <c r="V9" s="76"/>
      <c r="W9" s="76"/>
      <c r="X9" s="76"/>
      <c r="Y9" s="76"/>
      <c r="Z9" s="76"/>
    </row>
    <row r="10" spans="1:26" ht="15.75">
      <c r="A10" s="76"/>
      <c r="B10" s="137"/>
      <c r="C10" s="76"/>
      <c r="D10" s="76"/>
      <c r="E10" s="76"/>
      <c r="F10" s="76"/>
      <c r="G10" s="76"/>
      <c r="H10" s="561"/>
      <c r="I10" s="561"/>
      <c r="J10" s="136"/>
      <c r="K10" s="76"/>
      <c r="L10" s="76"/>
      <c r="M10" s="76"/>
      <c r="N10" s="76"/>
      <c r="O10" s="76"/>
      <c r="P10" s="76"/>
      <c r="Q10" s="76"/>
      <c r="R10" s="76"/>
      <c r="S10" s="76"/>
      <c r="T10" s="76"/>
      <c r="U10" s="76"/>
      <c r="V10" s="76"/>
      <c r="W10" s="76"/>
      <c r="X10" s="76"/>
      <c r="Y10" s="76"/>
      <c r="Z10" s="76"/>
    </row>
    <row r="11" spans="1:26" ht="15.75">
      <c r="A11" s="76"/>
      <c r="B11" s="137"/>
      <c r="C11" s="76"/>
      <c r="D11" s="76"/>
      <c r="E11" s="76"/>
      <c r="F11" s="76"/>
      <c r="G11" s="76"/>
      <c r="H11" s="561"/>
      <c r="I11" s="561"/>
      <c r="J11" s="136"/>
      <c r="K11" s="76"/>
      <c r="L11" s="76"/>
      <c r="M11" s="76"/>
      <c r="N11" s="76"/>
      <c r="O11" s="76"/>
      <c r="P11" s="76"/>
      <c r="Q11" s="76"/>
      <c r="R11" s="76"/>
      <c r="S11" s="76"/>
      <c r="T11" s="76"/>
      <c r="U11" s="76"/>
      <c r="V11" s="76"/>
      <c r="W11" s="76"/>
      <c r="X11" s="76"/>
      <c r="Y11" s="76"/>
      <c r="Z11" s="76"/>
    </row>
    <row r="12" spans="1:26" ht="15.75">
      <c r="A12" s="76"/>
      <c r="B12" s="137"/>
      <c r="C12" s="82"/>
      <c r="D12" s="83"/>
      <c r="E12" s="83"/>
      <c r="F12" s="83"/>
      <c r="G12" s="83"/>
      <c r="H12" s="83"/>
      <c r="I12" s="85"/>
      <c r="J12" s="136"/>
      <c r="K12" s="76"/>
      <c r="L12" s="76"/>
      <c r="M12" s="76"/>
      <c r="N12" s="76"/>
      <c r="O12" s="76"/>
      <c r="P12" s="76"/>
      <c r="Q12" s="76"/>
      <c r="R12" s="76"/>
      <c r="S12" s="76"/>
      <c r="T12" s="76"/>
      <c r="U12" s="76"/>
      <c r="V12" s="76"/>
      <c r="W12" s="76"/>
      <c r="X12" s="76"/>
      <c r="Y12" s="76"/>
      <c r="Z12" s="76"/>
    </row>
    <row r="13" spans="1:26" ht="15.75">
      <c r="A13" s="76"/>
      <c r="B13" s="137"/>
      <c r="C13" s="137"/>
      <c r="D13" s="76"/>
      <c r="E13" s="76"/>
      <c r="F13" s="76"/>
      <c r="G13" s="76"/>
      <c r="H13" s="76"/>
      <c r="I13" s="136"/>
      <c r="J13" s="136"/>
      <c r="K13" s="76"/>
      <c r="L13" s="76"/>
      <c r="M13" s="76"/>
      <c r="N13" s="76"/>
      <c r="O13" s="76"/>
      <c r="P13" s="76"/>
      <c r="Q13" s="76"/>
      <c r="R13" s="76"/>
      <c r="S13" s="76"/>
      <c r="T13" s="76"/>
      <c r="U13" s="76"/>
      <c r="V13" s="76"/>
      <c r="W13" s="76"/>
      <c r="X13" s="76"/>
      <c r="Y13" s="76"/>
      <c r="Z13" s="76"/>
    </row>
    <row r="14" spans="1:26" ht="15.75">
      <c r="A14" s="76"/>
      <c r="B14" s="137"/>
      <c r="C14" s="137"/>
      <c r="D14" s="76"/>
      <c r="E14" s="76"/>
      <c r="F14" s="76"/>
      <c r="G14" s="76"/>
      <c r="H14" s="76"/>
      <c r="I14" s="136"/>
      <c r="J14" s="136"/>
      <c r="K14" s="76"/>
      <c r="L14" s="76"/>
      <c r="M14" s="76"/>
      <c r="N14" s="76"/>
      <c r="O14" s="76"/>
      <c r="P14" s="76"/>
      <c r="Q14" s="76"/>
      <c r="R14" s="76"/>
      <c r="S14" s="76"/>
      <c r="T14" s="76"/>
      <c r="U14" s="76"/>
      <c r="V14" s="76"/>
      <c r="W14" s="76"/>
      <c r="X14" s="76"/>
      <c r="Y14" s="76"/>
      <c r="Z14" s="76"/>
    </row>
    <row r="15" spans="1:26" ht="15.75">
      <c r="A15" s="76"/>
      <c r="B15" s="137"/>
      <c r="C15" s="137"/>
      <c r="D15" s="76"/>
      <c r="E15" s="76"/>
      <c r="F15" s="76"/>
      <c r="G15" s="76"/>
      <c r="H15" s="76"/>
      <c r="I15" s="136"/>
      <c r="J15" s="136"/>
      <c r="K15" s="76"/>
      <c r="L15" s="76"/>
      <c r="M15" s="76"/>
      <c r="N15" s="76"/>
      <c r="O15" s="76"/>
      <c r="P15" s="76"/>
      <c r="Q15" s="76"/>
      <c r="R15" s="76"/>
      <c r="S15" s="76"/>
      <c r="T15" s="76"/>
      <c r="U15" s="76"/>
      <c r="V15" s="76"/>
      <c r="W15" s="76"/>
      <c r="X15" s="76"/>
      <c r="Y15" s="76"/>
      <c r="Z15" s="76"/>
    </row>
    <row r="16" spans="1:26" ht="15.75">
      <c r="A16" s="76"/>
      <c r="B16" s="137"/>
      <c r="C16" s="137"/>
      <c r="D16" s="76"/>
      <c r="E16" s="76"/>
      <c r="F16" s="76"/>
      <c r="G16" s="76"/>
      <c r="H16" s="76"/>
      <c r="I16" s="136"/>
      <c r="J16" s="136"/>
      <c r="K16" s="76"/>
      <c r="L16" s="76"/>
      <c r="M16" s="76"/>
      <c r="N16" s="76"/>
      <c r="O16" s="76"/>
      <c r="P16" s="76"/>
      <c r="Q16" s="76"/>
      <c r="R16" s="76"/>
      <c r="S16" s="76"/>
      <c r="T16" s="76"/>
      <c r="U16" s="76"/>
      <c r="V16" s="76"/>
      <c r="W16" s="76"/>
      <c r="X16" s="76"/>
      <c r="Y16" s="76"/>
      <c r="Z16" s="76"/>
    </row>
    <row r="17" spans="1:26" ht="15.75">
      <c r="A17" s="76"/>
      <c r="B17" s="137"/>
      <c r="C17" s="137"/>
      <c r="D17" s="76"/>
      <c r="E17" s="76"/>
      <c r="F17" s="76"/>
      <c r="G17" s="76"/>
      <c r="H17" s="76"/>
      <c r="I17" s="136"/>
      <c r="J17" s="136"/>
      <c r="K17" s="76"/>
      <c r="L17" s="76"/>
      <c r="M17" s="76"/>
      <c r="N17" s="76"/>
      <c r="O17" s="76"/>
      <c r="P17" s="76"/>
      <c r="Q17" s="76"/>
      <c r="R17" s="76"/>
      <c r="S17" s="76"/>
      <c r="T17" s="76"/>
      <c r="U17" s="76"/>
      <c r="V17" s="76"/>
      <c r="W17" s="76"/>
      <c r="X17" s="76"/>
      <c r="Y17" s="76"/>
      <c r="Z17" s="76"/>
    </row>
    <row r="18" spans="1:26" ht="15.75">
      <c r="A18" s="76"/>
      <c r="B18" s="137"/>
      <c r="C18" s="137"/>
      <c r="D18" s="76"/>
      <c r="E18" s="76"/>
      <c r="F18" s="76"/>
      <c r="G18" s="76"/>
      <c r="H18" s="76"/>
      <c r="I18" s="136"/>
      <c r="J18" s="136"/>
      <c r="K18" s="76"/>
      <c r="L18" s="76"/>
      <c r="M18" s="76"/>
      <c r="N18" s="76"/>
      <c r="O18" s="76"/>
      <c r="P18" s="76"/>
      <c r="Q18" s="76"/>
      <c r="R18" s="76"/>
      <c r="S18" s="76"/>
      <c r="T18" s="76"/>
      <c r="U18" s="76"/>
      <c r="V18" s="76"/>
      <c r="W18" s="76"/>
      <c r="X18" s="76"/>
      <c r="Y18" s="76"/>
      <c r="Z18" s="76"/>
    </row>
    <row r="19" spans="1:26" ht="15.75">
      <c r="A19" s="76"/>
      <c r="B19" s="137"/>
      <c r="C19" s="137"/>
      <c r="D19" s="76"/>
      <c r="E19" s="76"/>
      <c r="F19" s="76"/>
      <c r="G19" s="76"/>
      <c r="H19" s="76"/>
      <c r="I19" s="136"/>
      <c r="J19" s="136"/>
      <c r="K19" s="76"/>
      <c r="L19" s="76"/>
      <c r="M19" s="76"/>
      <c r="N19" s="76"/>
      <c r="O19" s="76"/>
      <c r="P19" s="76"/>
      <c r="Q19" s="76"/>
      <c r="R19" s="76"/>
      <c r="S19" s="76"/>
      <c r="T19" s="76"/>
      <c r="U19" s="76"/>
      <c r="V19" s="76"/>
      <c r="W19" s="76"/>
      <c r="X19" s="76"/>
      <c r="Y19" s="76"/>
      <c r="Z19" s="76"/>
    </row>
    <row r="20" spans="1:26" ht="15.75">
      <c r="A20" s="76"/>
      <c r="B20" s="137"/>
      <c r="C20" s="137"/>
      <c r="D20" s="76"/>
      <c r="E20" s="76"/>
      <c r="F20" s="76"/>
      <c r="G20" s="76"/>
      <c r="H20" s="76"/>
      <c r="I20" s="136"/>
      <c r="J20" s="136"/>
      <c r="K20" s="76"/>
      <c r="L20" s="76"/>
      <c r="M20" s="76"/>
      <c r="N20" s="76"/>
      <c r="O20" s="76"/>
      <c r="P20" s="76"/>
      <c r="Q20" s="76"/>
      <c r="R20" s="76"/>
      <c r="S20" s="76"/>
      <c r="T20" s="76"/>
      <c r="U20" s="76"/>
      <c r="V20" s="76"/>
      <c r="W20" s="76"/>
      <c r="X20" s="76"/>
      <c r="Y20" s="76"/>
      <c r="Z20" s="76"/>
    </row>
    <row r="21" spans="1:26" ht="15.75" customHeight="1">
      <c r="A21" s="76"/>
      <c r="B21" s="137"/>
      <c r="C21" s="137"/>
      <c r="D21" s="76"/>
      <c r="E21" s="76"/>
      <c r="F21" s="76"/>
      <c r="G21" s="76"/>
      <c r="H21" s="76"/>
      <c r="I21" s="136"/>
      <c r="J21" s="136"/>
      <c r="K21" s="76"/>
      <c r="L21" s="76"/>
      <c r="M21" s="76"/>
      <c r="N21" s="76"/>
      <c r="O21" s="76"/>
      <c r="P21" s="76"/>
      <c r="Q21" s="76"/>
      <c r="R21" s="76"/>
      <c r="S21" s="76"/>
      <c r="T21" s="76"/>
      <c r="U21" s="76"/>
      <c r="V21" s="76"/>
      <c r="W21" s="76"/>
      <c r="X21" s="76"/>
      <c r="Y21" s="76"/>
      <c r="Z21" s="76"/>
    </row>
    <row r="22" spans="1:26" ht="15.75" customHeight="1">
      <c r="A22" s="76"/>
      <c r="B22" s="137"/>
      <c r="C22" s="137"/>
      <c r="D22" s="76"/>
      <c r="E22" s="76"/>
      <c r="F22" s="76"/>
      <c r="G22" s="76"/>
      <c r="H22" s="76"/>
      <c r="I22" s="136"/>
      <c r="J22" s="136"/>
      <c r="K22" s="76"/>
      <c r="L22" s="76"/>
      <c r="M22" s="76"/>
      <c r="N22" s="76"/>
      <c r="O22" s="76"/>
      <c r="P22" s="76"/>
      <c r="Q22" s="76"/>
      <c r="R22" s="76"/>
      <c r="S22" s="76"/>
      <c r="T22" s="76"/>
      <c r="U22" s="76"/>
      <c r="V22" s="76"/>
      <c r="W22" s="76"/>
      <c r="X22" s="76"/>
      <c r="Y22" s="76"/>
      <c r="Z22" s="76"/>
    </row>
    <row r="23" spans="1:26" ht="15.75" customHeight="1">
      <c r="A23" s="76"/>
      <c r="B23" s="137"/>
      <c r="C23" s="138"/>
      <c r="D23" s="139"/>
      <c r="E23" s="139"/>
      <c r="F23" s="139"/>
      <c r="G23" s="139"/>
      <c r="H23" s="139"/>
      <c r="I23" s="141"/>
      <c r="J23" s="136"/>
      <c r="K23" s="76"/>
      <c r="L23" s="76"/>
      <c r="M23" s="76"/>
      <c r="N23" s="76"/>
      <c r="O23" s="76"/>
      <c r="P23" s="76"/>
      <c r="Q23" s="76"/>
      <c r="R23" s="76"/>
      <c r="S23" s="76"/>
      <c r="T23" s="76"/>
      <c r="U23" s="76"/>
      <c r="V23" s="76"/>
      <c r="W23" s="76"/>
      <c r="X23" s="76"/>
      <c r="Y23" s="76"/>
      <c r="Z23" s="76"/>
    </row>
    <row r="24" spans="1:26" ht="15.75" customHeight="1">
      <c r="A24" s="76"/>
      <c r="B24" s="137"/>
      <c r="C24" s="76"/>
      <c r="D24" s="76"/>
      <c r="E24" s="76"/>
      <c r="F24" s="76"/>
      <c r="G24" s="76"/>
      <c r="H24" s="76"/>
      <c r="I24" s="76"/>
      <c r="J24" s="136"/>
      <c r="K24" s="76"/>
      <c r="L24" s="76"/>
      <c r="M24" s="76"/>
      <c r="N24" s="76"/>
      <c r="O24" s="76"/>
      <c r="P24" s="76"/>
      <c r="Q24" s="76"/>
      <c r="R24" s="76"/>
      <c r="S24" s="76"/>
      <c r="T24" s="76"/>
      <c r="U24" s="76"/>
      <c r="V24" s="76"/>
      <c r="W24" s="76"/>
      <c r="X24" s="76"/>
      <c r="Y24" s="76"/>
      <c r="Z24" s="76"/>
    </row>
    <row r="25" spans="1:26" ht="15.75" customHeight="1">
      <c r="A25" s="76"/>
      <c r="B25" s="138"/>
      <c r="C25" s="139"/>
      <c r="D25" s="139"/>
      <c r="E25" s="139"/>
      <c r="F25" s="139"/>
      <c r="G25" s="139"/>
      <c r="H25" s="139"/>
      <c r="I25" s="139"/>
      <c r="J25" s="141"/>
      <c r="K25" s="76"/>
      <c r="L25" s="76"/>
      <c r="M25" s="76"/>
      <c r="N25" s="76"/>
      <c r="O25" s="76"/>
      <c r="P25" s="76"/>
      <c r="Q25" s="76"/>
      <c r="R25" s="76"/>
      <c r="S25" s="76"/>
      <c r="T25" s="76"/>
      <c r="U25" s="76"/>
      <c r="V25" s="76"/>
      <c r="W25" s="76"/>
      <c r="X25" s="76"/>
      <c r="Y25" s="76"/>
      <c r="Z25" s="76"/>
    </row>
    <row r="26" spans="1:26" ht="15.75" customHeight="1">
      <c r="A26" s="76"/>
      <c r="B26" s="137"/>
      <c r="C26" s="76"/>
      <c r="D26" s="76"/>
      <c r="E26" s="76"/>
      <c r="F26" s="76"/>
      <c r="G26" s="76"/>
      <c r="H26" s="76"/>
      <c r="I26" s="76"/>
      <c r="J26" s="136"/>
      <c r="K26" s="76"/>
      <c r="L26" s="76"/>
      <c r="M26" s="76"/>
      <c r="N26" s="76"/>
      <c r="O26" s="76"/>
      <c r="P26" s="76"/>
      <c r="Q26" s="76"/>
      <c r="R26" s="76"/>
      <c r="S26" s="76"/>
      <c r="T26" s="76"/>
      <c r="U26" s="76"/>
      <c r="V26" s="76"/>
      <c r="W26" s="76"/>
      <c r="X26" s="76"/>
      <c r="Y26" s="76"/>
      <c r="Z26" s="76"/>
    </row>
    <row r="27" spans="1:26" ht="15.75" customHeight="1">
      <c r="A27" s="76"/>
      <c r="B27" s="137"/>
      <c r="C27" s="76"/>
      <c r="D27" s="76"/>
      <c r="E27" s="76"/>
      <c r="F27" s="76"/>
      <c r="G27" s="76"/>
      <c r="H27" s="76"/>
      <c r="I27" s="76"/>
      <c r="J27" s="136"/>
      <c r="K27" s="76"/>
      <c r="L27" s="76"/>
      <c r="M27" s="76"/>
      <c r="N27" s="76"/>
      <c r="O27" s="76"/>
      <c r="P27" s="76"/>
      <c r="Q27" s="76"/>
      <c r="R27" s="76"/>
      <c r="S27" s="76"/>
      <c r="T27" s="76"/>
      <c r="U27" s="76"/>
      <c r="V27" s="76"/>
      <c r="W27" s="76"/>
      <c r="X27" s="76"/>
      <c r="Y27" s="76"/>
      <c r="Z27" s="76"/>
    </row>
    <row r="28" spans="1:26" ht="15.75" customHeight="1">
      <c r="A28" s="76"/>
      <c r="B28" s="137"/>
      <c r="C28" s="76"/>
      <c r="D28" s="76"/>
      <c r="E28" s="76"/>
      <c r="F28" s="76"/>
      <c r="G28" s="76"/>
      <c r="H28" s="76"/>
      <c r="I28" s="76"/>
      <c r="J28" s="136"/>
      <c r="K28" s="76"/>
      <c r="L28" s="76"/>
      <c r="M28" s="76"/>
      <c r="N28" s="76"/>
      <c r="O28" s="76"/>
      <c r="P28" s="76"/>
      <c r="Q28" s="76"/>
      <c r="R28" s="76"/>
      <c r="S28" s="76"/>
      <c r="T28" s="76"/>
      <c r="U28" s="76"/>
      <c r="V28" s="76"/>
      <c r="W28" s="76"/>
      <c r="X28" s="76"/>
      <c r="Y28" s="76"/>
      <c r="Z28" s="76"/>
    </row>
    <row r="29" spans="1:26" ht="15.75" customHeight="1">
      <c r="A29" s="76"/>
      <c r="B29" s="137"/>
      <c r="C29" s="76"/>
      <c r="D29" s="76"/>
      <c r="E29" s="76"/>
      <c r="F29" s="76"/>
      <c r="G29" s="76"/>
      <c r="H29" s="76"/>
      <c r="I29" s="76"/>
      <c r="J29" s="136"/>
      <c r="K29" s="76"/>
      <c r="L29" s="76"/>
      <c r="M29" s="76"/>
      <c r="N29" s="76"/>
      <c r="O29" s="76"/>
      <c r="P29" s="76"/>
      <c r="Q29" s="76"/>
      <c r="R29" s="76"/>
      <c r="S29" s="76"/>
      <c r="T29" s="76"/>
      <c r="U29" s="76"/>
      <c r="V29" s="76"/>
      <c r="W29" s="76"/>
      <c r="X29" s="76"/>
      <c r="Y29" s="76"/>
      <c r="Z29" s="76"/>
    </row>
    <row r="30" spans="1:26" ht="15.75" customHeight="1">
      <c r="A30" s="76"/>
      <c r="B30" s="137"/>
      <c r="C30" s="76"/>
      <c r="D30" s="76"/>
      <c r="E30" s="76"/>
      <c r="F30" s="76"/>
      <c r="G30" s="76"/>
      <c r="H30" s="76"/>
      <c r="I30" s="76"/>
      <c r="J30" s="136"/>
      <c r="K30" s="76"/>
      <c r="L30" s="76"/>
      <c r="M30" s="76"/>
      <c r="N30" s="76"/>
      <c r="O30" s="76"/>
      <c r="P30" s="76"/>
      <c r="Q30" s="76"/>
      <c r="R30" s="76"/>
      <c r="S30" s="76"/>
      <c r="T30" s="76"/>
      <c r="U30" s="76"/>
      <c r="V30" s="76"/>
      <c r="W30" s="76"/>
      <c r="X30" s="76"/>
      <c r="Y30" s="76"/>
      <c r="Z30" s="76"/>
    </row>
    <row r="31" spans="1:26" ht="15.75" customHeight="1">
      <c r="A31" s="76"/>
      <c r="B31" s="137"/>
      <c r="C31" s="76"/>
      <c r="D31" s="76"/>
      <c r="E31" s="76"/>
      <c r="F31" s="76"/>
      <c r="G31" s="76"/>
      <c r="H31" s="76"/>
      <c r="I31" s="76"/>
      <c r="J31" s="136"/>
      <c r="K31" s="76"/>
      <c r="L31" s="76"/>
      <c r="M31" s="76"/>
      <c r="N31" s="76"/>
      <c r="O31" s="76"/>
      <c r="P31" s="76"/>
      <c r="Q31" s="76"/>
      <c r="R31" s="76"/>
      <c r="S31" s="76"/>
      <c r="T31" s="76"/>
      <c r="U31" s="76"/>
      <c r="V31" s="76"/>
      <c r="W31" s="76"/>
      <c r="X31" s="76"/>
      <c r="Y31" s="76"/>
      <c r="Z31" s="76"/>
    </row>
    <row r="32" spans="1:26" ht="15.75" customHeight="1">
      <c r="A32" s="76"/>
      <c r="B32" s="138"/>
      <c r="C32" s="139"/>
      <c r="D32" s="139"/>
      <c r="E32" s="139"/>
      <c r="F32" s="139"/>
      <c r="G32" s="139"/>
      <c r="H32" s="139"/>
      <c r="I32" s="139"/>
      <c r="J32" s="141"/>
      <c r="K32" s="76"/>
      <c r="L32" s="76"/>
      <c r="M32" s="76"/>
      <c r="N32" s="76"/>
      <c r="O32" s="76"/>
      <c r="P32" s="76"/>
      <c r="Q32" s="76"/>
      <c r="R32" s="76"/>
      <c r="S32" s="76"/>
      <c r="T32" s="76"/>
      <c r="U32" s="76"/>
      <c r="V32" s="76"/>
      <c r="W32" s="76"/>
      <c r="X32" s="76"/>
      <c r="Y32" s="76"/>
      <c r="Z32" s="76"/>
    </row>
    <row r="33" spans="1:26" ht="15.75" customHeight="1">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row>
    <row r="34" spans="1:26" ht="15.75" customHeight="1">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row>
    <row r="35" spans="1:26" ht="15.75" customHeight="1">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row>
    <row r="36" spans="1:26" ht="15.75" customHeight="1">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row>
    <row r="37" spans="1:26" ht="15.75" customHeight="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row>
    <row r="38" spans="1:26" ht="15.75"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row>
    <row r="39" spans="1:26" ht="15.75"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row>
    <row r="40" spans="1:26" ht="15.75"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row>
    <row r="41" spans="1:26" ht="15.75"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row>
    <row r="42" spans="1:26" ht="15.75"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row>
    <row r="43" spans="1:26" ht="15.75"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row>
    <row r="44" spans="1:26" ht="15.75"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row>
    <row r="45" spans="1:26" ht="15.75"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row>
    <row r="46" spans="1:26"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row>
    <row r="47" spans="1:26" ht="15.75"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row>
    <row r="48" spans="1:26"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row>
    <row r="49" spans="1:26"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row>
    <row r="50" spans="1:26"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26"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row>
    <row r="53" spans="1:26"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row>
    <row r="54" spans="1:26"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row>
    <row r="55" spans="1:26"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row>
    <row r="57" spans="1:26"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row>
    <row r="58" spans="1:26"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row>
    <row r="59" spans="1:26"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row>
    <row r="61" spans="1:26"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row>
    <row r="62" spans="1:26"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row>
    <row r="63" spans="1:26"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row>
    <row r="65" spans="1:26"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row>
    <row r="68" spans="1:26"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row>
    <row r="71" spans="1:26"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row>
    <row r="76" spans="1:26"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H6"/>
    <mergeCell ref="I2:J6"/>
    <mergeCell ref="H8:I11"/>
  </mergeCells>
  <pageMargins left="0.7" right="0.7" top="0.75" bottom="0.75" header="0" footer="0"/>
  <pageSetup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68">
    <tabColor rgb="FFC5E0B3"/>
  </sheetPr>
  <dimension ref="A1:Z999"/>
  <sheetViews>
    <sheetView showGridLines="0" topLeftCell="B7" workbookViewId="0">
      <selection activeCell="C17" sqref="C17"/>
    </sheetView>
  </sheetViews>
  <sheetFormatPr baseColWidth="10" defaultColWidth="11.21875" defaultRowHeight="15" customHeight="1"/>
  <cols>
    <col min="1" max="1" width="11.5546875" customWidth="1"/>
    <col min="2" max="2" width="43.88671875" customWidth="1"/>
    <col min="3" max="3" width="13.88671875" customWidth="1"/>
    <col min="4" max="4" width="10.21875" customWidth="1"/>
    <col min="5" max="5" width="14.77734375" customWidth="1"/>
    <col min="6" max="13" width="11.5546875" customWidth="1"/>
    <col min="14" max="26" width="10.5546875" customWidth="1"/>
  </cols>
  <sheetData>
    <row r="1" spans="1:26" ht="15.75">
      <c r="A1" s="76"/>
      <c r="B1" s="76"/>
      <c r="C1" s="76"/>
      <c r="D1" s="76"/>
      <c r="E1" s="76"/>
      <c r="F1" s="76"/>
      <c r="G1" s="76"/>
      <c r="H1" s="76"/>
      <c r="I1" s="76"/>
      <c r="J1" s="76"/>
      <c r="K1" s="76"/>
      <c r="L1" s="76"/>
      <c r="M1" s="76"/>
      <c r="N1" s="76"/>
      <c r="O1" s="76"/>
      <c r="P1" s="76"/>
      <c r="Q1" s="76"/>
      <c r="R1" s="76"/>
      <c r="S1" s="76"/>
      <c r="T1" s="76"/>
      <c r="U1" s="76"/>
      <c r="V1" s="76"/>
      <c r="W1" s="76"/>
      <c r="X1" s="76"/>
      <c r="Y1" s="76"/>
      <c r="Z1" s="76"/>
    </row>
    <row r="2" spans="1:26" ht="37.5" thickBot="1">
      <c r="A2" s="76"/>
      <c r="B2" s="360" t="s">
        <v>486</v>
      </c>
      <c r="C2" s="361" t="s">
        <v>487</v>
      </c>
      <c r="D2" s="362" t="s">
        <v>488</v>
      </c>
      <c r="E2" s="361" t="s">
        <v>489</v>
      </c>
      <c r="F2" s="76"/>
      <c r="G2" s="76"/>
      <c r="H2" s="76"/>
      <c r="I2" s="76"/>
      <c r="J2" s="76"/>
      <c r="K2" s="76"/>
      <c r="L2" s="76"/>
      <c r="M2" s="76"/>
      <c r="N2" s="76"/>
      <c r="O2" s="76"/>
      <c r="P2" s="76"/>
      <c r="Q2" s="76"/>
      <c r="R2" s="76"/>
      <c r="S2" s="76"/>
      <c r="T2" s="76"/>
      <c r="U2" s="76"/>
      <c r="V2" s="76"/>
      <c r="W2" s="76"/>
      <c r="X2" s="76"/>
      <c r="Y2" s="76"/>
      <c r="Z2" s="76"/>
    </row>
    <row r="3" spans="1:26" ht="105.75" customHeight="1">
      <c r="A3" s="76"/>
      <c r="B3" s="363" t="s">
        <v>476</v>
      </c>
      <c r="C3" s="364">
        <f>'Objetivo 1'!F10</f>
        <v>0.52664150326797388</v>
      </c>
      <c r="D3" s="364">
        <v>0.25</v>
      </c>
      <c r="E3" s="364">
        <f t="shared" ref="E3:E7" si="0">C3*D3</f>
        <v>0.13166037581699347</v>
      </c>
      <c r="F3" s="76"/>
      <c r="G3" s="829" t="s">
        <v>490</v>
      </c>
      <c r="H3" s="830"/>
      <c r="I3" s="830"/>
      <c r="J3" s="830"/>
      <c r="K3" s="830"/>
      <c r="L3" s="830"/>
      <c r="M3" s="831"/>
      <c r="N3" s="76"/>
      <c r="O3" s="76"/>
      <c r="P3" s="76"/>
      <c r="Q3" s="76"/>
      <c r="R3" s="76"/>
      <c r="S3" s="76"/>
      <c r="T3" s="76"/>
      <c r="U3" s="76"/>
      <c r="V3" s="76"/>
      <c r="W3" s="76"/>
      <c r="X3" s="76"/>
      <c r="Y3" s="76"/>
      <c r="Z3" s="76"/>
    </row>
    <row r="4" spans="1:26" ht="75.75" customHeight="1" thickBot="1">
      <c r="A4" s="76"/>
      <c r="B4" s="363" t="s">
        <v>477</v>
      </c>
      <c r="C4" s="364">
        <f>'Objetivo 2'!$F$20</f>
        <v>0.48454812726260094</v>
      </c>
      <c r="D4" s="364">
        <v>0.1</v>
      </c>
      <c r="E4" s="364">
        <f t="shared" si="0"/>
        <v>4.8454812726260094E-2</v>
      </c>
      <c r="F4" s="76"/>
      <c r="G4" s="832"/>
      <c r="H4" s="833"/>
      <c r="I4" s="833"/>
      <c r="J4" s="833"/>
      <c r="K4" s="833"/>
      <c r="L4" s="833"/>
      <c r="M4" s="834"/>
      <c r="N4" s="76"/>
      <c r="O4" s="76"/>
      <c r="P4" s="76"/>
      <c r="Q4" s="76"/>
      <c r="R4" s="76"/>
      <c r="S4" s="76"/>
      <c r="T4" s="76"/>
      <c r="U4" s="76"/>
      <c r="V4" s="76"/>
      <c r="W4" s="76"/>
      <c r="X4" s="76"/>
      <c r="Y4" s="76"/>
      <c r="Z4" s="76"/>
    </row>
    <row r="5" spans="1:26" ht="75" customHeight="1">
      <c r="A5" s="76"/>
      <c r="B5" s="363" t="s">
        <v>478</v>
      </c>
      <c r="C5" s="364">
        <f>'Objetivo 3'!$F$7</f>
        <v>0.30411877394636011</v>
      </c>
      <c r="D5" s="364">
        <v>0.1</v>
      </c>
      <c r="E5" s="364">
        <f t="shared" si="0"/>
        <v>3.0411877394636012E-2</v>
      </c>
      <c r="F5" s="76"/>
      <c r="G5" s="835"/>
      <c r="H5" s="816"/>
      <c r="I5" s="816"/>
      <c r="J5" s="816"/>
      <c r="K5" s="816"/>
      <c r="L5" s="816"/>
      <c r="M5" s="817"/>
      <c r="N5" s="76"/>
      <c r="O5" s="76"/>
      <c r="P5" s="76"/>
      <c r="Q5" s="76"/>
      <c r="R5" s="76"/>
      <c r="S5" s="76"/>
      <c r="T5" s="76"/>
      <c r="U5" s="76"/>
      <c r="V5" s="76"/>
      <c r="W5" s="76"/>
      <c r="X5" s="76"/>
      <c r="Y5" s="76"/>
      <c r="Z5" s="76"/>
    </row>
    <row r="6" spans="1:26" ht="60.75" customHeight="1" thickBot="1">
      <c r="A6" s="76"/>
      <c r="B6" s="365" t="s">
        <v>491</v>
      </c>
      <c r="C6" s="364">
        <f>'Objetivo 7'!F9</f>
        <v>0.48971527777777779</v>
      </c>
      <c r="D6" s="364">
        <v>0.05</v>
      </c>
      <c r="E6" s="364">
        <f>C6*D6</f>
        <v>2.448576388888889E-2</v>
      </c>
      <c r="F6" s="76"/>
      <c r="G6" s="665"/>
      <c r="H6" s="494"/>
      <c r="I6" s="494"/>
      <c r="J6" s="494"/>
      <c r="K6" s="494"/>
      <c r="L6" s="494"/>
      <c r="M6" s="574"/>
      <c r="N6" s="76"/>
      <c r="O6" s="76"/>
      <c r="P6" s="76"/>
      <c r="Q6" s="76"/>
      <c r="R6" s="76"/>
      <c r="S6" s="76"/>
      <c r="T6" s="76"/>
      <c r="U6" s="76"/>
      <c r="V6" s="76"/>
      <c r="W6" s="76"/>
      <c r="X6" s="76"/>
      <c r="Y6" s="76"/>
      <c r="Z6" s="76"/>
    </row>
    <row r="7" spans="1:26" ht="51.75" customHeight="1">
      <c r="A7" s="76"/>
      <c r="B7" s="366" t="s">
        <v>480</v>
      </c>
      <c r="C7" s="364">
        <f>'Objetivo 4'!F13</f>
        <v>0.47405671296296298</v>
      </c>
      <c r="D7" s="364">
        <v>0.15</v>
      </c>
      <c r="E7" s="364">
        <f t="shared" si="0"/>
        <v>7.1108506944444441E-2</v>
      </c>
      <c r="F7" s="76"/>
      <c r="G7" s="76"/>
      <c r="H7" s="76"/>
      <c r="I7" s="76"/>
      <c r="J7" s="76"/>
      <c r="K7" s="76"/>
      <c r="L7" s="76"/>
      <c r="M7" s="76"/>
      <c r="N7" s="76"/>
      <c r="O7" s="76"/>
      <c r="P7" s="76"/>
      <c r="Q7" s="76"/>
      <c r="R7" s="76"/>
      <c r="S7" s="76"/>
      <c r="T7" s="76"/>
      <c r="U7" s="76"/>
      <c r="V7" s="76"/>
      <c r="W7" s="76"/>
      <c r="X7" s="76"/>
      <c r="Y7" s="76"/>
      <c r="Z7" s="76"/>
    </row>
    <row r="8" spans="1:26" ht="89.25" customHeight="1">
      <c r="A8" s="76"/>
      <c r="B8" s="366" t="s">
        <v>481</v>
      </c>
      <c r="C8" s="364">
        <f>'Objetivo 5'!F12</f>
        <v>0.44810137457044669</v>
      </c>
      <c r="D8" s="364">
        <v>0.05</v>
      </c>
      <c r="E8" s="364">
        <f>C8*D8</f>
        <v>2.2405068728522336E-2</v>
      </c>
      <c r="F8" s="76"/>
      <c r="G8" s="76"/>
      <c r="H8" s="76"/>
      <c r="I8" s="76"/>
      <c r="J8" s="76"/>
      <c r="K8" s="76"/>
      <c r="L8" s="76"/>
      <c r="M8" s="76"/>
      <c r="N8" s="76"/>
      <c r="O8" s="76"/>
      <c r="P8" s="76"/>
      <c r="Q8" s="76"/>
      <c r="R8" s="76"/>
      <c r="S8" s="76"/>
      <c r="T8" s="76"/>
      <c r="U8" s="76"/>
      <c r="V8" s="76"/>
      <c r="W8" s="76"/>
      <c r="X8" s="76"/>
      <c r="Y8" s="76"/>
      <c r="Z8" s="76"/>
    </row>
    <row r="9" spans="1:26" ht="54.75" customHeight="1">
      <c r="A9" s="76"/>
      <c r="B9" s="366" t="s">
        <v>482</v>
      </c>
      <c r="C9" s="364">
        <f>'Objetivo 6'!F11</f>
        <v>5.5501851851851844</v>
      </c>
      <c r="D9" s="364">
        <v>0.15</v>
      </c>
      <c r="E9" s="364">
        <f>C9*D9</f>
        <v>0.83252777777777764</v>
      </c>
      <c r="F9" s="76"/>
      <c r="G9" s="76"/>
      <c r="H9" s="76"/>
      <c r="I9" s="76"/>
      <c r="J9" s="76"/>
      <c r="K9" s="76"/>
      <c r="L9" s="76"/>
      <c r="M9" s="76"/>
      <c r="N9" s="76"/>
      <c r="O9" s="76"/>
      <c r="P9" s="76"/>
      <c r="Q9" s="76"/>
      <c r="R9" s="76"/>
      <c r="S9" s="76"/>
      <c r="T9" s="76"/>
      <c r="U9" s="76"/>
      <c r="V9" s="76"/>
      <c r="W9" s="76"/>
      <c r="X9" s="76"/>
      <c r="Y9" s="76"/>
      <c r="Z9" s="76"/>
    </row>
    <row r="10" spans="1:26" ht="54" customHeight="1">
      <c r="A10" s="76"/>
      <c r="B10" s="367" t="s">
        <v>484</v>
      </c>
      <c r="C10" s="364">
        <f>'Objetivo 8'!F16</f>
        <v>0.5433156023693001</v>
      </c>
      <c r="D10" s="364">
        <v>0.15</v>
      </c>
      <c r="E10" s="364">
        <f>C10*D10</f>
        <v>8.1497340355395007E-2</v>
      </c>
      <c r="F10" s="76"/>
      <c r="G10" s="76"/>
      <c r="H10" s="76"/>
      <c r="I10" s="76"/>
      <c r="J10" s="76"/>
      <c r="K10" s="76"/>
      <c r="L10" s="76"/>
      <c r="M10" s="76"/>
      <c r="N10" s="76"/>
      <c r="O10" s="76"/>
      <c r="P10" s="76"/>
      <c r="Q10" s="76"/>
      <c r="R10" s="76"/>
      <c r="S10" s="76"/>
      <c r="T10" s="76"/>
      <c r="U10" s="76"/>
      <c r="V10" s="76"/>
      <c r="W10" s="76"/>
      <c r="X10" s="76"/>
      <c r="Y10" s="76"/>
      <c r="Z10" s="76"/>
    </row>
    <row r="11" spans="1:26" ht="26.25" customHeight="1">
      <c r="A11" s="76"/>
      <c r="B11" s="836" t="s">
        <v>492</v>
      </c>
      <c r="C11" s="458"/>
      <c r="D11" s="368">
        <f>SUM(D3:D10)</f>
        <v>1</v>
      </c>
      <c r="E11" s="368">
        <f>SUM(E3:E10)/D11</f>
        <v>1.2425515236329179</v>
      </c>
      <c r="F11" s="76"/>
      <c r="G11" s="76"/>
      <c r="H11" s="76"/>
      <c r="I11" s="76"/>
      <c r="J11" s="76"/>
      <c r="K11" s="76"/>
      <c r="L11" s="76"/>
      <c r="M11" s="76"/>
      <c r="N11" s="76"/>
      <c r="O11" s="76"/>
      <c r="P11" s="76"/>
      <c r="Q11" s="76"/>
      <c r="R11" s="76"/>
      <c r="S11" s="76"/>
      <c r="T11" s="76"/>
      <c r="U11" s="76"/>
      <c r="V11" s="76"/>
      <c r="W11" s="76"/>
      <c r="X11" s="76"/>
      <c r="Y11" s="76"/>
      <c r="Z11" s="76"/>
    </row>
    <row r="12" spans="1:26" ht="15.75">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row>
    <row r="13" spans="1:26" ht="15.75">
      <c r="A13" s="76"/>
      <c r="B13" s="76"/>
      <c r="C13" s="76"/>
      <c r="D13" s="76"/>
      <c r="E13" s="76"/>
      <c r="F13" s="76"/>
      <c r="G13" s="76"/>
      <c r="H13" s="76"/>
      <c r="I13" s="76"/>
      <c r="J13" s="76"/>
      <c r="K13" s="76"/>
      <c r="L13" s="76"/>
      <c r="M13" s="76"/>
      <c r="N13" s="76"/>
      <c r="O13" s="76"/>
      <c r="P13" s="76"/>
      <c r="Q13" s="76"/>
      <c r="R13" s="76"/>
      <c r="S13" s="76"/>
      <c r="T13" s="76"/>
      <c r="U13" s="76"/>
      <c r="V13" s="76"/>
      <c r="W13" s="76"/>
      <c r="X13" s="76"/>
      <c r="Y13" s="76"/>
      <c r="Z13" s="76"/>
    </row>
    <row r="14" spans="1:26" ht="15.75">
      <c r="A14" s="76"/>
      <c r="B14" s="76"/>
      <c r="C14" s="76"/>
      <c r="D14" s="76"/>
      <c r="E14" s="76"/>
      <c r="F14" s="76"/>
      <c r="G14" s="76"/>
      <c r="H14" s="76"/>
      <c r="I14" s="76"/>
      <c r="J14" s="76"/>
      <c r="K14" s="76"/>
      <c r="L14" s="76"/>
      <c r="M14" s="76"/>
      <c r="N14" s="76"/>
      <c r="O14" s="76"/>
      <c r="P14" s="76"/>
      <c r="Q14" s="76"/>
      <c r="R14" s="76"/>
      <c r="S14" s="76"/>
      <c r="T14" s="76"/>
      <c r="U14" s="76"/>
      <c r="V14" s="76"/>
      <c r="W14" s="76"/>
      <c r="X14" s="76"/>
      <c r="Y14" s="76"/>
      <c r="Z14" s="76"/>
    </row>
    <row r="15" spans="1:26" ht="15.75">
      <c r="A15" s="76"/>
      <c r="B15" s="76"/>
      <c r="C15" s="76"/>
      <c r="D15" s="76"/>
      <c r="E15" s="76"/>
      <c r="F15" s="76"/>
      <c r="G15" s="76"/>
      <c r="H15" s="76"/>
      <c r="I15" s="76"/>
      <c r="J15" s="76"/>
      <c r="K15" s="76"/>
      <c r="L15" s="76"/>
      <c r="M15" s="76"/>
      <c r="N15" s="76"/>
      <c r="O15" s="76"/>
      <c r="P15" s="76"/>
      <c r="Q15" s="76"/>
      <c r="R15" s="76"/>
      <c r="S15" s="76"/>
      <c r="T15" s="76"/>
      <c r="U15" s="76"/>
      <c r="V15" s="76"/>
      <c r="W15" s="76"/>
      <c r="X15" s="76"/>
      <c r="Y15" s="76"/>
      <c r="Z15" s="76"/>
    </row>
    <row r="16" spans="1:26" ht="15.75">
      <c r="A16" s="76"/>
      <c r="B16" s="76"/>
      <c r="C16" s="76"/>
      <c r="D16" s="76"/>
      <c r="E16" s="76"/>
      <c r="F16" s="76"/>
      <c r="G16" s="76"/>
      <c r="H16" s="76"/>
      <c r="I16" s="76"/>
      <c r="J16" s="76"/>
      <c r="K16" s="76"/>
      <c r="L16" s="76"/>
      <c r="M16" s="76"/>
      <c r="N16" s="76"/>
      <c r="O16" s="76"/>
      <c r="P16" s="76"/>
      <c r="Q16" s="76"/>
      <c r="R16" s="76"/>
      <c r="S16" s="76"/>
      <c r="T16" s="76"/>
      <c r="U16" s="76"/>
      <c r="V16" s="76"/>
      <c r="W16" s="76"/>
      <c r="X16" s="76"/>
      <c r="Y16" s="76"/>
      <c r="Z16" s="76"/>
    </row>
    <row r="17" spans="1:26" ht="15.75">
      <c r="A17" s="76"/>
      <c r="B17" s="76"/>
      <c r="C17" s="76"/>
      <c r="D17" s="76"/>
      <c r="E17" s="76"/>
      <c r="F17" s="76"/>
      <c r="G17" s="76"/>
      <c r="H17" s="76"/>
      <c r="I17" s="76"/>
      <c r="J17" s="76"/>
      <c r="K17" s="76"/>
      <c r="L17" s="76"/>
      <c r="M17" s="76"/>
      <c r="N17" s="76"/>
      <c r="O17" s="76"/>
      <c r="P17" s="76"/>
      <c r="Q17" s="76"/>
      <c r="R17" s="76"/>
      <c r="S17" s="76"/>
      <c r="T17" s="76"/>
      <c r="U17" s="76"/>
      <c r="V17" s="76"/>
      <c r="W17" s="76"/>
      <c r="X17" s="76"/>
      <c r="Y17" s="76"/>
      <c r="Z17" s="76"/>
    </row>
    <row r="18" spans="1:26" ht="15.75">
      <c r="A18" s="76"/>
      <c r="B18" s="76"/>
      <c r="C18" s="76"/>
      <c r="D18" s="76"/>
      <c r="E18" s="76"/>
      <c r="F18" s="76"/>
      <c r="G18" s="76"/>
      <c r="H18" s="76"/>
      <c r="I18" s="76"/>
      <c r="J18" s="76"/>
      <c r="K18" s="76"/>
      <c r="L18" s="76"/>
      <c r="M18" s="76"/>
      <c r="N18" s="76"/>
      <c r="O18" s="76"/>
      <c r="P18" s="76"/>
      <c r="Q18" s="76"/>
      <c r="R18" s="76"/>
      <c r="S18" s="76"/>
      <c r="T18" s="76"/>
      <c r="U18" s="76"/>
      <c r="V18" s="76"/>
      <c r="W18" s="76"/>
      <c r="X18" s="76"/>
      <c r="Y18" s="76"/>
      <c r="Z18" s="76"/>
    </row>
    <row r="19" spans="1:26" ht="15.75">
      <c r="A19" s="76"/>
      <c r="B19" s="76"/>
      <c r="C19" s="76"/>
      <c r="D19" s="76"/>
      <c r="E19" s="76"/>
      <c r="F19" s="76"/>
      <c r="G19" s="76"/>
      <c r="H19" s="76"/>
      <c r="I19" s="76"/>
      <c r="J19" s="76"/>
      <c r="K19" s="76"/>
      <c r="L19" s="76"/>
      <c r="M19" s="76"/>
      <c r="N19" s="76"/>
      <c r="O19" s="76"/>
      <c r="P19" s="76"/>
      <c r="Q19" s="76"/>
      <c r="R19" s="76"/>
      <c r="S19" s="76"/>
      <c r="T19" s="76"/>
      <c r="U19" s="76"/>
      <c r="V19" s="76"/>
      <c r="W19" s="76"/>
      <c r="X19" s="76"/>
      <c r="Y19" s="76"/>
      <c r="Z19" s="76"/>
    </row>
    <row r="20" spans="1:26" ht="15.75" customHeight="1">
      <c r="A20" s="76"/>
      <c r="B20" s="76"/>
      <c r="C20" s="76"/>
      <c r="D20" s="76"/>
      <c r="E20" s="76"/>
      <c r="F20" s="76"/>
      <c r="G20" s="76"/>
      <c r="H20" s="76"/>
      <c r="I20" s="76"/>
      <c r="J20" s="76"/>
      <c r="K20" s="76"/>
      <c r="L20" s="76"/>
      <c r="M20" s="76"/>
      <c r="N20" s="76"/>
      <c r="O20" s="76"/>
      <c r="P20" s="76"/>
      <c r="Q20" s="76"/>
      <c r="R20" s="76"/>
      <c r="S20" s="76"/>
      <c r="T20" s="76"/>
      <c r="U20" s="76"/>
      <c r="V20" s="76"/>
      <c r="W20" s="76"/>
      <c r="X20" s="76"/>
      <c r="Y20" s="76"/>
      <c r="Z20" s="76"/>
    </row>
    <row r="21" spans="1:26" ht="15.75" customHeight="1">
      <c r="A21" s="76"/>
      <c r="B21" s="76"/>
      <c r="C21" s="76"/>
      <c r="D21" s="76"/>
      <c r="E21" s="76"/>
      <c r="F21" s="76"/>
      <c r="G21" s="76"/>
      <c r="H21" s="76"/>
      <c r="I21" s="76"/>
      <c r="J21" s="76"/>
      <c r="K21" s="76"/>
      <c r="L21" s="76"/>
      <c r="M21" s="76"/>
      <c r="N21" s="76"/>
      <c r="O21" s="76"/>
      <c r="P21" s="76"/>
      <c r="Q21" s="76"/>
      <c r="R21" s="76"/>
      <c r="S21" s="76"/>
      <c r="T21" s="76"/>
      <c r="U21" s="76"/>
      <c r="V21" s="76"/>
      <c r="W21" s="76"/>
      <c r="X21" s="76"/>
      <c r="Y21" s="76"/>
      <c r="Z21" s="76"/>
    </row>
    <row r="22" spans="1:26" ht="15.75" customHeight="1">
      <c r="A22" s="76"/>
      <c r="B22" s="76"/>
      <c r="C22" s="76"/>
      <c r="D22" s="76"/>
      <c r="E22" s="76"/>
      <c r="F22" s="76"/>
      <c r="G22" s="76"/>
      <c r="H22" s="76"/>
      <c r="I22" s="76"/>
      <c r="J22" s="76"/>
      <c r="K22" s="76"/>
      <c r="L22" s="76"/>
      <c r="M22" s="76"/>
      <c r="N22" s="76"/>
      <c r="O22" s="76"/>
      <c r="P22" s="76"/>
      <c r="Q22" s="76"/>
      <c r="R22" s="76"/>
      <c r="S22" s="76"/>
      <c r="T22" s="76"/>
      <c r="U22" s="76"/>
      <c r="V22" s="76"/>
      <c r="W22" s="76"/>
      <c r="X22" s="76"/>
      <c r="Y22" s="76"/>
      <c r="Z22" s="76"/>
    </row>
    <row r="23" spans="1:26" ht="15.75" customHeight="1">
      <c r="A23" s="76"/>
      <c r="B23" s="76"/>
      <c r="C23" s="76"/>
      <c r="D23" s="76"/>
      <c r="E23" s="76"/>
      <c r="F23" s="76"/>
      <c r="G23" s="76"/>
      <c r="H23" s="76"/>
      <c r="I23" s="76"/>
      <c r="J23" s="76"/>
      <c r="K23" s="76"/>
      <c r="L23" s="76"/>
      <c r="M23" s="76"/>
      <c r="N23" s="76"/>
      <c r="O23" s="76"/>
      <c r="P23" s="76"/>
      <c r="Q23" s="76"/>
      <c r="R23" s="76"/>
      <c r="S23" s="76"/>
      <c r="T23" s="76"/>
      <c r="U23" s="76"/>
      <c r="V23" s="76"/>
      <c r="W23" s="76"/>
      <c r="X23" s="76"/>
      <c r="Y23" s="76"/>
      <c r="Z23" s="76"/>
    </row>
    <row r="24" spans="1:26" ht="15.75" customHeight="1">
      <c r="A24" s="76"/>
      <c r="B24" s="76"/>
      <c r="C24" s="76"/>
      <c r="D24" s="76"/>
      <c r="E24" s="76"/>
      <c r="F24" s="76"/>
      <c r="G24" s="76"/>
      <c r="H24" s="76"/>
      <c r="I24" s="76"/>
      <c r="J24" s="76"/>
      <c r="K24" s="76"/>
      <c r="L24" s="76"/>
      <c r="M24" s="76"/>
      <c r="N24" s="76"/>
      <c r="O24" s="76"/>
      <c r="P24" s="76"/>
      <c r="Q24" s="76"/>
      <c r="R24" s="76"/>
      <c r="S24" s="76"/>
      <c r="T24" s="76"/>
      <c r="U24" s="76"/>
      <c r="V24" s="76"/>
      <c r="W24" s="76"/>
      <c r="X24" s="76"/>
      <c r="Y24" s="76"/>
      <c r="Z24" s="76"/>
    </row>
    <row r="25" spans="1:26" ht="15.75" customHeight="1">
      <c r="A25" s="76"/>
      <c r="B25" s="76"/>
      <c r="C25" s="76"/>
      <c r="D25" s="76"/>
      <c r="E25" s="76"/>
      <c r="F25" s="76"/>
      <c r="G25" s="76"/>
      <c r="H25" s="76"/>
      <c r="I25" s="76"/>
      <c r="J25" s="76"/>
      <c r="K25" s="76"/>
      <c r="L25" s="76"/>
      <c r="M25" s="76"/>
      <c r="N25" s="76"/>
      <c r="O25" s="76"/>
      <c r="P25" s="76"/>
      <c r="Q25" s="76"/>
      <c r="R25" s="76"/>
      <c r="S25" s="76"/>
      <c r="T25" s="76"/>
      <c r="U25" s="76"/>
      <c r="V25" s="76"/>
      <c r="W25" s="76"/>
      <c r="X25" s="76"/>
      <c r="Y25" s="76"/>
      <c r="Z25" s="76"/>
    </row>
    <row r="26" spans="1:26" ht="15.75" customHeight="1">
      <c r="A26" s="76"/>
      <c r="B26" s="76"/>
      <c r="C26" s="76"/>
      <c r="D26" s="76"/>
      <c r="E26" s="76"/>
      <c r="F26" s="76"/>
      <c r="G26" s="76"/>
      <c r="H26" s="76"/>
      <c r="I26" s="76"/>
      <c r="J26" s="76"/>
      <c r="K26" s="76"/>
      <c r="L26" s="76"/>
      <c r="M26" s="76"/>
      <c r="N26" s="76"/>
      <c r="O26" s="76"/>
      <c r="P26" s="76"/>
      <c r="Q26" s="76"/>
      <c r="R26" s="76"/>
      <c r="S26" s="76"/>
      <c r="T26" s="76"/>
      <c r="U26" s="76"/>
      <c r="V26" s="76"/>
      <c r="W26" s="76"/>
      <c r="X26" s="76"/>
      <c r="Y26" s="76"/>
      <c r="Z26" s="76"/>
    </row>
    <row r="27" spans="1:26" ht="15.75" customHeight="1">
      <c r="A27" s="76"/>
      <c r="B27" s="76"/>
      <c r="C27" s="76"/>
      <c r="D27" s="76"/>
      <c r="E27" s="76"/>
      <c r="F27" s="76"/>
      <c r="G27" s="76"/>
      <c r="H27" s="76"/>
      <c r="I27" s="76"/>
      <c r="J27" s="76"/>
      <c r="K27" s="76"/>
      <c r="L27" s="76"/>
      <c r="M27" s="76"/>
      <c r="N27" s="76"/>
      <c r="O27" s="76"/>
      <c r="P27" s="76"/>
      <c r="Q27" s="76"/>
      <c r="R27" s="76"/>
      <c r="S27" s="76"/>
      <c r="T27" s="76"/>
      <c r="U27" s="76"/>
      <c r="V27" s="76"/>
      <c r="W27" s="76"/>
      <c r="X27" s="76"/>
      <c r="Y27" s="76"/>
      <c r="Z27" s="76"/>
    </row>
    <row r="28" spans="1:26" ht="15.75" customHeight="1">
      <c r="A28" s="76"/>
      <c r="B28" s="76"/>
      <c r="C28" s="76"/>
      <c r="D28" s="76"/>
      <c r="E28" s="76"/>
      <c r="F28" s="76"/>
      <c r="G28" s="76"/>
      <c r="H28" s="76"/>
      <c r="I28" s="76"/>
      <c r="J28" s="76"/>
      <c r="K28" s="76"/>
      <c r="L28" s="76"/>
      <c r="M28" s="76"/>
      <c r="N28" s="76"/>
      <c r="O28" s="76"/>
      <c r="P28" s="76"/>
      <c r="Q28" s="76"/>
      <c r="R28" s="76"/>
      <c r="S28" s="76"/>
      <c r="T28" s="76"/>
      <c r="U28" s="76"/>
      <c r="V28" s="76"/>
      <c r="W28" s="76"/>
      <c r="X28" s="76"/>
      <c r="Y28" s="76"/>
      <c r="Z28" s="76"/>
    </row>
    <row r="29" spans="1:26" ht="15.75" customHeight="1">
      <c r="A29" s="76"/>
      <c r="B29" s="76"/>
      <c r="C29" s="76"/>
      <c r="D29" s="76"/>
      <c r="E29" s="76"/>
      <c r="F29" s="76"/>
      <c r="G29" s="76"/>
      <c r="H29" s="76"/>
      <c r="I29" s="76"/>
      <c r="J29" s="76"/>
      <c r="K29" s="76"/>
      <c r="L29" s="76"/>
      <c r="M29" s="76"/>
      <c r="N29" s="76"/>
      <c r="O29" s="76"/>
      <c r="P29" s="76"/>
      <c r="Q29" s="76"/>
      <c r="R29" s="76"/>
      <c r="S29" s="76"/>
      <c r="T29" s="76"/>
      <c r="U29" s="76"/>
      <c r="V29" s="76"/>
      <c r="W29" s="76"/>
      <c r="X29" s="76"/>
      <c r="Y29" s="76"/>
      <c r="Z29" s="76"/>
    </row>
    <row r="30" spans="1:26" ht="15.75" customHeight="1">
      <c r="A30" s="76"/>
      <c r="B30" s="76"/>
      <c r="C30" s="76"/>
      <c r="D30" s="76"/>
      <c r="E30" s="76"/>
      <c r="F30" s="76"/>
      <c r="G30" s="76"/>
      <c r="H30" s="76"/>
      <c r="I30" s="76"/>
      <c r="J30" s="76"/>
      <c r="K30" s="76"/>
      <c r="L30" s="76"/>
      <c r="M30" s="76"/>
      <c r="N30" s="76"/>
      <c r="O30" s="76"/>
      <c r="P30" s="76"/>
      <c r="Q30" s="76"/>
      <c r="R30" s="76"/>
      <c r="S30" s="76"/>
      <c r="T30" s="76"/>
      <c r="U30" s="76"/>
      <c r="V30" s="76"/>
      <c r="W30" s="76"/>
      <c r="X30" s="76"/>
      <c r="Y30" s="76"/>
      <c r="Z30" s="76"/>
    </row>
    <row r="31" spans="1:26" ht="15.75" customHeight="1">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row>
    <row r="32" spans="1:26" ht="15.75" customHeight="1">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row>
    <row r="33" spans="1:26" ht="15.75" customHeight="1">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row>
    <row r="34" spans="1:26" ht="15.75" customHeight="1">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row>
    <row r="35" spans="1:26" ht="15.75" customHeight="1">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row>
    <row r="36" spans="1:26" ht="15.75" customHeight="1">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row>
    <row r="37" spans="1:26" ht="15.75" customHeight="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row>
    <row r="38" spans="1:26" ht="15.75"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row>
    <row r="39" spans="1:26" ht="15.75"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row>
    <row r="40" spans="1:26" ht="15.75"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row>
    <row r="41" spans="1:26" ht="15.75"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row>
    <row r="42" spans="1:26" ht="15.75"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row>
    <row r="43" spans="1:26" ht="15.75"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row>
    <row r="44" spans="1:26" ht="15.75"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row>
    <row r="45" spans="1:26" ht="15.75"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row>
    <row r="46" spans="1:26"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row>
    <row r="47" spans="1:26" ht="15.75"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row>
    <row r="48" spans="1:26"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row>
    <row r="49" spans="1:26"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row>
    <row r="50" spans="1:26"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26"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row>
    <row r="53" spans="1:26"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row>
    <row r="54" spans="1:26"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row>
    <row r="55" spans="1:26"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row>
    <row r="57" spans="1:26"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row>
    <row r="58" spans="1:26"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row>
    <row r="59" spans="1:26"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row>
    <row r="61" spans="1:26"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row>
    <row r="62" spans="1:26"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row>
    <row r="63" spans="1:26"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row>
    <row r="65" spans="1:26"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row>
    <row r="68" spans="1:26"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row>
    <row r="71" spans="1:26"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row>
    <row r="76" spans="1:26"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5.75" customHeight="1">
      <c r="B220" s="76"/>
      <c r="C220" s="76"/>
      <c r="D220" s="76"/>
      <c r="E220" s="7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3">
    <mergeCell ref="G3:M4"/>
    <mergeCell ref="G5:M6"/>
    <mergeCell ref="B11:C11"/>
  </mergeCells>
  <conditionalFormatting sqref="E11">
    <cfRule type="cellIs" dxfId="155" priority="9" stopIfTrue="1" operator="lessThan">
      <formula>85%</formula>
    </cfRule>
  </conditionalFormatting>
  <conditionalFormatting sqref="E11">
    <cfRule type="cellIs" dxfId="154" priority="10" operator="equal">
      <formula>0</formula>
    </cfRule>
  </conditionalFormatting>
  <conditionalFormatting sqref="E11">
    <cfRule type="cellIs" dxfId="153" priority="11" operator="between">
      <formula>0.9</formula>
      <formula>1</formula>
    </cfRule>
  </conditionalFormatting>
  <conditionalFormatting sqref="E11">
    <cfRule type="cellIs" dxfId="152" priority="12" operator="between">
      <formula>85%</formula>
      <formula>90%</formula>
    </cfRule>
  </conditionalFormatting>
  <hyperlinks>
    <hyperlink ref="B3" location="Objetivo 1!A1" display="1. Formular y adoptar oportunamente políticas y regulaciones para el sector ambiental, de acuerdo con las directrices del Gobierno Nacional" xr:uid="{00000000-0004-0000-4300-000000000000}"/>
    <hyperlink ref="B4" location="Objetivo 2!A1" display="2. Atender eficaz y eficientemente los requerimientos de las partes interesadas, para el desarrollo y fortalecimiento del sector ambiental" xr:uid="{00000000-0004-0000-4300-000001000000}"/>
    <hyperlink ref="B5" location="Objetivo 3!A1" display="3. Permitir y facilitar el control social sobre la gestión del Ministerio" xr:uid="{00000000-0004-0000-4300-000002000000}"/>
    <hyperlink ref="B7" location="Objetivo 4!A1" display="4. Implementar los procesos que garanticen el logro de la misión institucional, fortaleciendo los mecanismos de autocontrol y de evaluación para su mejora continua" xr:uid="{00000000-0004-0000-4300-000003000000}"/>
    <hyperlink ref="B8" location="Objetivo 5!A1" display="5. Gestión de controles para garantizar la seguridad de la información (confidencialidad, integridad, disponibilidad)" xr:uid="{00000000-0004-0000-4300-000004000000}"/>
    <hyperlink ref="B9" location="Objetivo 6!A1" display="6. Implementar y mejorar los subsistemas de gestión ambiental y de seguridad y salud en el trabajo del MADS" xr:uid="{00000000-0004-0000-4300-000005000000}"/>
    <hyperlink ref="B6" location="Objetivo 7!A1" display="7. Promover programas para la provisión, capacitación, evaluación y desarrollo del talento humano con el objeto de garantizar el cumplimiento misional" xr:uid="{00000000-0004-0000-4300-000006000000}"/>
    <hyperlink ref="B10" location="Objetivo 8!A1" display="8. Obtener y ejecutar eficientemente los recursos requeridos para el cumplimiento de los fines institucionales" xr:uid="{00000000-0004-0000-4300-000007000000}"/>
  </hyperlinks>
  <pageMargins left="0.7" right="0.7" top="0.75" bottom="0.75" header="0" footer="0"/>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69">
    <tabColor theme="4" tint="-0.249977111117893"/>
  </sheetPr>
  <dimension ref="A1:Y1000"/>
  <sheetViews>
    <sheetView showGridLines="0" workbookViewId="0">
      <selection activeCell="B26" sqref="B26"/>
    </sheetView>
  </sheetViews>
  <sheetFormatPr baseColWidth="10" defaultColWidth="11.21875" defaultRowHeight="15" customHeight="1"/>
  <cols>
    <col min="1" max="1" width="11.5546875" customWidth="1"/>
    <col min="2" max="2" width="35.6640625" customWidth="1"/>
    <col min="3" max="3" width="15.77734375" customWidth="1"/>
    <col min="4" max="4" width="13.77734375" customWidth="1"/>
    <col min="5" max="5" width="10.88671875" customWidth="1"/>
    <col min="6" max="6" width="11.5546875" customWidth="1"/>
    <col min="7" max="25" width="10.5546875" customWidth="1"/>
  </cols>
  <sheetData>
    <row r="1" spans="1:25" ht="16.5" thickBot="1">
      <c r="A1" s="76"/>
      <c r="B1" s="76"/>
      <c r="C1" s="76"/>
      <c r="D1" s="76"/>
      <c r="E1" s="76"/>
      <c r="F1" s="76"/>
      <c r="G1" s="76"/>
      <c r="H1" s="76"/>
      <c r="I1" s="76"/>
      <c r="J1" s="76"/>
      <c r="K1" s="76"/>
      <c r="L1" s="76"/>
      <c r="M1" s="76"/>
      <c r="N1" s="76"/>
      <c r="O1" s="76"/>
      <c r="P1" s="76"/>
      <c r="Q1" s="76"/>
      <c r="R1" s="76"/>
      <c r="S1" s="76"/>
      <c r="T1" s="76"/>
      <c r="U1" s="76"/>
      <c r="V1" s="76"/>
      <c r="W1" s="76"/>
      <c r="X1" s="76"/>
      <c r="Y1" s="76"/>
    </row>
    <row r="2" spans="1:25" ht="38.25">
      <c r="A2" s="76"/>
      <c r="B2" s="352" t="s">
        <v>493</v>
      </c>
      <c r="C2" s="353" t="s">
        <v>487</v>
      </c>
      <c r="D2" s="354" t="s">
        <v>488</v>
      </c>
      <c r="E2" s="355" t="s">
        <v>489</v>
      </c>
      <c r="F2" s="76"/>
      <c r="G2" s="76"/>
      <c r="H2" s="76"/>
      <c r="I2" s="76"/>
      <c r="J2" s="76"/>
      <c r="K2" s="76"/>
      <c r="L2" s="76"/>
      <c r="M2" s="76"/>
      <c r="N2" s="76"/>
      <c r="O2" s="76"/>
      <c r="P2" s="76"/>
      <c r="Q2" s="76"/>
      <c r="R2" s="76"/>
      <c r="S2" s="76"/>
      <c r="T2" s="76"/>
      <c r="U2" s="76"/>
      <c r="V2" s="76"/>
      <c r="W2" s="76"/>
      <c r="X2" s="76"/>
      <c r="Y2" s="76"/>
    </row>
    <row r="3" spans="1:25" ht="60.75" customHeight="1">
      <c r="A3" s="76"/>
      <c r="B3" s="342" t="s">
        <v>494</v>
      </c>
      <c r="C3" s="238">
        <f>'Objetivo 1'!F10</f>
        <v>0.52664150326797388</v>
      </c>
      <c r="D3" s="239">
        <f>(25%*100)/45</f>
        <v>0.55555555555555558</v>
      </c>
      <c r="E3" s="240">
        <f>C3*D3</f>
        <v>0.29257861292665216</v>
      </c>
      <c r="F3" s="76"/>
      <c r="G3" s="76"/>
      <c r="H3" s="76"/>
      <c r="I3" s="76"/>
      <c r="J3" s="76"/>
      <c r="K3" s="76"/>
      <c r="L3" s="76"/>
      <c r="M3" s="76"/>
      <c r="N3" s="76"/>
      <c r="O3" s="76"/>
      <c r="P3" s="76"/>
      <c r="Q3" s="76"/>
      <c r="R3" s="76"/>
      <c r="S3" s="76"/>
      <c r="T3" s="76"/>
      <c r="U3" s="76"/>
      <c r="V3" s="76"/>
      <c r="W3" s="76"/>
      <c r="X3" s="76"/>
      <c r="Y3" s="76"/>
    </row>
    <row r="4" spans="1:25" ht="62.25" customHeight="1">
      <c r="A4" s="76"/>
      <c r="B4" s="342" t="s">
        <v>495</v>
      </c>
      <c r="C4" s="238">
        <f>'Objetivo 2'!F20</f>
        <v>0.48454812726260094</v>
      </c>
      <c r="D4" s="239">
        <f>(10%*100)/45</f>
        <v>0.22222222222222221</v>
      </c>
      <c r="E4" s="240">
        <f>C4*D4</f>
        <v>0.10767736161391131</v>
      </c>
      <c r="F4" s="76"/>
      <c r="G4" s="76"/>
      <c r="H4" s="76"/>
      <c r="I4" s="76"/>
      <c r="J4" s="76"/>
      <c r="K4" s="76"/>
      <c r="L4" s="76"/>
      <c r="M4" s="76"/>
      <c r="N4" s="76"/>
      <c r="O4" s="76"/>
      <c r="P4" s="76"/>
      <c r="Q4" s="76"/>
      <c r="R4" s="76"/>
      <c r="S4" s="76"/>
      <c r="T4" s="76"/>
      <c r="U4" s="76"/>
      <c r="V4" s="76"/>
      <c r="W4" s="76"/>
      <c r="X4" s="76"/>
      <c r="Y4" s="76"/>
    </row>
    <row r="5" spans="1:25" ht="33" customHeight="1">
      <c r="A5" s="76"/>
      <c r="B5" s="342" t="s">
        <v>496</v>
      </c>
      <c r="C5" s="238">
        <f>'Objetivo 3'!F7</f>
        <v>0.30411877394636011</v>
      </c>
      <c r="D5" s="239">
        <f>(10%*100)/45</f>
        <v>0.22222222222222221</v>
      </c>
      <c r="E5" s="240">
        <f>C5*D5</f>
        <v>6.7581949765857796E-2</v>
      </c>
      <c r="F5" s="76"/>
      <c r="G5" s="76"/>
      <c r="H5" s="76"/>
      <c r="I5" s="76"/>
      <c r="J5" s="76"/>
      <c r="K5" s="76"/>
      <c r="L5" s="76"/>
      <c r="M5" s="76"/>
      <c r="N5" s="76"/>
      <c r="O5" s="76"/>
      <c r="P5" s="76"/>
      <c r="Q5" s="76"/>
      <c r="R5" s="76"/>
      <c r="S5" s="76"/>
      <c r="T5" s="76"/>
      <c r="U5" s="76"/>
      <c r="V5" s="76"/>
      <c r="W5" s="76"/>
      <c r="X5" s="76"/>
      <c r="Y5" s="76"/>
    </row>
    <row r="6" spans="1:25" ht="18.75">
      <c r="A6" s="76"/>
      <c r="B6" s="837" t="s">
        <v>492</v>
      </c>
      <c r="C6" s="838"/>
      <c r="D6" s="241">
        <f>SUM(D3:D5)</f>
        <v>1</v>
      </c>
      <c r="E6" s="241">
        <f>SUM(E3:E5)</f>
        <v>0.46783792430642129</v>
      </c>
      <c r="F6" s="76"/>
      <c r="G6" s="76"/>
      <c r="H6" s="76"/>
      <c r="I6" s="76"/>
      <c r="J6" s="76"/>
      <c r="K6" s="76"/>
      <c r="L6" s="76"/>
      <c r="M6" s="76"/>
      <c r="N6" s="76"/>
      <c r="O6" s="76"/>
      <c r="P6" s="76"/>
      <c r="Q6" s="76"/>
      <c r="R6" s="76"/>
      <c r="S6" s="76"/>
      <c r="T6" s="76"/>
      <c r="U6" s="76"/>
      <c r="V6" s="76"/>
      <c r="W6" s="76"/>
      <c r="X6" s="76"/>
      <c r="Y6" s="76"/>
    </row>
    <row r="7" spans="1:25" ht="15.75">
      <c r="A7" s="76"/>
      <c r="B7" s="76"/>
      <c r="C7" s="76"/>
      <c r="D7" s="76"/>
      <c r="E7" s="76"/>
      <c r="F7" s="76"/>
      <c r="G7" s="76"/>
      <c r="H7" s="76"/>
      <c r="I7" s="76"/>
      <c r="J7" s="76"/>
      <c r="K7" s="76"/>
      <c r="L7" s="76"/>
      <c r="M7" s="76"/>
      <c r="N7" s="76"/>
      <c r="O7" s="76"/>
      <c r="P7" s="76"/>
      <c r="Q7" s="76"/>
      <c r="R7" s="76"/>
      <c r="S7" s="76"/>
      <c r="T7" s="76"/>
      <c r="U7" s="76"/>
      <c r="V7" s="76"/>
      <c r="W7" s="76"/>
      <c r="X7" s="76"/>
      <c r="Y7" s="76"/>
    </row>
    <row r="8" spans="1:25" ht="15.75">
      <c r="A8" s="76"/>
      <c r="B8" s="76"/>
      <c r="C8" s="76"/>
      <c r="D8" s="76"/>
      <c r="E8" s="76"/>
      <c r="F8" s="76"/>
      <c r="G8" s="76"/>
      <c r="H8" s="76"/>
      <c r="I8" s="76"/>
      <c r="J8" s="76"/>
      <c r="K8" s="76"/>
      <c r="L8" s="76"/>
      <c r="M8" s="76"/>
      <c r="N8" s="76"/>
      <c r="O8" s="76"/>
      <c r="P8" s="76"/>
      <c r="Q8" s="76"/>
      <c r="R8" s="76"/>
      <c r="S8" s="76"/>
      <c r="T8" s="76"/>
      <c r="U8" s="76"/>
      <c r="V8" s="76"/>
      <c r="W8" s="76"/>
      <c r="X8" s="76"/>
      <c r="Y8" s="76"/>
    </row>
    <row r="9" spans="1:25" ht="15.75">
      <c r="A9" s="76"/>
      <c r="B9" s="76"/>
      <c r="C9" s="76"/>
      <c r="D9" s="76"/>
      <c r="E9" s="76"/>
      <c r="F9" s="76"/>
      <c r="G9" s="76"/>
      <c r="H9" s="76"/>
      <c r="I9" s="76"/>
      <c r="J9" s="76"/>
      <c r="K9" s="76"/>
      <c r="L9" s="76"/>
      <c r="M9" s="76"/>
      <c r="N9" s="76"/>
      <c r="O9" s="76"/>
      <c r="P9" s="76"/>
      <c r="Q9" s="76"/>
      <c r="R9" s="76"/>
      <c r="S9" s="76"/>
      <c r="T9" s="76"/>
      <c r="U9" s="76"/>
      <c r="V9" s="76"/>
      <c r="W9" s="76"/>
      <c r="X9" s="76"/>
      <c r="Y9" s="76"/>
    </row>
    <row r="10" spans="1:25" ht="15.75">
      <c r="A10" s="76"/>
      <c r="B10" s="76"/>
      <c r="C10" s="76"/>
      <c r="D10" s="76"/>
      <c r="E10" s="76"/>
      <c r="F10" s="76"/>
      <c r="G10" s="76"/>
      <c r="H10" s="76"/>
      <c r="I10" s="76"/>
      <c r="J10" s="76"/>
      <c r="K10" s="76"/>
      <c r="L10" s="76"/>
      <c r="M10" s="76"/>
      <c r="N10" s="76"/>
      <c r="O10" s="76"/>
      <c r="P10" s="76"/>
      <c r="Q10" s="76"/>
      <c r="R10" s="76"/>
      <c r="S10" s="76"/>
      <c r="T10" s="76"/>
      <c r="U10" s="76"/>
      <c r="V10" s="76"/>
      <c r="W10" s="76"/>
      <c r="X10" s="76"/>
      <c r="Y10" s="76"/>
    </row>
    <row r="11" spans="1:25" ht="15.75">
      <c r="A11" s="76"/>
      <c r="B11" s="76"/>
      <c r="C11" s="76"/>
      <c r="D11" s="76"/>
      <c r="E11" s="76"/>
      <c r="F11" s="76"/>
      <c r="G11" s="76"/>
      <c r="H11" s="76"/>
      <c r="I11" s="76"/>
      <c r="J11" s="76"/>
      <c r="K11" s="76"/>
      <c r="L11" s="76"/>
      <c r="M11" s="76"/>
      <c r="N11" s="76"/>
      <c r="O11" s="76"/>
      <c r="P11" s="76"/>
      <c r="Q11" s="76"/>
      <c r="R11" s="76"/>
      <c r="S11" s="76"/>
      <c r="T11" s="76"/>
      <c r="U11" s="76"/>
      <c r="V11" s="76"/>
      <c r="W11" s="76"/>
      <c r="X11" s="76"/>
      <c r="Y11" s="76"/>
    </row>
    <row r="12" spans="1:25" ht="15.75">
      <c r="A12" s="76"/>
      <c r="B12" s="76"/>
      <c r="C12" s="76"/>
      <c r="D12" s="76"/>
      <c r="E12" s="76"/>
      <c r="F12" s="76"/>
      <c r="G12" s="76"/>
      <c r="H12" s="76"/>
      <c r="I12" s="76"/>
      <c r="J12" s="76"/>
      <c r="K12" s="76"/>
      <c r="L12" s="76"/>
      <c r="M12" s="76"/>
      <c r="N12" s="76"/>
      <c r="O12" s="76"/>
      <c r="P12" s="76"/>
      <c r="Q12" s="76"/>
      <c r="R12" s="76"/>
      <c r="S12" s="76"/>
      <c r="T12" s="76"/>
      <c r="U12" s="76"/>
      <c r="V12" s="76"/>
      <c r="W12" s="76"/>
      <c r="X12" s="76"/>
      <c r="Y12" s="76"/>
    </row>
    <row r="13" spans="1:25" ht="15.75">
      <c r="A13" s="76"/>
      <c r="B13" s="76"/>
      <c r="C13" s="76"/>
      <c r="D13" s="76"/>
      <c r="E13" s="76"/>
      <c r="F13" s="76"/>
      <c r="G13" s="76"/>
      <c r="H13" s="76"/>
      <c r="I13" s="76"/>
      <c r="J13" s="76"/>
      <c r="K13" s="76"/>
      <c r="L13" s="76"/>
      <c r="M13" s="76"/>
      <c r="N13" s="76"/>
      <c r="O13" s="76"/>
      <c r="P13" s="76"/>
      <c r="Q13" s="76"/>
      <c r="R13" s="76"/>
      <c r="S13" s="76"/>
      <c r="T13" s="76"/>
      <c r="U13" s="76"/>
      <c r="V13" s="76"/>
      <c r="W13" s="76"/>
      <c r="X13" s="76"/>
      <c r="Y13" s="76"/>
    </row>
    <row r="14" spans="1:25" ht="15.75">
      <c r="A14" s="76"/>
      <c r="B14" s="76"/>
      <c r="C14" s="76"/>
      <c r="D14" s="76"/>
      <c r="E14" s="76"/>
      <c r="F14" s="76"/>
      <c r="G14" s="76"/>
      <c r="H14" s="76"/>
      <c r="I14" s="76"/>
      <c r="J14" s="76"/>
      <c r="K14" s="76"/>
      <c r="L14" s="76"/>
      <c r="M14" s="76"/>
      <c r="N14" s="76"/>
      <c r="O14" s="76"/>
      <c r="P14" s="76"/>
      <c r="Q14" s="76"/>
      <c r="R14" s="76"/>
      <c r="S14" s="76"/>
      <c r="T14" s="76"/>
      <c r="U14" s="76"/>
      <c r="V14" s="76"/>
      <c r="W14" s="76"/>
      <c r="X14" s="76"/>
      <c r="Y14" s="76"/>
    </row>
    <row r="15" spans="1:25" ht="15.75">
      <c r="A15" s="76"/>
      <c r="B15" s="76"/>
      <c r="C15" s="76"/>
      <c r="D15" s="76"/>
      <c r="E15" s="76"/>
      <c r="F15" s="76"/>
      <c r="G15" s="76"/>
      <c r="H15" s="76"/>
      <c r="I15" s="76"/>
      <c r="J15" s="76"/>
      <c r="K15" s="76"/>
      <c r="L15" s="76"/>
      <c r="M15" s="76"/>
      <c r="N15" s="76"/>
      <c r="O15" s="76"/>
      <c r="P15" s="76"/>
      <c r="Q15" s="76"/>
      <c r="R15" s="76"/>
      <c r="S15" s="76"/>
      <c r="T15" s="76"/>
      <c r="U15" s="76"/>
      <c r="V15" s="76"/>
      <c r="W15" s="76"/>
      <c r="X15" s="76"/>
      <c r="Y15" s="76"/>
    </row>
    <row r="16" spans="1:25" ht="15.75">
      <c r="A16" s="76"/>
      <c r="B16" s="76"/>
      <c r="C16" s="76"/>
      <c r="D16" s="76"/>
      <c r="E16" s="76"/>
      <c r="F16" s="76"/>
      <c r="G16" s="76"/>
      <c r="H16" s="76"/>
      <c r="I16" s="76"/>
      <c r="J16" s="76"/>
      <c r="K16" s="76"/>
      <c r="L16" s="76"/>
      <c r="M16" s="76"/>
      <c r="N16" s="76"/>
      <c r="O16" s="76"/>
      <c r="P16" s="76"/>
      <c r="Q16" s="76"/>
      <c r="R16" s="76"/>
      <c r="S16" s="76"/>
      <c r="T16" s="76"/>
      <c r="U16" s="76"/>
      <c r="V16" s="76"/>
      <c r="W16" s="76"/>
      <c r="X16" s="76"/>
      <c r="Y16" s="76"/>
    </row>
    <row r="17" spans="1:25" ht="15.75">
      <c r="A17" s="76"/>
      <c r="B17" s="76"/>
      <c r="C17" s="76"/>
      <c r="D17" s="76"/>
      <c r="E17" s="76"/>
      <c r="F17" s="76"/>
      <c r="G17" s="76"/>
      <c r="H17" s="76"/>
      <c r="I17" s="76"/>
      <c r="J17" s="76"/>
      <c r="K17" s="76"/>
      <c r="L17" s="76"/>
      <c r="M17" s="76"/>
      <c r="N17" s="76"/>
      <c r="O17" s="76"/>
      <c r="P17" s="76"/>
      <c r="Q17" s="76"/>
      <c r="R17" s="76"/>
      <c r="S17" s="76"/>
      <c r="T17" s="76"/>
      <c r="U17" s="76"/>
      <c r="V17" s="76"/>
      <c r="W17" s="76"/>
      <c r="X17" s="76"/>
      <c r="Y17" s="76"/>
    </row>
    <row r="18" spans="1:25" ht="15.75">
      <c r="A18" s="76"/>
      <c r="B18" s="76"/>
      <c r="C18" s="76"/>
      <c r="D18" s="76"/>
      <c r="E18" s="76"/>
      <c r="F18" s="76"/>
      <c r="G18" s="76"/>
      <c r="H18" s="76"/>
      <c r="I18" s="76"/>
      <c r="J18" s="76"/>
      <c r="K18" s="76"/>
      <c r="L18" s="76"/>
      <c r="M18" s="76"/>
      <c r="N18" s="76"/>
      <c r="O18" s="76"/>
      <c r="P18" s="76"/>
      <c r="Q18" s="76"/>
      <c r="R18" s="76"/>
      <c r="S18" s="76"/>
      <c r="T18" s="76"/>
      <c r="U18" s="76"/>
      <c r="V18" s="76"/>
      <c r="W18" s="76"/>
      <c r="X18" s="76"/>
      <c r="Y18" s="76"/>
    </row>
    <row r="19" spans="1:25" ht="15.75">
      <c r="A19" s="76"/>
      <c r="B19" s="76"/>
      <c r="C19" s="76"/>
      <c r="D19" s="76"/>
      <c r="E19" s="76"/>
      <c r="F19" s="76"/>
      <c r="G19" s="76"/>
      <c r="H19" s="76"/>
      <c r="I19" s="76"/>
      <c r="J19" s="76"/>
      <c r="K19" s="76"/>
      <c r="L19" s="76"/>
      <c r="M19" s="76"/>
      <c r="N19" s="76"/>
      <c r="O19" s="76"/>
      <c r="P19" s="76"/>
      <c r="Q19" s="76"/>
      <c r="R19" s="76"/>
      <c r="S19" s="76"/>
      <c r="T19" s="76"/>
      <c r="U19" s="76"/>
      <c r="V19" s="76"/>
      <c r="W19" s="76"/>
      <c r="X19" s="76"/>
      <c r="Y19" s="76"/>
    </row>
    <row r="20" spans="1:25" ht="15.75">
      <c r="A20" s="76"/>
      <c r="B20" s="76"/>
      <c r="C20" s="76"/>
      <c r="D20" s="76"/>
      <c r="E20" s="76"/>
      <c r="F20" s="76"/>
      <c r="G20" s="76"/>
      <c r="H20" s="76"/>
      <c r="I20" s="76"/>
      <c r="J20" s="76"/>
      <c r="K20" s="76"/>
      <c r="L20" s="76"/>
      <c r="M20" s="76"/>
      <c r="N20" s="76"/>
      <c r="O20" s="76"/>
      <c r="P20" s="76"/>
      <c r="Q20" s="76"/>
      <c r="R20" s="76"/>
      <c r="S20" s="76"/>
      <c r="T20" s="76"/>
      <c r="U20" s="76"/>
      <c r="V20" s="76"/>
      <c r="W20" s="76"/>
      <c r="X20" s="76"/>
      <c r="Y20" s="76"/>
    </row>
    <row r="21" spans="1:25" ht="15.75" customHeight="1">
      <c r="A21" s="76"/>
      <c r="B21" s="76"/>
      <c r="C21" s="76"/>
      <c r="D21" s="76"/>
      <c r="E21" s="76"/>
      <c r="F21" s="76"/>
      <c r="G21" s="76"/>
      <c r="H21" s="76"/>
      <c r="I21" s="76"/>
      <c r="J21" s="76"/>
      <c r="K21" s="76"/>
      <c r="L21" s="76"/>
      <c r="M21" s="76"/>
      <c r="N21" s="76"/>
      <c r="O21" s="76"/>
      <c r="P21" s="76"/>
      <c r="Q21" s="76"/>
      <c r="R21" s="76"/>
      <c r="S21" s="76"/>
      <c r="T21" s="76"/>
      <c r="U21" s="76"/>
      <c r="V21" s="76"/>
      <c r="W21" s="76"/>
      <c r="X21" s="76"/>
      <c r="Y21" s="76"/>
    </row>
    <row r="22" spans="1:25" ht="15.75" customHeight="1">
      <c r="A22" s="76"/>
      <c r="B22" s="76"/>
      <c r="C22" s="76"/>
      <c r="D22" s="76"/>
      <c r="E22" s="76"/>
      <c r="F22" s="76"/>
      <c r="G22" s="76"/>
      <c r="H22" s="76"/>
      <c r="I22" s="76"/>
      <c r="J22" s="76"/>
      <c r="K22" s="76"/>
      <c r="L22" s="76"/>
      <c r="M22" s="76"/>
      <c r="N22" s="76"/>
      <c r="O22" s="76"/>
      <c r="P22" s="76"/>
      <c r="Q22" s="76"/>
      <c r="R22" s="76"/>
      <c r="S22" s="76"/>
      <c r="T22" s="76"/>
      <c r="U22" s="76"/>
      <c r="V22" s="76"/>
      <c r="W22" s="76"/>
      <c r="X22" s="76"/>
      <c r="Y22" s="76"/>
    </row>
    <row r="23" spans="1:25" ht="15.75" customHeight="1">
      <c r="A23" s="76"/>
      <c r="B23" s="76"/>
      <c r="C23" s="76"/>
      <c r="D23" s="76"/>
      <c r="E23" s="76"/>
      <c r="F23" s="76"/>
      <c r="G23" s="76"/>
      <c r="H23" s="76"/>
      <c r="I23" s="76"/>
      <c r="J23" s="76"/>
      <c r="K23" s="76"/>
      <c r="L23" s="76"/>
      <c r="M23" s="76"/>
      <c r="N23" s="76"/>
      <c r="O23" s="76"/>
      <c r="P23" s="76"/>
      <c r="Q23" s="76"/>
      <c r="R23" s="76"/>
      <c r="S23" s="76"/>
      <c r="T23" s="76"/>
      <c r="U23" s="76"/>
      <c r="V23" s="76"/>
      <c r="W23" s="76"/>
      <c r="X23" s="76"/>
      <c r="Y23" s="76"/>
    </row>
    <row r="24" spans="1:25" ht="15.75" customHeight="1">
      <c r="A24" s="76"/>
      <c r="B24" s="76"/>
      <c r="C24" s="76"/>
      <c r="D24" s="76"/>
      <c r="E24" s="76"/>
      <c r="F24" s="76"/>
      <c r="G24" s="76"/>
      <c r="H24" s="76"/>
      <c r="I24" s="76"/>
      <c r="J24" s="76"/>
      <c r="K24" s="76"/>
      <c r="L24" s="76"/>
      <c r="M24" s="76"/>
      <c r="N24" s="76"/>
      <c r="O24" s="76"/>
      <c r="P24" s="76"/>
      <c r="Q24" s="76"/>
      <c r="R24" s="76"/>
      <c r="S24" s="76"/>
      <c r="T24" s="76"/>
      <c r="U24" s="76"/>
      <c r="V24" s="76"/>
      <c r="W24" s="76"/>
      <c r="X24" s="76"/>
      <c r="Y24" s="76"/>
    </row>
    <row r="25" spans="1:25" ht="15.75" customHeight="1">
      <c r="A25" s="76"/>
      <c r="B25" s="76"/>
      <c r="C25" s="76"/>
      <c r="D25" s="76"/>
      <c r="E25" s="76"/>
      <c r="F25" s="76"/>
      <c r="G25" s="76"/>
      <c r="H25" s="76"/>
      <c r="I25" s="76"/>
      <c r="J25" s="76"/>
      <c r="K25" s="76"/>
      <c r="L25" s="76"/>
      <c r="M25" s="76"/>
      <c r="N25" s="76"/>
      <c r="O25" s="76"/>
      <c r="P25" s="76"/>
      <c r="Q25" s="76"/>
      <c r="R25" s="76"/>
      <c r="S25" s="76"/>
      <c r="T25" s="76"/>
      <c r="U25" s="76"/>
      <c r="V25" s="76"/>
      <c r="W25" s="76"/>
      <c r="X25" s="76"/>
      <c r="Y25" s="76"/>
    </row>
    <row r="26" spans="1:25" ht="15.75" customHeight="1">
      <c r="A26" s="76"/>
      <c r="B26" s="76"/>
      <c r="C26" s="76"/>
      <c r="D26" s="76"/>
      <c r="E26" s="76"/>
      <c r="F26" s="76"/>
      <c r="G26" s="76"/>
      <c r="H26" s="76"/>
      <c r="I26" s="76"/>
      <c r="J26" s="76"/>
      <c r="K26" s="76"/>
      <c r="L26" s="76"/>
      <c r="M26" s="76"/>
      <c r="N26" s="76"/>
      <c r="O26" s="76"/>
      <c r="P26" s="76"/>
      <c r="Q26" s="76"/>
      <c r="R26" s="76"/>
      <c r="S26" s="76"/>
      <c r="T26" s="76"/>
      <c r="U26" s="76"/>
      <c r="V26" s="76"/>
      <c r="W26" s="76"/>
      <c r="X26" s="76"/>
      <c r="Y26" s="76"/>
    </row>
    <row r="27" spans="1:25" ht="15.75" customHeight="1">
      <c r="A27" s="76"/>
      <c r="B27" s="76"/>
      <c r="C27" s="76"/>
      <c r="D27" s="76"/>
      <c r="E27" s="76"/>
      <c r="F27" s="76"/>
      <c r="G27" s="76"/>
      <c r="H27" s="76"/>
      <c r="I27" s="76"/>
      <c r="J27" s="76"/>
      <c r="K27" s="76"/>
      <c r="L27" s="76"/>
      <c r="M27" s="76"/>
      <c r="N27" s="76"/>
      <c r="O27" s="76"/>
      <c r="P27" s="76"/>
      <c r="Q27" s="76"/>
      <c r="R27" s="76"/>
      <c r="S27" s="76"/>
      <c r="T27" s="76"/>
      <c r="U27" s="76"/>
      <c r="V27" s="76"/>
      <c r="W27" s="76"/>
      <c r="X27" s="76"/>
      <c r="Y27" s="76"/>
    </row>
    <row r="28" spans="1:25" ht="15.75" customHeight="1">
      <c r="A28" s="76"/>
      <c r="B28" s="76"/>
      <c r="C28" s="76"/>
      <c r="D28" s="76"/>
      <c r="E28" s="76"/>
      <c r="F28" s="76"/>
      <c r="G28" s="76"/>
      <c r="H28" s="76"/>
      <c r="I28" s="76"/>
      <c r="J28" s="76"/>
      <c r="K28" s="76"/>
      <c r="L28" s="76"/>
      <c r="M28" s="76"/>
      <c r="N28" s="76"/>
      <c r="O28" s="76"/>
      <c r="P28" s="76"/>
      <c r="Q28" s="76"/>
      <c r="R28" s="76"/>
      <c r="S28" s="76"/>
      <c r="T28" s="76"/>
      <c r="U28" s="76"/>
      <c r="V28" s="76"/>
      <c r="W28" s="76"/>
      <c r="X28" s="76"/>
      <c r="Y28" s="76"/>
    </row>
    <row r="29" spans="1:25" ht="15.75" customHeight="1">
      <c r="A29" s="76"/>
      <c r="B29" s="76"/>
      <c r="C29" s="76"/>
      <c r="D29" s="76"/>
      <c r="E29" s="76"/>
      <c r="F29" s="76"/>
      <c r="G29" s="76"/>
      <c r="H29" s="76"/>
      <c r="I29" s="76"/>
      <c r="J29" s="76"/>
      <c r="K29" s="76"/>
      <c r="L29" s="76"/>
      <c r="M29" s="76"/>
      <c r="N29" s="76"/>
      <c r="O29" s="76"/>
      <c r="P29" s="76"/>
      <c r="Q29" s="76"/>
      <c r="R29" s="76"/>
      <c r="S29" s="76"/>
      <c r="T29" s="76"/>
      <c r="U29" s="76"/>
      <c r="V29" s="76"/>
      <c r="W29" s="76"/>
      <c r="X29" s="76"/>
      <c r="Y29" s="76"/>
    </row>
    <row r="30" spans="1:25" ht="15.75" customHeight="1">
      <c r="A30" s="76"/>
      <c r="B30" s="76"/>
      <c r="C30" s="76"/>
      <c r="D30" s="76"/>
      <c r="E30" s="76"/>
      <c r="F30" s="76"/>
      <c r="G30" s="76"/>
      <c r="H30" s="76"/>
      <c r="I30" s="76"/>
      <c r="J30" s="76"/>
      <c r="K30" s="76"/>
      <c r="L30" s="76"/>
      <c r="M30" s="76"/>
      <c r="N30" s="76"/>
      <c r="O30" s="76"/>
      <c r="P30" s="76"/>
      <c r="Q30" s="76"/>
      <c r="R30" s="76"/>
      <c r="S30" s="76"/>
      <c r="T30" s="76"/>
      <c r="U30" s="76"/>
      <c r="V30" s="76"/>
      <c r="W30" s="76"/>
      <c r="X30" s="76"/>
      <c r="Y30" s="76"/>
    </row>
    <row r="31" spans="1:25" ht="15.75" customHeight="1">
      <c r="A31" s="76"/>
      <c r="B31" s="76"/>
      <c r="C31" s="76"/>
      <c r="D31" s="76"/>
      <c r="E31" s="76"/>
      <c r="F31" s="76"/>
      <c r="G31" s="76"/>
      <c r="H31" s="76"/>
      <c r="I31" s="76"/>
      <c r="J31" s="76"/>
      <c r="K31" s="76"/>
      <c r="L31" s="76"/>
      <c r="M31" s="76"/>
      <c r="N31" s="76"/>
      <c r="O31" s="76"/>
      <c r="P31" s="76"/>
      <c r="Q31" s="76"/>
      <c r="R31" s="76"/>
      <c r="S31" s="76"/>
      <c r="T31" s="76"/>
      <c r="U31" s="76"/>
      <c r="V31" s="76"/>
      <c r="W31" s="76"/>
      <c r="X31" s="76"/>
      <c r="Y31" s="76"/>
    </row>
    <row r="32" spans="1:25" ht="15.75" customHeight="1">
      <c r="A32" s="76"/>
      <c r="B32" s="76"/>
      <c r="C32" s="76"/>
      <c r="D32" s="76"/>
      <c r="E32" s="76"/>
      <c r="F32" s="76"/>
      <c r="G32" s="76"/>
      <c r="H32" s="76"/>
      <c r="I32" s="76"/>
      <c r="J32" s="76"/>
      <c r="K32" s="76"/>
      <c r="L32" s="76"/>
      <c r="M32" s="76"/>
      <c r="N32" s="76"/>
      <c r="O32" s="76"/>
      <c r="P32" s="76"/>
      <c r="Q32" s="76"/>
      <c r="R32" s="76"/>
      <c r="S32" s="76"/>
      <c r="T32" s="76"/>
      <c r="U32" s="76"/>
      <c r="V32" s="76"/>
      <c r="W32" s="76"/>
      <c r="X32" s="76"/>
      <c r="Y32" s="76"/>
    </row>
    <row r="33" spans="1:25" ht="15.75" customHeight="1">
      <c r="A33" s="76"/>
      <c r="B33" s="76"/>
      <c r="C33" s="76"/>
      <c r="D33" s="76"/>
      <c r="E33" s="76"/>
      <c r="F33" s="76"/>
      <c r="G33" s="76"/>
      <c r="H33" s="76"/>
      <c r="I33" s="76"/>
      <c r="J33" s="76"/>
      <c r="K33" s="76"/>
      <c r="L33" s="76"/>
      <c r="M33" s="76"/>
      <c r="N33" s="76"/>
      <c r="O33" s="76"/>
      <c r="P33" s="76"/>
      <c r="Q33" s="76"/>
      <c r="R33" s="76"/>
      <c r="S33" s="76"/>
      <c r="T33" s="76"/>
      <c r="U33" s="76"/>
      <c r="V33" s="76"/>
      <c r="W33" s="76"/>
      <c r="X33" s="76"/>
      <c r="Y33" s="76"/>
    </row>
    <row r="34" spans="1:25" ht="15.75" customHeight="1">
      <c r="A34" s="76"/>
      <c r="B34" s="76"/>
      <c r="C34" s="76"/>
      <c r="D34" s="76"/>
      <c r="E34" s="76"/>
      <c r="F34" s="76"/>
      <c r="G34" s="76"/>
      <c r="H34" s="76"/>
      <c r="I34" s="76"/>
      <c r="J34" s="76"/>
      <c r="K34" s="76"/>
      <c r="L34" s="76"/>
      <c r="M34" s="76"/>
      <c r="N34" s="76"/>
      <c r="O34" s="76"/>
      <c r="P34" s="76"/>
      <c r="Q34" s="76"/>
      <c r="R34" s="76"/>
      <c r="S34" s="76"/>
      <c r="T34" s="76"/>
      <c r="U34" s="76"/>
      <c r="V34" s="76"/>
      <c r="W34" s="76"/>
      <c r="X34" s="76"/>
      <c r="Y34" s="76"/>
    </row>
    <row r="35" spans="1:25" ht="15.75" customHeight="1">
      <c r="A35" s="76"/>
      <c r="B35" s="76"/>
      <c r="C35" s="76"/>
      <c r="D35" s="76"/>
      <c r="E35" s="76"/>
      <c r="F35" s="76"/>
      <c r="G35" s="76"/>
      <c r="H35" s="76"/>
      <c r="I35" s="76"/>
      <c r="J35" s="76"/>
      <c r="K35" s="76"/>
      <c r="L35" s="76"/>
      <c r="M35" s="76"/>
      <c r="N35" s="76"/>
      <c r="O35" s="76"/>
      <c r="P35" s="76"/>
      <c r="Q35" s="76"/>
      <c r="R35" s="76"/>
      <c r="S35" s="76"/>
      <c r="T35" s="76"/>
      <c r="U35" s="76"/>
      <c r="V35" s="76"/>
      <c r="W35" s="76"/>
      <c r="X35" s="76"/>
      <c r="Y35" s="76"/>
    </row>
    <row r="36" spans="1:25" ht="15.75" customHeight="1">
      <c r="A36" s="76"/>
      <c r="B36" s="76"/>
      <c r="C36" s="76"/>
      <c r="D36" s="76"/>
      <c r="E36" s="76"/>
      <c r="F36" s="76"/>
      <c r="G36" s="76"/>
      <c r="H36" s="76"/>
      <c r="I36" s="76"/>
      <c r="J36" s="76"/>
      <c r="K36" s="76"/>
      <c r="L36" s="76"/>
      <c r="M36" s="76"/>
      <c r="N36" s="76"/>
      <c r="O36" s="76"/>
      <c r="P36" s="76"/>
      <c r="Q36" s="76"/>
      <c r="R36" s="76"/>
      <c r="S36" s="76"/>
      <c r="T36" s="76"/>
      <c r="U36" s="76"/>
      <c r="V36" s="76"/>
      <c r="W36" s="76"/>
      <c r="X36" s="76"/>
      <c r="Y36" s="76"/>
    </row>
    <row r="37" spans="1:25" ht="15.75" customHeight="1">
      <c r="A37" s="76"/>
      <c r="B37" s="76"/>
      <c r="C37" s="76"/>
      <c r="D37" s="76"/>
      <c r="E37" s="76"/>
      <c r="F37" s="76"/>
      <c r="G37" s="76"/>
      <c r="H37" s="76"/>
      <c r="I37" s="76"/>
      <c r="J37" s="76"/>
      <c r="K37" s="76"/>
      <c r="L37" s="76"/>
      <c r="M37" s="76"/>
      <c r="N37" s="76"/>
      <c r="O37" s="76"/>
      <c r="P37" s="76"/>
      <c r="Q37" s="76"/>
      <c r="R37" s="76"/>
      <c r="S37" s="76"/>
      <c r="T37" s="76"/>
      <c r="U37" s="76"/>
      <c r="V37" s="76"/>
      <c r="W37" s="76"/>
      <c r="X37" s="76"/>
      <c r="Y37" s="76"/>
    </row>
    <row r="38" spans="1:25" ht="15.75"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row>
    <row r="39" spans="1:25" ht="15.75"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row>
    <row r="40" spans="1:25" ht="15.75"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row>
    <row r="41" spans="1:25" ht="15.75"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row>
    <row r="42" spans="1:25" ht="15.75"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row>
    <row r="43" spans="1:25" ht="15.75"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row>
    <row r="44" spans="1:25" ht="15.75"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row>
    <row r="45" spans="1:25" ht="15.75"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row>
    <row r="46" spans="1:25"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row>
    <row r="47" spans="1:25" ht="15.75"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row>
    <row r="48" spans="1:25"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row>
    <row r="49" spans="1:25"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row>
    <row r="50" spans="1:25"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row>
    <row r="51" spans="1:25"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row>
    <row r="52" spans="1:25"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row>
    <row r="53" spans="1:25"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row>
    <row r="54" spans="1:25"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row>
    <row r="55" spans="1:25"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row>
    <row r="56" spans="1:25"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row>
    <row r="57" spans="1:25"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row>
    <row r="58" spans="1:25"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row>
    <row r="59" spans="1:25"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row>
    <row r="60" spans="1:25"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row>
    <row r="61" spans="1:25"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row>
    <row r="62" spans="1:25"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row>
    <row r="63" spans="1:25"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row>
    <row r="64" spans="1:25"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row>
    <row r="65" spans="1:25"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row>
    <row r="66" spans="1:25"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row>
    <row r="67" spans="1:25"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row>
    <row r="68" spans="1:25"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row>
    <row r="69" spans="1:25"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row>
    <row r="70" spans="1:25"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row>
    <row r="71" spans="1:25"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row>
    <row r="72" spans="1:25"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row>
    <row r="73" spans="1:25"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row>
    <row r="74" spans="1:25"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row>
    <row r="75" spans="1:25"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row>
    <row r="76" spans="1:25"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row>
    <row r="77" spans="1:25"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row>
    <row r="78" spans="1:25"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row>
    <row r="79" spans="1:25"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row>
    <row r="80" spans="1:25"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row>
    <row r="81" spans="1:25"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row>
    <row r="82" spans="1:25"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row>
    <row r="83" spans="1:25"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row>
    <row r="84" spans="1:25"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row>
    <row r="85" spans="1:25"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row>
    <row r="86" spans="1:25"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row>
    <row r="87" spans="1:25"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row>
    <row r="88" spans="1:25"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row>
    <row r="89" spans="1:25"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row>
    <row r="90" spans="1:25"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row>
    <row r="91" spans="1:25"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row>
    <row r="92" spans="1:25"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row>
    <row r="93" spans="1:25"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row>
    <row r="94" spans="1:25"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row>
    <row r="95" spans="1:25"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row>
    <row r="96" spans="1:25"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row>
    <row r="97" spans="1:25"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row>
    <row r="98" spans="1:25"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row>
    <row r="99" spans="1:25"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row>
    <row r="100" spans="1:25"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row>
    <row r="101" spans="1:25"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row>
    <row r="102" spans="1:25"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row>
    <row r="103" spans="1:25"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row>
    <row r="104" spans="1:25"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row>
    <row r="105" spans="1:25"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row>
    <row r="106" spans="1:25"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row>
    <row r="107" spans="1:25"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row>
    <row r="108" spans="1:25"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row>
    <row r="109" spans="1:25"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row>
    <row r="110" spans="1:25"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row>
    <row r="111" spans="1:25"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row>
    <row r="112" spans="1:25"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row>
    <row r="113" spans="1:25"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row>
    <row r="114" spans="1:25"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row>
    <row r="115" spans="1:25"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row>
    <row r="116" spans="1:25"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row>
    <row r="117" spans="1:25"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row>
    <row r="118" spans="1:25"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row>
    <row r="119" spans="1:25"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row>
    <row r="120" spans="1:25"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row>
    <row r="121" spans="1:25"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row>
    <row r="122" spans="1:25"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row>
    <row r="123" spans="1:25"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row>
    <row r="124" spans="1:25"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row>
    <row r="125" spans="1:25"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row>
    <row r="126" spans="1:25"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row>
    <row r="127" spans="1:25"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row>
    <row r="128" spans="1:25"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row>
    <row r="129" spans="1:25"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row>
    <row r="130" spans="1:25"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row>
    <row r="131" spans="1:25"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row>
    <row r="132" spans="1:25"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row>
    <row r="133" spans="1:25"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row>
    <row r="134" spans="1:25"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row>
    <row r="135" spans="1:25"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row>
    <row r="136" spans="1:25"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row>
    <row r="137" spans="1:25"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row>
    <row r="138" spans="1:25"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row>
    <row r="139" spans="1:25"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row>
    <row r="140" spans="1:25"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row>
    <row r="141" spans="1:25"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row>
    <row r="142" spans="1:25"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row>
    <row r="143" spans="1:25"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row>
    <row r="144" spans="1:25"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row>
    <row r="145" spans="1:25"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row>
    <row r="146" spans="1:25"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row>
    <row r="147" spans="1:25"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row>
    <row r="148" spans="1:25"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row>
    <row r="149" spans="1:25"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row>
    <row r="150" spans="1:25"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row>
    <row r="151" spans="1:25"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row>
    <row r="152" spans="1:25"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row>
    <row r="153" spans="1:25"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row>
    <row r="154" spans="1:25"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row>
    <row r="155" spans="1:25"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row>
    <row r="156" spans="1:25"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row>
    <row r="157" spans="1:25"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row>
    <row r="158" spans="1:25"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row>
    <row r="159" spans="1:25"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row>
    <row r="160" spans="1:25"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row>
    <row r="161" spans="1:25"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row>
    <row r="162" spans="1:25"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row>
    <row r="163" spans="1:25"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row>
    <row r="164" spans="1:25"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row>
    <row r="165" spans="1:25"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row>
    <row r="166" spans="1:25"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row>
    <row r="167" spans="1:25"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row>
    <row r="168" spans="1:25"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row>
    <row r="169" spans="1:25"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row>
    <row r="170" spans="1:25"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row>
    <row r="171" spans="1:25"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row>
    <row r="172" spans="1:25"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row>
    <row r="173" spans="1:25"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row>
    <row r="174" spans="1:25"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row>
    <row r="175" spans="1:25"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row>
    <row r="176" spans="1:25"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row>
    <row r="177" spans="1:25"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row>
    <row r="178" spans="1:25"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row>
    <row r="179" spans="1:25"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row>
    <row r="180" spans="1:25"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row>
    <row r="181" spans="1:25"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row>
    <row r="182" spans="1:25"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row>
    <row r="183" spans="1:25"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row>
    <row r="184" spans="1:25"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row>
    <row r="185" spans="1:25"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row>
    <row r="186" spans="1:25"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row>
    <row r="187" spans="1:25"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row>
    <row r="188" spans="1:25"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row>
    <row r="189" spans="1:25"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row>
    <row r="190" spans="1:25"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row>
    <row r="191" spans="1:25"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row>
    <row r="192" spans="1:25"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row>
    <row r="193" spans="1:25"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row>
    <row r="194" spans="1:25"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row>
    <row r="195" spans="1:25"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row>
    <row r="196" spans="1:25"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row>
    <row r="197" spans="1:25"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row>
    <row r="198" spans="1:25"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row>
    <row r="199" spans="1:25"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row>
    <row r="200" spans="1:25"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row>
    <row r="201" spans="1:25"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row>
    <row r="202" spans="1:25"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row>
    <row r="203" spans="1:25"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row>
    <row r="204" spans="1:25"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row>
    <row r="205" spans="1:25"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row>
    <row r="206" spans="1:25"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row>
    <row r="207" spans="1:25"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row>
    <row r="208" spans="1:25"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row>
    <row r="209" spans="1:25"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row>
    <row r="210" spans="1:25"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row>
    <row r="211" spans="1:25"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row>
    <row r="212" spans="1:25"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row>
    <row r="213" spans="1:25"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row>
    <row r="214" spans="1:25"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row>
    <row r="215" spans="1:25"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row>
    <row r="216" spans="1:25"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row>
    <row r="217" spans="1:25"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row>
    <row r="218" spans="1:25"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row>
    <row r="219" spans="1:25"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row>
    <row r="220" spans="1:25"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B8jlsYHdDxOHZcSG83EZumMXPdJJiVvo0r1p+vqlvKuHVY8scN8ueYIYlioQj4PwUaMY8OzSRg+sdQEFqQio2A==" saltValue="9nJCV7ZGwcktz7rukatpmw==" spinCount="100000" sheet="1" objects="1" scenarios="1"/>
  <mergeCells count="1">
    <mergeCell ref="B6:C6"/>
  </mergeCells>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rgb="FF0070C0"/>
  </sheetPr>
  <dimension ref="A1:AC999"/>
  <sheetViews>
    <sheetView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24.75" customHeight="1">
      <c r="A1" s="111"/>
      <c r="B1" s="488" t="s">
        <v>426</v>
      </c>
      <c r="C1" s="427"/>
      <c r="D1" s="489" t="s">
        <v>427</v>
      </c>
      <c r="E1" s="432"/>
      <c r="F1" s="432"/>
      <c r="G1" s="432"/>
      <c r="H1" s="433"/>
      <c r="I1" s="490"/>
      <c r="J1" s="111"/>
      <c r="K1" s="111"/>
      <c r="L1" s="111"/>
      <c r="M1" s="111"/>
      <c r="N1" s="111"/>
      <c r="O1" s="111"/>
      <c r="P1" s="111"/>
      <c r="Q1" s="111"/>
      <c r="R1" s="111"/>
      <c r="S1" s="111"/>
      <c r="T1" s="111"/>
      <c r="U1" s="111"/>
      <c r="V1" s="111"/>
      <c r="W1" s="111"/>
      <c r="X1" s="111"/>
      <c r="Y1" s="111"/>
      <c r="Z1" s="111"/>
      <c r="AA1" s="111"/>
      <c r="AB1" s="111"/>
      <c r="AC1" s="111"/>
    </row>
    <row r="2" spans="1:29" ht="16.5" customHeight="1">
      <c r="A2" s="111"/>
      <c r="B2" s="428"/>
      <c r="C2" s="430"/>
      <c r="D2" s="491" t="s">
        <v>428</v>
      </c>
      <c r="E2" s="432"/>
      <c r="F2" s="432"/>
      <c r="G2" s="432"/>
      <c r="H2" s="433"/>
      <c r="I2" s="48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92" t="s">
        <v>429</v>
      </c>
      <c r="C3" s="433"/>
      <c r="D3" s="492" t="s">
        <v>430</v>
      </c>
      <c r="E3" s="432"/>
      <c r="F3" s="432"/>
      <c r="G3" s="432"/>
      <c r="H3" s="433"/>
      <c r="I3" s="51" t="s">
        <v>431</v>
      </c>
      <c r="J3" s="111"/>
      <c r="K3" s="111"/>
      <c r="L3" s="111"/>
      <c r="M3" s="111"/>
      <c r="N3" s="111"/>
      <c r="O3" s="111"/>
      <c r="P3" s="111"/>
      <c r="Q3" s="111"/>
      <c r="R3" s="111"/>
      <c r="S3" s="111"/>
      <c r="T3" s="111"/>
      <c r="U3" s="111"/>
      <c r="V3" s="111"/>
      <c r="W3" s="111"/>
      <c r="X3" s="111"/>
      <c r="Y3" s="111"/>
      <c r="Z3" s="111"/>
      <c r="AA3" s="111"/>
      <c r="AB3" s="111"/>
      <c r="AC3" s="111"/>
    </row>
    <row r="4" spans="1:29" ht="9.75" customHeight="1">
      <c r="A4" s="111"/>
      <c r="B4" s="493"/>
      <c r="C4" s="494"/>
      <c r="D4" s="494"/>
      <c r="E4" s="494"/>
      <c r="F4" s="494"/>
      <c r="G4" s="494"/>
      <c r="H4" s="494"/>
      <c r="I4" s="495"/>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514" t="s">
        <v>432</v>
      </c>
      <c r="C5" s="430"/>
      <c r="D5" s="515" t="str">
        <f>Indicadores!F9</f>
        <v>Administración del Sistema Integrado de Gestión (SIG)</v>
      </c>
      <c r="E5" s="429"/>
      <c r="F5" s="429"/>
      <c r="G5" s="429"/>
      <c r="H5" s="429"/>
      <c r="I5" s="430"/>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80" t="s">
        <v>433</v>
      </c>
      <c r="C6" s="433"/>
      <c r="D6" s="497" t="str">
        <f>Indicadores!A9</f>
        <v>Cumplimiento del Programa de Auditorias del Sistema Integrado de Gestión - SIG</v>
      </c>
      <c r="E6" s="498"/>
      <c r="F6" s="480" t="s">
        <v>434</v>
      </c>
      <c r="G6" s="433"/>
      <c r="H6" s="499" t="str">
        <f>Indicadores!S9</f>
        <v>Jefe Oficina Asesora de Planeación</v>
      </c>
      <c r="I6" s="498"/>
      <c r="J6" s="111"/>
      <c r="K6" s="111"/>
      <c r="L6" s="111"/>
      <c r="M6" s="111"/>
      <c r="N6" s="111"/>
      <c r="O6" s="111"/>
      <c r="P6" s="111"/>
      <c r="Q6" s="111"/>
      <c r="R6" s="111"/>
      <c r="S6" s="111"/>
      <c r="T6" s="111"/>
      <c r="U6" s="111"/>
      <c r="V6" s="111"/>
      <c r="W6" s="111"/>
      <c r="X6" s="111"/>
      <c r="Y6" s="111"/>
      <c r="Z6" s="111"/>
      <c r="AA6" s="111"/>
      <c r="AB6" s="111"/>
      <c r="AC6" s="111"/>
    </row>
    <row r="7" spans="1:29" ht="30.75" customHeight="1">
      <c r="A7" s="111"/>
      <c r="B7" s="480" t="s">
        <v>435</v>
      </c>
      <c r="C7" s="433"/>
      <c r="D7" s="481" t="str">
        <f>Indicadores!G9</f>
        <v># Auditorías realizadas del SIG/ # de Auditorias del SIG Programadas para la vigencia x100</v>
      </c>
      <c r="E7" s="433"/>
      <c r="F7" s="480" t="s">
        <v>436</v>
      </c>
      <c r="G7" s="433"/>
      <c r="H7" s="481" t="str">
        <f>Indicadores!C9</f>
        <v>Medir el cumplimiento del programa de Auditorias</v>
      </c>
      <c r="I7" s="433"/>
      <c r="J7" s="111"/>
      <c r="K7" s="111"/>
      <c r="L7" s="111"/>
      <c r="M7" s="111"/>
      <c r="N7" s="111"/>
      <c r="O7" s="111"/>
      <c r="P7" s="111"/>
      <c r="Q7" s="111"/>
      <c r="R7" s="111"/>
      <c r="S7" s="111"/>
      <c r="T7" s="111"/>
      <c r="U7" s="111"/>
      <c r="V7" s="111"/>
      <c r="W7" s="111"/>
      <c r="X7" s="111"/>
      <c r="Y7" s="111"/>
      <c r="Z7" s="111"/>
      <c r="AA7" s="111"/>
      <c r="AB7" s="111"/>
      <c r="AC7" s="111"/>
    </row>
    <row r="8" spans="1:29" ht="27.75" customHeight="1">
      <c r="A8" s="111"/>
      <c r="B8" s="32" t="s">
        <v>437</v>
      </c>
      <c r="C8" s="43" t="str">
        <f>Indicadores!P9</f>
        <v>Trimestral</v>
      </c>
      <c r="D8" s="32" t="s">
        <v>438</v>
      </c>
      <c r="E8" s="44" t="str">
        <f>Indicadores!R9</f>
        <v>Grupo Sistema Integrado de Gestión</v>
      </c>
      <c r="F8" s="32" t="s">
        <v>70</v>
      </c>
      <c r="G8" s="45" t="str">
        <f>Indicadores!H9</f>
        <v>Porcentaje</v>
      </c>
      <c r="H8" s="482" t="s">
        <v>439</v>
      </c>
      <c r="I8" s="484" t="str">
        <f>Indicadores!O9</f>
        <v>Hacia arriba</v>
      </c>
      <c r="J8" s="111"/>
      <c r="K8" s="111"/>
      <c r="L8" s="111"/>
      <c r="M8" s="111"/>
      <c r="N8" s="111"/>
      <c r="O8" s="111"/>
      <c r="P8" s="111"/>
      <c r="Q8" s="111"/>
      <c r="R8" s="111"/>
      <c r="S8" s="111"/>
      <c r="T8" s="111"/>
      <c r="U8" s="111"/>
      <c r="V8" s="111"/>
      <c r="W8" s="111"/>
      <c r="X8" s="111"/>
      <c r="Y8" s="111"/>
      <c r="Z8" s="111"/>
      <c r="AA8" s="111"/>
      <c r="AB8" s="111"/>
      <c r="AC8" s="111"/>
    </row>
    <row r="9" spans="1:29" ht="20.25" customHeight="1">
      <c r="A9" s="111"/>
      <c r="B9" s="32" t="s">
        <v>404</v>
      </c>
      <c r="C9" s="33">
        <f>Indicadores!N9</f>
        <v>1</v>
      </c>
      <c r="D9" s="34" t="s">
        <v>445</v>
      </c>
      <c r="E9" s="33">
        <f>'TABLERO DE MANDO'!F10</f>
        <v>0.85</v>
      </c>
      <c r="F9" s="35" t="s">
        <v>446</v>
      </c>
      <c r="G9" s="33">
        <f>'TABLERO DE MANDO'!G10</f>
        <v>0.9</v>
      </c>
      <c r="H9" s="483"/>
      <c r="I9" s="485"/>
      <c r="J9" s="111"/>
      <c r="K9" s="111"/>
      <c r="L9" s="111"/>
      <c r="M9" s="111"/>
      <c r="N9" s="111"/>
      <c r="O9" s="111"/>
      <c r="P9" s="111"/>
      <c r="Q9" s="111"/>
      <c r="R9" s="111"/>
      <c r="S9" s="111"/>
      <c r="T9" s="111"/>
      <c r="U9" s="111"/>
      <c r="V9" s="111"/>
      <c r="W9" s="111"/>
      <c r="X9" s="111"/>
      <c r="Y9" s="111"/>
      <c r="Z9" s="111"/>
      <c r="AA9" s="111"/>
      <c r="AB9" s="111"/>
      <c r="AC9" s="111"/>
    </row>
    <row r="10" spans="1:29" ht="13.5" customHeight="1">
      <c r="A10" s="111"/>
      <c r="B10" s="117"/>
      <c r="C10" s="36"/>
      <c r="D10" s="36"/>
      <c r="E10" s="36"/>
      <c r="F10" s="36"/>
      <c r="G10" s="36"/>
      <c r="H10" s="36"/>
      <c r="I10" s="112"/>
      <c r="J10" s="111"/>
      <c r="K10" s="111"/>
      <c r="L10" s="111"/>
      <c r="M10" s="111"/>
      <c r="N10" s="111"/>
      <c r="O10" s="111"/>
      <c r="P10" s="111"/>
      <c r="Q10" s="111"/>
      <c r="R10" s="111"/>
      <c r="S10" s="111"/>
      <c r="T10" s="111"/>
      <c r="U10" s="111"/>
      <c r="V10" s="111"/>
      <c r="W10" s="111"/>
      <c r="X10" s="111"/>
      <c r="Y10" s="111"/>
      <c r="Z10" s="111"/>
      <c r="AA10" s="111"/>
      <c r="AB10" s="111"/>
      <c r="AC10" s="111"/>
    </row>
    <row r="11" spans="1:29" ht="21.75" customHeight="1">
      <c r="A11" s="111"/>
      <c r="B11" s="46" t="s">
        <v>440</v>
      </c>
      <c r="C11" s="38" t="s">
        <v>441</v>
      </c>
      <c r="D11" s="39" t="str">
        <f>D9</f>
        <v>LÍMITE INSATISFACTORIO</v>
      </c>
      <c r="E11" s="39" t="str">
        <f>F9</f>
        <v>LÍMITE SATISFACTORIO</v>
      </c>
      <c r="F11" s="36"/>
      <c r="G11" s="36"/>
      <c r="H11" s="36"/>
      <c r="I11" s="113"/>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47" t="s">
        <v>411</v>
      </c>
      <c r="C12" s="41"/>
      <c r="D12" s="40">
        <f t="shared" ref="D12:D23" si="0">+$E$9</f>
        <v>0.85</v>
      </c>
      <c r="E12" s="40">
        <f t="shared" ref="E12:E23" si="1">+$G$9</f>
        <v>0.9</v>
      </c>
      <c r="F12" s="36"/>
      <c r="G12" s="36"/>
      <c r="H12" s="36"/>
      <c r="I12" s="113"/>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47" t="s">
        <v>412</v>
      </c>
      <c r="C13" s="41"/>
      <c r="D13" s="40">
        <f t="shared" si="0"/>
        <v>0.85</v>
      </c>
      <c r="E13" s="40">
        <f t="shared" si="1"/>
        <v>0.9</v>
      </c>
      <c r="F13" s="36"/>
      <c r="G13" s="36"/>
      <c r="H13" s="36"/>
      <c r="I13" s="113"/>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47" t="s">
        <v>413</v>
      </c>
      <c r="C14" s="41">
        <v>0</v>
      </c>
      <c r="D14" s="40">
        <f t="shared" si="0"/>
        <v>0.85</v>
      </c>
      <c r="E14" s="40">
        <f t="shared" si="1"/>
        <v>0.9</v>
      </c>
      <c r="F14" s="36"/>
      <c r="G14" s="36"/>
      <c r="H14" s="36"/>
      <c r="I14" s="113"/>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47" t="s">
        <v>414</v>
      </c>
      <c r="C15" s="41"/>
      <c r="D15" s="40">
        <f t="shared" si="0"/>
        <v>0.85</v>
      </c>
      <c r="E15" s="40">
        <f t="shared" si="1"/>
        <v>0.9</v>
      </c>
      <c r="F15" s="36"/>
      <c r="G15" s="36"/>
      <c r="H15" s="36"/>
      <c r="I15" s="113"/>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47" t="s">
        <v>415</v>
      </c>
      <c r="C16" s="41"/>
      <c r="D16" s="40">
        <f t="shared" si="0"/>
        <v>0.85</v>
      </c>
      <c r="E16" s="40">
        <f t="shared" si="1"/>
        <v>0.9</v>
      </c>
      <c r="F16" s="36"/>
      <c r="G16" s="36"/>
      <c r="H16" s="36"/>
      <c r="I16" s="113"/>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47" t="s">
        <v>416</v>
      </c>
      <c r="C17" s="41">
        <v>0</v>
      </c>
      <c r="D17" s="40">
        <f t="shared" si="0"/>
        <v>0.85</v>
      </c>
      <c r="E17" s="40">
        <f t="shared" si="1"/>
        <v>0.9</v>
      </c>
      <c r="F17" s="36"/>
      <c r="G17" s="36"/>
      <c r="H17" s="36"/>
      <c r="I17" s="113"/>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47" t="s">
        <v>417</v>
      </c>
      <c r="C18" s="41"/>
      <c r="D18" s="40">
        <f t="shared" si="0"/>
        <v>0.85</v>
      </c>
      <c r="E18" s="40">
        <f t="shared" si="1"/>
        <v>0.9</v>
      </c>
      <c r="F18" s="36"/>
      <c r="G18" s="36"/>
      <c r="H18" s="36"/>
      <c r="I18" s="113"/>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47" t="s">
        <v>418</v>
      </c>
      <c r="C19" s="41"/>
      <c r="D19" s="40">
        <f t="shared" si="0"/>
        <v>0.85</v>
      </c>
      <c r="E19" s="40">
        <f t="shared" si="1"/>
        <v>0.9</v>
      </c>
      <c r="F19" s="36"/>
      <c r="G19" s="36"/>
      <c r="H19" s="36"/>
      <c r="I19" s="113"/>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47" t="s">
        <v>419</v>
      </c>
      <c r="C20" s="41"/>
      <c r="D20" s="40">
        <f t="shared" si="0"/>
        <v>0.85</v>
      </c>
      <c r="E20" s="40">
        <f t="shared" si="1"/>
        <v>0.9</v>
      </c>
      <c r="F20" s="36"/>
      <c r="G20" s="36"/>
      <c r="H20" s="36"/>
      <c r="I20" s="113"/>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47" t="s">
        <v>420</v>
      </c>
      <c r="C21" s="41"/>
      <c r="D21" s="40">
        <f t="shared" si="0"/>
        <v>0.85</v>
      </c>
      <c r="E21" s="40">
        <f t="shared" si="1"/>
        <v>0.9</v>
      </c>
      <c r="F21" s="36"/>
      <c r="G21" s="36"/>
      <c r="H21" s="36"/>
      <c r="I21" s="113"/>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47" t="s">
        <v>421</v>
      </c>
      <c r="C22" s="41"/>
      <c r="D22" s="40">
        <f t="shared" si="0"/>
        <v>0.85</v>
      </c>
      <c r="E22" s="40">
        <f t="shared" si="1"/>
        <v>0.9</v>
      </c>
      <c r="F22" s="36"/>
      <c r="G22" s="36"/>
      <c r="H22" s="36"/>
      <c r="I22" s="113"/>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47" t="s">
        <v>422</v>
      </c>
      <c r="C23" s="41"/>
      <c r="D23" s="40">
        <f t="shared" si="0"/>
        <v>0.85</v>
      </c>
      <c r="E23" s="40">
        <f t="shared" si="1"/>
        <v>0.9</v>
      </c>
      <c r="F23" s="36"/>
      <c r="G23" s="36"/>
      <c r="H23" s="36"/>
      <c r="I23" s="113"/>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17"/>
      <c r="C24" s="36"/>
      <c r="D24" s="36" t="s">
        <v>537</v>
      </c>
      <c r="E24" s="36"/>
      <c r="F24" s="36"/>
      <c r="G24" s="36"/>
      <c r="H24" s="36"/>
      <c r="I24" s="113"/>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17"/>
      <c r="C25" s="36"/>
      <c r="D25" s="36"/>
      <c r="E25" s="36"/>
      <c r="F25" s="36"/>
      <c r="G25" s="36"/>
      <c r="H25" s="36"/>
      <c r="I25" s="113"/>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17"/>
      <c r="C26" s="36"/>
      <c r="D26" s="36"/>
      <c r="E26" s="36"/>
      <c r="F26" s="36"/>
      <c r="G26" s="36"/>
      <c r="H26" s="36"/>
      <c r="I26" s="113"/>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17"/>
      <c r="C27" s="36"/>
      <c r="D27" s="36"/>
      <c r="E27" s="36"/>
      <c r="F27" s="36"/>
      <c r="G27" s="36"/>
      <c r="H27" s="36"/>
      <c r="I27" s="113"/>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486" t="s">
        <v>442</v>
      </c>
      <c r="C28" s="432"/>
      <c r="D28" s="432"/>
      <c r="E28" s="432"/>
      <c r="F28" s="432"/>
      <c r="G28" s="432"/>
      <c r="H28" s="432"/>
      <c r="I28" s="433"/>
      <c r="J28" s="111"/>
      <c r="K28" s="111"/>
      <c r="L28" s="111"/>
      <c r="M28" s="111"/>
      <c r="N28" s="111"/>
      <c r="O28" s="111"/>
      <c r="P28" s="111"/>
      <c r="Q28" s="111"/>
      <c r="R28" s="111"/>
      <c r="S28" s="111"/>
      <c r="T28" s="111"/>
      <c r="U28" s="111"/>
      <c r="V28" s="111"/>
      <c r="W28" s="111"/>
      <c r="X28" s="111"/>
      <c r="Y28" s="111"/>
      <c r="Z28" s="111"/>
      <c r="AA28" s="111"/>
      <c r="AB28" s="111"/>
      <c r="AC28" s="111"/>
    </row>
    <row r="29" spans="1:29" ht="6.75" customHeight="1">
      <c r="A29" s="111"/>
      <c r="B29" s="118"/>
      <c r="C29" s="115"/>
      <c r="D29" s="115"/>
      <c r="E29" s="115"/>
      <c r="F29" s="115"/>
      <c r="G29" s="115"/>
      <c r="H29" s="115"/>
      <c r="I29" s="50"/>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487" t="s">
        <v>443</v>
      </c>
      <c r="C30" s="426"/>
      <c r="D30" s="426"/>
      <c r="E30" s="427"/>
      <c r="F30" s="487" t="s">
        <v>444</v>
      </c>
      <c r="G30" s="426"/>
      <c r="H30" s="426"/>
      <c r="I30" s="427"/>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513" t="s">
        <v>645</v>
      </c>
      <c r="C31" s="426"/>
      <c r="D31" s="426"/>
      <c r="E31" s="427"/>
      <c r="F31" s="476"/>
      <c r="G31" s="426"/>
      <c r="H31" s="426"/>
      <c r="I31" s="427"/>
      <c r="J31" s="111"/>
      <c r="K31" s="111"/>
      <c r="L31" s="111"/>
      <c r="M31" s="111"/>
      <c r="N31" s="111"/>
      <c r="O31" s="111"/>
      <c r="P31" s="111"/>
      <c r="Q31" s="111"/>
      <c r="R31" s="111"/>
      <c r="S31" s="111"/>
      <c r="T31" s="111"/>
      <c r="U31" s="111"/>
      <c r="V31" s="111"/>
      <c r="W31" s="111"/>
      <c r="X31" s="111"/>
      <c r="Y31" s="111"/>
      <c r="Z31" s="111"/>
      <c r="AA31" s="111"/>
      <c r="AB31" s="111"/>
      <c r="AC31" s="111"/>
    </row>
    <row r="32" spans="1:29" ht="15" customHeight="1">
      <c r="A32" s="111"/>
      <c r="B32" s="477"/>
      <c r="C32" s="478"/>
      <c r="D32" s="478"/>
      <c r="E32" s="479"/>
      <c r="F32" s="477"/>
      <c r="G32" s="478"/>
      <c r="H32" s="478"/>
      <c r="I32" s="479"/>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477"/>
      <c r="C33" s="478"/>
      <c r="D33" s="478"/>
      <c r="E33" s="479"/>
      <c r="F33" s="477"/>
      <c r="G33" s="478"/>
      <c r="H33" s="478"/>
      <c r="I33" s="479"/>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477"/>
      <c r="C34" s="478"/>
      <c r="D34" s="478"/>
      <c r="E34" s="479"/>
      <c r="F34" s="477"/>
      <c r="G34" s="478"/>
      <c r="H34" s="478"/>
      <c r="I34" s="479"/>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477"/>
      <c r="C35" s="478"/>
      <c r="D35" s="478"/>
      <c r="E35" s="479"/>
      <c r="F35" s="477"/>
      <c r="G35" s="478"/>
      <c r="H35" s="478"/>
      <c r="I35" s="479"/>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477"/>
      <c r="C36" s="478"/>
      <c r="D36" s="478"/>
      <c r="E36" s="479"/>
      <c r="F36" s="477"/>
      <c r="G36" s="478"/>
      <c r="H36" s="478"/>
      <c r="I36" s="479"/>
      <c r="J36" s="111"/>
      <c r="K36" s="111"/>
      <c r="L36" s="111"/>
      <c r="M36" s="111"/>
      <c r="N36" s="111"/>
      <c r="O36" s="111"/>
      <c r="P36" s="111"/>
      <c r="Q36" s="111"/>
      <c r="R36" s="111"/>
      <c r="S36" s="111"/>
      <c r="T36" s="111"/>
      <c r="U36" s="111"/>
      <c r="V36" s="111"/>
      <c r="W36" s="111"/>
      <c r="X36" s="111"/>
      <c r="Y36" s="111"/>
      <c r="Z36" s="111"/>
      <c r="AA36" s="111"/>
      <c r="AB36" s="111"/>
      <c r="AC36" s="111"/>
    </row>
    <row r="37" spans="1:29" ht="15" customHeight="1">
      <c r="A37" s="111"/>
      <c r="B37" s="477"/>
      <c r="C37" s="478"/>
      <c r="D37" s="478"/>
      <c r="E37" s="479"/>
      <c r="F37" s="477"/>
      <c r="G37" s="478"/>
      <c r="H37" s="478"/>
      <c r="I37" s="479"/>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477"/>
      <c r="C38" s="478"/>
      <c r="D38" s="478"/>
      <c r="E38" s="479"/>
      <c r="F38" s="477"/>
      <c r="G38" s="478"/>
      <c r="H38" s="478"/>
      <c r="I38" s="479"/>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477"/>
      <c r="C39" s="478"/>
      <c r="D39" s="478"/>
      <c r="E39" s="479"/>
      <c r="F39" s="477"/>
      <c r="G39" s="478"/>
      <c r="H39" s="478"/>
      <c r="I39" s="479"/>
      <c r="J39" s="111"/>
      <c r="K39" s="111"/>
      <c r="L39" s="111"/>
      <c r="M39" s="111"/>
      <c r="N39" s="111"/>
      <c r="O39" s="111"/>
      <c r="P39" s="111"/>
      <c r="Q39" s="111"/>
      <c r="R39" s="111"/>
      <c r="S39" s="111"/>
      <c r="T39" s="111"/>
      <c r="U39" s="111"/>
      <c r="V39" s="111"/>
      <c r="W39" s="111"/>
      <c r="X39" s="111"/>
      <c r="Y39" s="111"/>
      <c r="Z39" s="111"/>
      <c r="AA39" s="111"/>
      <c r="AB39" s="111"/>
      <c r="AC39" s="111"/>
    </row>
    <row r="40" spans="1:29" ht="13.5" customHeight="1">
      <c r="A40" s="111"/>
      <c r="B40" s="477"/>
      <c r="C40" s="478"/>
      <c r="D40" s="478"/>
      <c r="E40" s="479"/>
      <c r="F40" s="477"/>
      <c r="G40" s="478"/>
      <c r="H40" s="478"/>
      <c r="I40" s="479"/>
      <c r="J40" s="111"/>
      <c r="K40" s="111"/>
      <c r="L40" s="111"/>
      <c r="M40" s="111"/>
      <c r="N40" s="111"/>
      <c r="O40" s="111"/>
      <c r="P40" s="111"/>
      <c r="Q40" s="111"/>
      <c r="R40" s="111"/>
      <c r="S40" s="111"/>
      <c r="T40" s="111"/>
      <c r="U40" s="111"/>
      <c r="V40" s="111"/>
      <c r="W40" s="111"/>
      <c r="X40" s="111"/>
      <c r="Y40" s="111"/>
      <c r="Z40" s="111"/>
      <c r="AA40" s="111"/>
      <c r="AB40" s="111"/>
      <c r="AC40" s="111"/>
    </row>
    <row r="41" spans="1:29" ht="13.5" customHeight="1">
      <c r="A41" s="111"/>
      <c r="B41" s="428"/>
      <c r="C41" s="429"/>
      <c r="D41" s="429"/>
      <c r="E41" s="430"/>
      <c r="F41" s="428"/>
      <c r="G41" s="429"/>
      <c r="H41" s="429"/>
      <c r="I41" s="430"/>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row>
    <row r="212" spans="1:29" ht="13.5" customHeight="1">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row>
    <row r="213" spans="1:29" ht="13.5" customHeight="1">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row>
    <row r="214" spans="1:29" ht="13.5" customHeight="1">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row>
    <row r="215" spans="1:29" ht="13.5" customHeight="1">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row>
    <row r="216" spans="1:29" ht="13.5" customHeight="1">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row>
    <row r="217" spans="1:29" ht="13.5" customHeight="1">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row>
    <row r="218" spans="1:29" ht="13.5" customHeight="1">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row>
    <row r="219" spans="1:29" ht="13.5" customHeight="1">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row>
    <row r="220" spans="1:29" ht="13.5" customHeight="1">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row>
    <row r="221" spans="1:29" ht="13.5" customHeight="1">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row>
    <row r="222" spans="1:29" ht="13.5" customHeight="1">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row>
    <row r="223" spans="1:29" ht="13.5" customHeight="1">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row>
    <row r="224" spans="1:29" ht="13.5" customHeight="1">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row>
    <row r="225" spans="1:29" ht="13.5" customHeight="1">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row>
    <row r="226" spans="1:29" ht="13.5" customHeight="1">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row>
    <row r="227" spans="1:29" ht="13.5" customHeight="1">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row>
    <row r="228" spans="1:29" ht="13.5" customHeight="1">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row>
    <row r="229" spans="1:29" ht="13.5" customHeight="1">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row>
    <row r="230" spans="1:29" ht="13.5" customHeight="1">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row>
    <row r="231" spans="1:29" ht="13.5" customHeight="1">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row>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4">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41"/>
    <mergeCell ref="F31:I41"/>
    <mergeCell ref="D7:E7"/>
    <mergeCell ref="F7:G7"/>
    <mergeCell ref="H8:H9"/>
    <mergeCell ref="I8:I9"/>
    <mergeCell ref="B28:I28"/>
    <mergeCell ref="B30:E30"/>
    <mergeCell ref="F30:I30"/>
  </mergeCells>
  <pageMargins left="0.7" right="0.7" top="0.75" bottom="0.75" header="0" footer="0"/>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0">
    <tabColor theme="5" tint="-0.249977111117893"/>
  </sheetPr>
  <dimension ref="A1:Z1000"/>
  <sheetViews>
    <sheetView showGridLines="0" workbookViewId="0">
      <selection activeCell="D11" sqref="D11"/>
    </sheetView>
  </sheetViews>
  <sheetFormatPr baseColWidth="10" defaultColWidth="11.21875" defaultRowHeight="15" customHeight="1"/>
  <cols>
    <col min="1" max="2" width="11.5546875" customWidth="1"/>
    <col min="3" max="3" width="43.88671875" customWidth="1"/>
    <col min="4" max="4" width="15.21875" customWidth="1"/>
    <col min="5" max="5" width="9.44140625" customWidth="1"/>
    <col min="6" max="6" width="14.88671875" customWidth="1"/>
    <col min="7" max="26" width="10.5546875" customWidth="1"/>
  </cols>
  <sheetData>
    <row r="1" spans="1:26" ht="15.75">
      <c r="A1" s="76"/>
      <c r="B1" s="76"/>
      <c r="C1" s="76"/>
      <c r="D1" s="76"/>
      <c r="E1" s="76"/>
      <c r="F1" s="76"/>
      <c r="G1" s="76"/>
      <c r="H1" s="76"/>
      <c r="I1" s="76"/>
      <c r="J1" s="76"/>
      <c r="K1" s="76"/>
      <c r="L1" s="76"/>
      <c r="M1" s="76"/>
      <c r="N1" s="76"/>
      <c r="O1" s="76"/>
      <c r="P1" s="76"/>
      <c r="Q1" s="76"/>
      <c r="R1" s="76"/>
      <c r="S1" s="76"/>
      <c r="T1" s="76"/>
      <c r="U1" s="76"/>
      <c r="V1" s="76"/>
      <c r="W1" s="76"/>
      <c r="X1" s="76"/>
      <c r="Y1" s="76"/>
      <c r="Z1" s="76"/>
    </row>
    <row r="2" spans="1:26" ht="24.75">
      <c r="A2" s="76"/>
      <c r="B2" s="76"/>
      <c r="C2" s="356" t="s">
        <v>497</v>
      </c>
      <c r="D2" s="357" t="s">
        <v>487</v>
      </c>
      <c r="E2" s="358" t="s">
        <v>488</v>
      </c>
      <c r="F2" s="359" t="s">
        <v>489</v>
      </c>
      <c r="G2" s="76"/>
      <c r="H2" s="76"/>
      <c r="I2" s="76"/>
      <c r="J2" s="76"/>
      <c r="K2" s="76"/>
      <c r="L2" s="76"/>
      <c r="M2" s="76"/>
      <c r="N2" s="76"/>
      <c r="O2" s="76"/>
      <c r="P2" s="76"/>
      <c r="Q2" s="76"/>
      <c r="R2" s="76"/>
      <c r="S2" s="76"/>
      <c r="T2" s="76"/>
      <c r="U2" s="76"/>
      <c r="V2" s="76"/>
      <c r="W2" s="76"/>
      <c r="X2" s="76"/>
      <c r="Y2" s="76"/>
      <c r="Z2" s="76"/>
    </row>
    <row r="3" spans="1:26" ht="60">
      <c r="A3" s="76"/>
      <c r="B3" s="76"/>
      <c r="C3" s="234" t="s">
        <v>498</v>
      </c>
      <c r="D3" s="87">
        <f>'Objetivo 7'!F9</f>
        <v>0.48971527777777779</v>
      </c>
      <c r="E3" s="143">
        <v>1</v>
      </c>
      <c r="F3" s="86">
        <f>D3*E3</f>
        <v>0.48971527777777779</v>
      </c>
      <c r="G3" s="76"/>
      <c r="H3" s="76"/>
      <c r="I3" s="76"/>
      <c r="J3" s="76"/>
      <c r="K3" s="76"/>
      <c r="L3" s="76"/>
      <c r="M3" s="76"/>
      <c r="N3" s="76"/>
      <c r="O3" s="76"/>
      <c r="P3" s="76"/>
      <c r="Q3" s="76"/>
      <c r="R3" s="76"/>
      <c r="S3" s="76"/>
      <c r="T3" s="76"/>
      <c r="U3" s="76"/>
      <c r="V3" s="76"/>
      <c r="W3" s="76"/>
      <c r="X3" s="76"/>
      <c r="Y3" s="76"/>
      <c r="Z3" s="76"/>
    </row>
    <row r="4" spans="1:26" ht="18.75">
      <c r="A4" s="76"/>
      <c r="B4" s="76"/>
      <c r="C4" s="839" t="s">
        <v>492</v>
      </c>
      <c r="D4" s="840"/>
      <c r="E4" s="143">
        <f>SUM(E3)</f>
        <v>1</v>
      </c>
      <c r="F4" s="87">
        <f>SUM(F3)</f>
        <v>0.48971527777777779</v>
      </c>
      <c r="G4" s="76"/>
      <c r="H4" s="76"/>
      <c r="I4" s="76"/>
      <c r="J4" s="76"/>
      <c r="K4" s="76"/>
      <c r="L4" s="76"/>
      <c r="M4" s="76"/>
      <c r="N4" s="76"/>
      <c r="O4" s="76"/>
      <c r="P4" s="76"/>
      <c r="Q4" s="76"/>
      <c r="R4" s="76"/>
      <c r="S4" s="76"/>
      <c r="T4" s="76"/>
      <c r="U4" s="76"/>
      <c r="V4" s="76"/>
      <c r="W4" s="76"/>
      <c r="X4" s="76"/>
      <c r="Y4" s="76"/>
      <c r="Z4" s="76"/>
    </row>
    <row r="5" spans="1:26" ht="15.75">
      <c r="A5" s="76"/>
      <c r="B5" s="76"/>
      <c r="C5" s="76"/>
      <c r="D5" s="76"/>
      <c r="E5" s="76"/>
      <c r="F5" s="76"/>
      <c r="G5" s="76"/>
      <c r="H5" s="76"/>
      <c r="I5" s="76"/>
      <c r="J5" s="76"/>
      <c r="K5" s="76"/>
      <c r="L5" s="76"/>
      <c r="M5" s="76"/>
      <c r="N5" s="76"/>
      <c r="O5" s="76"/>
      <c r="P5" s="76"/>
      <c r="Q5" s="76"/>
      <c r="R5" s="76"/>
      <c r="S5" s="76"/>
      <c r="T5" s="76"/>
      <c r="U5" s="76"/>
      <c r="V5" s="76"/>
      <c r="W5" s="76"/>
      <c r="X5" s="76"/>
      <c r="Y5" s="76"/>
      <c r="Z5" s="76"/>
    </row>
    <row r="6" spans="1:26" ht="15.75">
      <c r="A6" s="76"/>
      <c r="B6" s="76"/>
      <c r="C6" s="76"/>
      <c r="D6" s="76"/>
      <c r="E6" s="76"/>
      <c r="F6" s="76"/>
      <c r="G6" s="76"/>
      <c r="H6" s="76"/>
      <c r="I6" s="76"/>
      <c r="J6" s="76"/>
      <c r="K6" s="76"/>
      <c r="L6" s="76"/>
      <c r="M6" s="76"/>
      <c r="N6" s="76"/>
      <c r="O6" s="76"/>
      <c r="P6" s="76"/>
      <c r="Q6" s="76"/>
      <c r="R6" s="76"/>
      <c r="S6" s="76"/>
      <c r="T6" s="76"/>
      <c r="U6" s="76"/>
      <c r="V6" s="76"/>
      <c r="W6" s="76"/>
      <c r="X6" s="76"/>
      <c r="Y6" s="76"/>
      <c r="Z6" s="76"/>
    </row>
    <row r="7" spans="1:26" ht="15.75">
      <c r="A7" s="76"/>
      <c r="B7" s="76"/>
      <c r="C7" s="76"/>
      <c r="D7" s="76"/>
      <c r="E7" s="76"/>
      <c r="F7" s="76"/>
      <c r="G7" s="76"/>
      <c r="H7" s="76"/>
      <c r="I7" s="76"/>
      <c r="J7" s="76"/>
      <c r="K7" s="76"/>
      <c r="L7" s="76"/>
      <c r="M7" s="76"/>
      <c r="N7" s="76"/>
      <c r="O7" s="76"/>
      <c r="P7" s="76"/>
      <c r="Q7" s="76"/>
      <c r="R7" s="76"/>
      <c r="S7" s="76"/>
      <c r="T7" s="76"/>
      <c r="U7" s="76"/>
      <c r="V7" s="76"/>
      <c r="W7" s="76"/>
      <c r="X7" s="76"/>
      <c r="Y7" s="76"/>
      <c r="Z7" s="76"/>
    </row>
    <row r="8" spans="1:26" ht="15.75">
      <c r="A8" s="76"/>
      <c r="B8" s="76"/>
      <c r="C8" s="76"/>
      <c r="D8" s="76"/>
      <c r="E8" s="76"/>
      <c r="F8" s="76"/>
      <c r="G8" s="76"/>
      <c r="H8" s="76"/>
      <c r="I8" s="76"/>
      <c r="J8" s="76"/>
      <c r="K8" s="76"/>
      <c r="L8" s="76"/>
      <c r="M8" s="76"/>
      <c r="N8" s="76"/>
      <c r="O8" s="76"/>
      <c r="P8" s="76"/>
      <c r="Q8" s="76"/>
      <c r="R8" s="76"/>
      <c r="S8" s="76"/>
      <c r="T8" s="76"/>
      <c r="U8" s="76"/>
      <c r="V8" s="76"/>
      <c r="W8" s="76"/>
      <c r="X8" s="76"/>
      <c r="Y8" s="76"/>
      <c r="Z8" s="76"/>
    </row>
    <row r="9" spans="1:26" ht="15.75">
      <c r="A9" s="76"/>
      <c r="B9" s="76"/>
      <c r="C9" s="76"/>
      <c r="D9" s="76"/>
      <c r="E9" s="76"/>
      <c r="F9" s="76"/>
      <c r="G9" s="76"/>
      <c r="H9" s="76"/>
      <c r="I9" s="76"/>
      <c r="J9" s="76"/>
      <c r="K9" s="76"/>
      <c r="L9" s="76"/>
      <c r="M9" s="76"/>
      <c r="N9" s="76"/>
      <c r="O9" s="76"/>
      <c r="P9" s="76"/>
      <c r="Q9" s="76"/>
      <c r="R9" s="76"/>
      <c r="S9" s="76"/>
      <c r="T9" s="76"/>
      <c r="U9" s="76"/>
      <c r="V9" s="76"/>
      <c r="W9" s="76"/>
      <c r="X9" s="76"/>
      <c r="Y9" s="76"/>
      <c r="Z9" s="76"/>
    </row>
    <row r="10" spans="1:26" ht="15.75">
      <c r="A10" s="76"/>
      <c r="B10" s="76"/>
      <c r="C10" s="76"/>
      <c r="D10" s="76"/>
      <c r="E10" s="76"/>
      <c r="F10" s="76"/>
      <c r="G10" s="76"/>
      <c r="H10" s="76"/>
      <c r="I10" s="76"/>
      <c r="J10" s="76"/>
      <c r="K10" s="76"/>
      <c r="L10" s="76"/>
      <c r="M10" s="76"/>
      <c r="N10" s="76"/>
      <c r="O10" s="76"/>
      <c r="P10" s="76"/>
      <c r="Q10" s="76"/>
      <c r="R10" s="76"/>
      <c r="S10" s="76"/>
      <c r="T10" s="76"/>
      <c r="U10" s="76"/>
      <c r="V10" s="76"/>
      <c r="W10" s="76"/>
      <c r="X10" s="76"/>
      <c r="Y10" s="76"/>
      <c r="Z10" s="76"/>
    </row>
    <row r="11" spans="1:26" ht="15.75">
      <c r="A11" s="76"/>
      <c r="B11" s="76"/>
      <c r="C11" s="76"/>
      <c r="D11" s="76"/>
      <c r="E11" s="76"/>
      <c r="F11" s="76"/>
      <c r="G11" s="76"/>
      <c r="H11" s="76"/>
      <c r="I11" s="76"/>
      <c r="J11" s="76"/>
      <c r="K11" s="76"/>
      <c r="L11" s="76"/>
      <c r="M11" s="76"/>
      <c r="N11" s="76"/>
      <c r="O11" s="76"/>
      <c r="P11" s="76"/>
      <c r="Q11" s="76"/>
      <c r="R11" s="76"/>
      <c r="S11" s="76"/>
      <c r="T11" s="76"/>
      <c r="U11" s="76"/>
      <c r="V11" s="76"/>
      <c r="W11" s="76"/>
      <c r="X11" s="76"/>
      <c r="Y11" s="76"/>
      <c r="Z11" s="76"/>
    </row>
    <row r="12" spans="1:26" ht="15.75">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row>
    <row r="13" spans="1:26" ht="15.75">
      <c r="A13" s="76"/>
      <c r="B13" s="76"/>
      <c r="C13" s="76"/>
      <c r="D13" s="76"/>
      <c r="E13" s="76"/>
      <c r="F13" s="76"/>
      <c r="G13" s="76"/>
      <c r="H13" s="76"/>
      <c r="I13" s="76"/>
      <c r="J13" s="76"/>
      <c r="K13" s="76"/>
      <c r="L13" s="76"/>
      <c r="M13" s="76"/>
      <c r="N13" s="76"/>
      <c r="O13" s="76"/>
      <c r="P13" s="76"/>
      <c r="Q13" s="76"/>
      <c r="R13" s="76"/>
      <c r="S13" s="76"/>
      <c r="T13" s="76"/>
      <c r="U13" s="76"/>
      <c r="V13" s="76"/>
      <c r="W13" s="76"/>
      <c r="X13" s="76"/>
      <c r="Y13" s="76"/>
      <c r="Z13" s="76"/>
    </row>
    <row r="14" spans="1:26" ht="15.75">
      <c r="A14" s="76"/>
      <c r="B14" s="76"/>
      <c r="C14" s="76"/>
      <c r="D14" s="76"/>
      <c r="E14" s="76"/>
      <c r="F14" s="76"/>
      <c r="G14" s="76"/>
      <c r="H14" s="76"/>
      <c r="I14" s="76"/>
      <c r="J14" s="76"/>
      <c r="K14" s="76"/>
      <c r="L14" s="76"/>
      <c r="M14" s="76"/>
      <c r="N14" s="76"/>
      <c r="O14" s="76"/>
      <c r="P14" s="76"/>
      <c r="Q14" s="76"/>
      <c r="R14" s="76"/>
      <c r="S14" s="76"/>
      <c r="T14" s="76"/>
      <c r="U14" s="76"/>
      <c r="V14" s="76"/>
      <c r="W14" s="76"/>
      <c r="X14" s="76"/>
      <c r="Y14" s="76"/>
      <c r="Z14" s="76"/>
    </row>
    <row r="15" spans="1:26" ht="15.75">
      <c r="A15" s="76"/>
      <c r="B15" s="76"/>
      <c r="C15" s="76"/>
      <c r="D15" s="76"/>
      <c r="E15" s="76"/>
      <c r="F15" s="76"/>
      <c r="G15" s="76"/>
      <c r="H15" s="76"/>
      <c r="I15" s="76"/>
      <c r="J15" s="76"/>
      <c r="K15" s="76"/>
      <c r="L15" s="76"/>
      <c r="M15" s="76"/>
      <c r="N15" s="76"/>
      <c r="O15" s="76"/>
      <c r="P15" s="76"/>
      <c r="Q15" s="76"/>
      <c r="R15" s="76"/>
      <c r="S15" s="76"/>
      <c r="T15" s="76"/>
      <c r="U15" s="76"/>
      <c r="V15" s="76"/>
      <c r="W15" s="76"/>
      <c r="X15" s="76"/>
      <c r="Y15" s="76"/>
      <c r="Z15" s="76"/>
    </row>
    <row r="16" spans="1:26" ht="15.75">
      <c r="A16" s="76"/>
      <c r="B16" s="76"/>
      <c r="C16" s="76"/>
      <c r="D16" s="76"/>
      <c r="E16" s="76"/>
      <c r="F16" s="76"/>
      <c r="G16" s="76"/>
      <c r="H16" s="76"/>
      <c r="I16" s="76"/>
      <c r="J16" s="76"/>
      <c r="K16" s="76"/>
      <c r="L16" s="76"/>
      <c r="M16" s="76"/>
      <c r="N16" s="76"/>
      <c r="O16" s="76"/>
      <c r="P16" s="76"/>
      <c r="Q16" s="76"/>
      <c r="R16" s="76"/>
      <c r="S16" s="76"/>
      <c r="T16" s="76"/>
      <c r="U16" s="76"/>
      <c r="V16" s="76"/>
      <c r="W16" s="76"/>
      <c r="X16" s="76"/>
      <c r="Y16" s="76"/>
      <c r="Z16" s="76"/>
    </row>
    <row r="17" spans="1:26" ht="15.75">
      <c r="A17" s="76"/>
      <c r="B17" s="76"/>
      <c r="C17" s="76"/>
      <c r="D17" s="76"/>
      <c r="E17" s="76"/>
      <c r="F17" s="76"/>
      <c r="G17" s="76"/>
      <c r="H17" s="76"/>
      <c r="I17" s="76"/>
      <c r="J17" s="76"/>
      <c r="K17" s="76"/>
      <c r="L17" s="76"/>
      <c r="M17" s="76"/>
      <c r="N17" s="76"/>
      <c r="O17" s="76"/>
      <c r="P17" s="76"/>
      <c r="Q17" s="76"/>
      <c r="R17" s="76"/>
      <c r="S17" s="76"/>
      <c r="T17" s="76"/>
      <c r="U17" s="76"/>
      <c r="V17" s="76"/>
      <c r="W17" s="76"/>
      <c r="X17" s="76"/>
      <c r="Y17" s="76"/>
      <c r="Z17" s="76"/>
    </row>
    <row r="18" spans="1:26" ht="15.75">
      <c r="A18" s="76"/>
      <c r="B18" s="76"/>
      <c r="C18" s="76"/>
      <c r="D18" s="76"/>
      <c r="E18" s="76"/>
      <c r="F18" s="76"/>
      <c r="G18" s="76"/>
      <c r="H18" s="76"/>
      <c r="I18" s="76"/>
      <c r="J18" s="76"/>
      <c r="K18" s="76"/>
      <c r="L18" s="76"/>
      <c r="M18" s="76"/>
      <c r="N18" s="76"/>
      <c r="O18" s="76"/>
      <c r="P18" s="76"/>
      <c r="Q18" s="76"/>
      <c r="R18" s="76"/>
      <c r="S18" s="76"/>
      <c r="T18" s="76"/>
      <c r="U18" s="76"/>
      <c r="V18" s="76"/>
      <c r="W18" s="76"/>
      <c r="X18" s="76"/>
      <c r="Y18" s="76"/>
      <c r="Z18" s="76"/>
    </row>
    <row r="19" spans="1:26" ht="15.75">
      <c r="A19" s="76"/>
      <c r="B19" s="76"/>
      <c r="C19" s="76"/>
      <c r="D19" s="76"/>
      <c r="E19" s="76"/>
      <c r="F19" s="76"/>
      <c r="G19" s="76"/>
      <c r="H19" s="76"/>
      <c r="I19" s="76"/>
      <c r="J19" s="76"/>
      <c r="K19" s="76"/>
      <c r="L19" s="76"/>
      <c r="M19" s="76"/>
      <c r="N19" s="76"/>
      <c r="O19" s="76"/>
      <c r="P19" s="76"/>
      <c r="Q19" s="76"/>
      <c r="R19" s="76"/>
      <c r="S19" s="76"/>
      <c r="T19" s="76"/>
      <c r="U19" s="76"/>
      <c r="V19" s="76"/>
      <c r="W19" s="76"/>
      <c r="X19" s="76"/>
      <c r="Y19" s="76"/>
      <c r="Z19" s="76"/>
    </row>
    <row r="20" spans="1:26" ht="15.75">
      <c r="A20" s="76"/>
      <c r="B20" s="76"/>
      <c r="C20" s="76"/>
      <c r="D20" s="76"/>
      <c r="E20" s="76"/>
      <c r="F20" s="76"/>
      <c r="G20" s="76"/>
      <c r="H20" s="76"/>
      <c r="I20" s="76"/>
      <c r="J20" s="76"/>
      <c r="K20" s="76"/>
      <c r="L20" s="76"/>
      <c r="M20" s="76"/>
      <c r="N20" s="76"/>
      <c r="O20" s="76"/>
      <c r="P20" s="76"/>
      <c r="Q20" s="76"/>
      <c r="R20" s="76"/>
      <c r="S20" s="76"/>
      <c r="T20" s="76"/>
      <c r="U20" s="76"/>
      <c r="V20" s="76"/>
      <c r="W20" s="76"/>
      <c r="X20" s="76"/>
      <c r="Y20" s="76"/>
      <c r="Z20" s="76"/>
    </row>
    <row r="21" spans="1:26" ht="15.75" customHeight="1">
      <c r="A21" s="76"/>
      <c r="B21" s="76"/>
      <c r="C21" s="76"/>
      <c r="D21" s="76"/>
      <c r="E21" s="76"/>
      <c r="F21" s="76"/>
      <c r="G21" s="76"/>
      <c r="H21" s="76"/>
      <c r="I21" s="76"/>
      <c r="J21" s="76"/>
      <c r="K21" s="76"/>
      <c r="L21" s="76"/>
      <c r="M21" s="76"/>
      <c r="N21" s="76"/>
      <c r="O21" s="76"/>
      <c r="P21" s="76"/>
      <c r="Q21" s="76"/>
      <c r="R21" s="76"/>
      <c r="S21" s="76"/>
      <c r="T21" s="76"/>
      <c r="U21" s="76"/>
      <c r="V21" s="76"/>
      <c r="W21" s="76"/>
      <c r="X21" s="76"/>
      <c r="Y21" s="76"/>
      <c r="Z21" s="76"/>
    </row>
    <row r="22" spans="1:26" ht="15.75" customHeight="1">
      <c r="A22" s="76"/>
      <c r="B22" s="76"/>
      <c r="C22" s="76"/>
      <c r="D22" s="76"/>
      <c r="E22" s="76"/>
      <c r="F22" s="76"/>
      <c r="G22" s="76"/>
      <c r="H22" s="76"/>
      <c r="I22" s="76"/>
      <c r="J22" s="76"/>
      <c r="K22" s="76"/>
      <c r="L22" s="76"/>
      <c r="M22" s="76"/>
      <c r="N22" s="76"/>
      <c r="O22" s="76"/>
      <c r="P22" s="76"/>
      <c r="Q22" s="76"/>
      <c r="R22" s="76"/>
      <c r="S22" s="76"/>
      <c r="T22" s="76"/>
      <c r="U22" s="76"/>
      <c r="V22" s="76"/>
      <c r="W22" s="76"/>
      <c r="X22" s="76"/>
      <c r="Y22" s="76"/>
      <c r="Z22" s="76"/>
    </row>
    <row r="23" spans="1:26" ht="15.75" customHeight="1">
      <c r="A23" s="76"/>
      <c r="B23" s="76"/>
      <c r="C23" s="76"/>
      <c r="D23" s="76"/>
      <c r="E23" s="76"/>
      <c r="F23" s="76"/>
      <c r="G23" s="76"/>
      <c r="H23" s="76"/>
      <c r="I23" s="76"/>
      <c r="J23" s="76"/>
      <c r="K23" s="76"/>
      <c r="L23" s="76"/>
      <c r="M23" s="76"/>
      <c r="N23" s="76"/>
      <c r="O23" s="76"/>
      <c r="P23" s="76"/>
      <c r="Q23" s="76"/>
      <c r="R23" s="76"/>
      <c r="S23" s="76"/>
      <c r="T23" s="76"/>
      <c r="U23" s="76"/>
      <c r="V23" s="76"/>
      <c r="W23" s="76"/>
      <c r="X23" s="76"/>
      <c r="Y23" s="76"/>
      <c r="Z23" s="76"/>
    </row>
    <row r="24" spans="1:26" ht="15.75" customHeight="1">
      <c r="A24" s="76"/>
      <c r="B24" s="76"/>
      <c r="C24" s="76"/>
      <c r="D24" s="76"/>
      <c r="E24" s="76"/>
      <c r="F24" s="76"/>
      <c r="G24" s="76"/>
      <c r="H24" s="76"/>
      <c r="I24" s="76"/>
      <c r="J24" s="76"/>
      <c r="K24" s="76"/>
      <c r="L24" s="76"/>
      <c r="M24" s="76"/>
      <c r="N24" s="76"/>
      <c r="O24" s="76"/>
      <c r="P24" s="76"/>
      <c r="Q24" s="76"/>
      <c r="R24" s="76"/>
      <c r="S24" s="76"/>
      <c r="T24" s="76"/>
      <c r="U24" s="76"/>
      <c r="V24" s="76"/>
      <c r="W24" s="76"/>
      <c r="X24" s="76"/>
      <c r="Y24" s="76"/>
      <c r="Z24" s="76"/>
    </row>
    <row r="25" spans="1:26" ht="15.75" customHeight="1">
      <c r="A25" s="76"/>
      <c r="B25" s="76"/>
      <c r="C25" s="76"/>
      <c r="D25" s="76"/>
      <c r="E25" s="76"/>
      <c r="F25" s="76"/>
      <c r="G25" s="76"/>
      <c r="H25" s="76"/>
      <c r="I25" s="76"/>
      <c r="J25" s="76"/>
      <c r="K25" s="76"/>
      <c r="L25" s="76"/>
      <c r="M25" s="76"/>
      <c r="N25" s="76"/>
      <c r="O25" s="76"/>
      <c r="P25" s="76"/>
      <c r="Q25" s="76"/>
      <c r="R25" s="76"/>
      <c r="S25" s="76"/>
      <c r="T25" s="76"/>
      <c r="U25" s="76"/>
      <c r="V25" s="76"/>
      <c r="W25" s="76"/>
      <c r="X25" s="76"/>
      <c r="Y25" s="76"/>
      <c r="Z25" s="76"/>
    </row>
    <row r="26" spans="1:26" ht="15.75" customHeight="1">
      <c r="A26" s="76"/>
      <c r="B26" s="76"/>
      <c r="C26" s="76"/>
      <c r="D26" s="76"/>
      <c r="E26" s="76"/>
      <c r="F26" s="76"/>
      <c r="G26" s="76"/>
      <c r="H26" s="76"/>
      <c r="I26" s="76"/>
      <c r="J26" s="76"/>
      <c r="K26" s="76"/>
      <c r="L26" s="76"/>
      <c r="M26" s="76"/>
      <c r="N26" s="76"/>
      <c r="O26" s="76"/>
      <c r="P26" s="76"/>
      <c r="Q26" s="76"/>
      <c r="R26" s="76"/>
      <c r="S26" s="76"/>
      <c r="T26" s="76"/>
      <c r="U26" s="76"/>
      <c r="V26" s="76"/>
      <c r="W26" s="76"/>
      <c r="X26" s="76"/>
      <c r="Y26" s="76"/>
      <c r="Z26" s="76"/>
    </row>
    <row r="27" spans="1:26" ht="15.75" customHeight="1">
      <c r="A27" s="76"/>
      <c r="B27" s="76"/>
      <c r="C27" s="76"/>
      <c r="D27" s="76"/>
      <c r="E27" s="76"/>
      <c r="F27" s="76"/>
      <c r="G27" s="76"/>
      <c r="H27" s="76"/>
      <c r="I27" s="76"/>
      <c r="J27" s="76"/>
      <c r="K27" s="76"/>
      <c r="L27" s="76"/>
      <c r="M27" s="76"/>
      <c r="N27" s="76"/>
      <c r="O27" s="76"/>
      <c r="P27" s="76"/>
      <c r="Q27" s="76"/>
      <c r="R27" s="76"/>
      <c r="S27" s="76"/>
      <c r="T27" s="76"/>
      <c r="U27" s="76"/>
      <c r="V27" s="76"/>
      <c r="W27" s="76"/>
      <c r="X27" s="76"/>
      <c r="Y27" s="76"/>
      <c r="Z27" s="76"/>
    </row>
    <row r="28" spans="1:26" ht="15.75" customHeight="1">
      <c r="A28" s="76"/>
      <c r="B28" s="76"/>
      <c r="C28" s="76"/>
      <c r="D28" s="76"/>
      <c r="E28" s="76"/>
      <c r="F28" s="76"/>
      <c r="G28" s="76"/>
      <c r="H28" s="76"/>
      <c r="I28" s="76"/>
      <c r="J28" s="76"/>
      <c r="K28" s="76"/>
      <c r="L28" s="76"/>
      <c r="M28" s="76"/>
      <c r="N28" s="76"/>
      <c r="O28" s="76"/>
      <c r="P28" s="76"/>
      <c r="Q28" s="76"/>
      <c r="R28" s="76"/>
      <c r="S28" s="76"/>
      <c r="T28" s="76"/>
      <c r="U28" s="76"/>
      <c r="V28" s="76"/>
      <c r="W28" s="76"/>
      <c r="X28" s="76"/>
      <c r="Y28" s="76"/>
      <c r="Z28" s="76"/>
    </row>
    <row r="29" spans="1:26" ht="15.75" customHeight="1">
      <c r="A29" s="76"/>
      <c r="B29" s="76"/>
      <c r="C29" s="76"/>
      <c r="D29" s="76"/>
      <c r="E29" s="76"/>
      <c r="F29" s="76"/>
      <c r="G29" s="76"/>
      <c r="H29" s="76"/>
      <c r="I29" s="76"/>
      <c r="J29" s="76"/>
      <c r="K29" s="76"/>
      <c r="L29" s="76"/>
      <c r="M29" s="76"/>
      <c r="N29" s="76"/>
      <c r="O29" s="76"/>
      <c r="P29" s="76"/>
      <c r="Q29" s="76"/>
      <c r="R29" s="76"/>
      <c r="S29" s="76"/>
      <c r="T29" s="76"/>
      <c r="U29" s="76"/>
      <c r="V29" s="76"/>
      <c r="W29" s="76"/>
      <c r="X29" s="76"/>
      <c r="Y29" s="76"/>
      <c r="Z29" s="76"/>
    </row>
    <row r="30" spans="1:26" ht="15.75" customHeight="1">
      <c r="A30" s="76"/>
      <c r="B30" s="76"/>
      <c r="C30" s="76"/>
      <c r="D30" s="76"/>
      <c r="E30" s="76"/>
      <c r="F30" s="76"/>
      <c r="G30" s="76"/>
      <c r="H30" s="76"/>
      <c r="I30" s="76"/>
      <c r="J30" s="76"/>
      <c r="K30" s="76"/>
      <c r="L30" s="76"/>
      <c r="M30" s="76"/>
      <c r="N30" s="76"/>
      <c r="O30" s="76"/>
      <c r="P30" s="76"/>
      <c r="Q30" s="76"/>
      <c r="R30" s="76"/>
      <c r="S30" s="76"/>
      <c r="T30" s="76"/>
      <c r="U30" s="76"/>
      <c r="V30" s="76"/>
      <c r="W30" s="76"/>
      <c r="X30" s="76"/>
      <c r="Y30" s="76"/>
      <c r="Z30" s="76"/>
    </row>
    <row r="31" spans="1:26" ht="15.75" customHeight="1">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row>
    <row r="32" spans="1:26" ht="15.75" customHeight="1">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row>
    <row r="33" spans="1:26" ht="15.75" customHeight="1">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row>
    <row r="34" spans="1:26" ht="15.75" customHeight="1">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row>
    <row r="35" spans="1:26" ht="15.75" customHeight="1">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row>
    <row r="36" spans="1:26" ht="15.75" customHeight="1">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row>
    <row r="37" spans="1:26" ht="15.75" customHeight="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row>
    <row r="38" spans="1:26" ht="15.75"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row>
    <row r="39" spans="1:26" ht="15.75"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row>
    <row r="40" spans="1:26" ht="15.75"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row>
    <row r="41" spans="1:26" ht="15.75"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row>
    <row r="42" spans="1:26" ht="15.75"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row>
    <row r="43" spans="1:26" ht="15.75"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row>
    <row r="44" spans="1:26" ht="15.75"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row>
    <row r="45" spans="1:26" ht="15.75"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row>
    <row r="46" spans="1:26"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row>
    <row r="47" spans="1:26" ht="15.75"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row>
    <row r="48" spans="1:26"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row>
    <row r="49" spans="1:26"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row>
    <row r="50" spans="1:26"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26"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row>
    <row r="53" spans="1:26"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row>
    <row r="54" spans="1:26"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row>
    <row r="55" spans="1:26"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row>
    <row r="57" spans="1:26"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row>
    <row r="58" spans="1:26"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row>
    <row r="59" spans="1:26"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row>
    <row r="61" spans="1:26"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row>
    <row r="62" spans="1:26"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row>
    <row r="63" spans="1:26"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row>
    <row r="65" spans="1:26"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row>
    <row r="68" spans="1:26"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row>
    <row r="71" spans="1:26"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row>
    <row r="76" spans="1:26"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8xbsPt0N1BG4JcqZiunWvI6xfKsRfPRtL9JCmJ8WllLJP7yqsJbt33iGJf+xjF2BbBrLUMGoIY1xd8ARY54lTA==" saltValue="LO1ARsc7GshjZH4uBqd3xw==" spinCount="100000" sheet="1" objects="1" scenarios="1"/>
  <mergeCells count="1">
    <mergeCell ref="C4:D4"/>
  </mergeCells>
  <conditionalFormatting sqref="F4">
    <cfRule type="cellIs" dxfId="151" priority="5" stopIfTrue="1" operator="lessThan">
      <formula>85%</formula>
    </cfRule>
  </conditionalFormatting>
  <conditionalFormatting sqref="F4">
    <cfRule type="cellIs" dxfId="150" priority="6" operator="equal">
      <formula>0</formula>
    </cfRule>
  </conditionalFormatting>
  <conditionalFormatting sqref="F4">
    <cfRule type="cellIs" dxfId="149" priority="7" operator="between">
      <formula>0.9</formula>
      <formula>1</formula>
    </cfRule>
  </conditionalFormatting>
  <conditionalFormatting sqref="F4">
    <cfRule type="cellIs" dxfId="148" priority="8" operator="between">
      <formula>85%</formula>
      <formula>90%</formula>
    </cfRule>
  </conditionalFormatting>
  <pageMargins left="0.7" right="0.7" top="0.75" bottom="0.75" header="0" footer="0"/>
  <pageSetup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71">
    <tabColor rgb="FFFFFF00"/>
  </sheetPr>
  <dimension ref="A1:Y1000"/>
  <sheetViews>
    <sheetView showGridLines="0" workbookViewId="0">
      <selection activeCell="E28" sqref="E28"/>
    </sheetView>
  </sheetViews>
  <sheetFormatPr baseColWidth="10" defaultColWidth="11.21875" defaultRowHeight="15" customHeight="1"/>
  <cols>
    <col min="1" max="1" width="11.5546875" customWidth="1"/>
    <col min="2" max="2" width="43.88671875" customWidth="1"/>
    <col min="3" max="3" width="14.33203125" customWidth="1"/>
    <col min="4" max="4" width="9.44140625" customWidth="1"/>
    <col min="5" max="5" width="14.88671875" customWidth="1"/>
    <col min="6" max="6" width="11.5546875" customWidth="1"/>
    <col min="7" max="25" width="10.5546875" customWidth="1"/>
  </cols>
  <sheetData>
    <row r="1" spans="1:25" ht="15.75">
      <c r="A1" s="76"/>
      <c r="B1" s="76"/>
      <c r="C1" s="76"/>
      <c r="D1" s="76"/>
      <c r="E1" s="76"/>
      <c r="F1" s="76"/>
      <c r="G1" s="76"/>
      <c r="H1" s="76"/>
      <c r="I1" s="76"/>
      <c r="J1" s="76"/>
      <c r="K1" s="76"/>
      <c r="L1" s="76"/>
      <c r="M1" s="76"/>
      <c r="N1" s="76"/>
      <c r="O1" s="76"/>
      <c r="P1" s="76"/>
      <c r="Q1" s="76"/>
      <c r="R1" s="76"/>
      <c r="S1" s="76"/>
      <c r="T1" s="76"/>
      <c r="U1" s="76"/>
      <c r="V1" s="76"/>
      <c r="W1" s="76"/>
      <c r="X1" s="76"/>
      <c r="Y1" s="76"/>
    </row>
    <row r="2" spans="1:25" ht="38.25">
      <c r="A2" s="76"/>
      <c r="B2" s="369" t="s">
        <v>499</v>
      </c>
      <c r="C2" s="370" t="s">
        <v>487</v>
      </c>
      <c r="D2" s="370" t="s">
        <v>488</v>
      </c>
      <c r="E2" s="370" t="s">
        <v>489</v>
      </c>
      <c r="F2" s="76"/>
      <c r="G2" s="76"/>
      <c r="H2" s="76"/>
      <c r="I2" s="76"/>
      <c r="J2" s="76"/>
      <c r="K2" s="76"/>
      <c r="L2" s="76"/>
      <c r="M2" s="76"/>
      <c r="N2" s="76"/>
      <c r="O2" s="76"/>
      <c r="P2" s="76"/>
      <c r="Q2" s="76"/>
      <c r="R2" s="76"/>
      <c r="S2" s="76"/>
      <c r="T2" s="76"/>
      <c r="U2" s="76"/>
      <c r="V2" s="76"/>
      <c r="W2" s="76"/>
      <c r="X2" s="76"/>
      <c r="Y2" s="76"/>
    </row>
    <row r="3" spans="1:25" ht="57.75" customHeight="1">
      <c r="A3" s="76"/>
      <c r="B3" s="235" t="s">
        <v>500</v>
      </c>
      <c r="C3" s="242">
        <f>'Objetivo 4'!F13</f>
        <v>0.47405671296296298</v>
      </c>
      <c r="D3" s="242">
        <f>(15%*100)/35</f>
        <v>0.42857142857142855</v>
      </c>
      <c r="E3" s="242">
        <f>C3*D3</f>
        <v>0.2031671626984127</v>
      </c>
      <c r="F3" s="76"/>
      <c r="G3" s="76"/>
      <c r="H3" s="76"/>
      <c r="I3" s="76"/>
      <c r="J3" s="76"/>
      <c r="K3" s="76"/>
      <c r="L3" s="76"/>
      <c r="M3" s="76"/>
      <c r="N3" s="76"/>
      <c r="O3" s="76"/>
      <c r="P3" s="76"/>
      <c r="Q3" s="76"/>
      <c r="R3" s="76"/>
      <c r="S3" s="76"/>
      <c r="T3" s="76"/>
      <c r="U3" s="76"/>
      <c r="V3" s="76"/>
      <c r="W3" s="76"/>
      <c r="X3" s="76"/>
      <c r="Y3" s="76"/>
    </row>
    <row r="4" spans="1:25" ht="51" customHeight="1">
      <c r="A4" s="76"/>
      <c r="B4" s="235" t="s">
        <v>501</v>
      </c>
      <c r="C4" s="242">
        <f>'Objetivo 5'!F12</f>
        <v>0.44810137457044669</v>
      </c>
      <c r="D4" s="242">
        <f>(5%*100)/35</f>
        <v>0.14285714285714285</v>
      </c>
      <c r="E4" s="242">
        <f>C4*D4</f>
        <v>6.401448208149238E-2</v>
      </c>
      <c r="F4" s="76"/>
      <c r="G4" s="76"/>
      <c r="H4" s="76"/>
      <c r="I4" s="76"/>
      <c r="J4" s="76"/>
      <c r="K4" s="76"/>
      <c r="L4" s="76"/>
      <c r="M4" s="76"/>
      <c r="N4" s="76"/>
      <c r="O4" s="76"/>
      <c r="P4" s="76"/>
      <c r="Q4" s="76"/>
      <c r="R4" s="76"/>
      <c r="S4" s="76"/>
      <c r="T4" s="76"/>
      <c r="U4" s="76"/>
      <c r="V4" s="76"/>
      <c r="W4" s="76"/>
      <c r="X4" s="76"/>
      <c r="Y4" s="76"/>
    </row>
    <row r="5" spans="1:25" ht="49.5" customHeight="1">
      <c r="A5" s="76"/>
      <c r="B5" s="235" t="s">
        <v>502</v>
      </c>
      <c r="C5" s="242">
        <f>'Objetivo 6'!F11</f>
        <v>5.5501851851851844</v>
      </c>
      <c r="D5" s="242">
        <f>(15%*100)/35</f>
        <v>0.42857142857142855</v>
      </c>
      <c r="E5" s="242">
        <f>C5*D5</f>
        <v>2.378650793650793</v>
      </c>
      <c r="F5" s="76"/>
      <c r="G5" s="76"/>
      <c r="H5" s="76"/>
      <c r="I5" s="76"/>
      <c r="J5" s="76"/>
      <c r="K5" s="76"/>
      <c r="L5" s="76"/>
      <c r="M5" s="76"/>
      <c r="N5" s="76"/>
      <c r="O5" s="76"/>
      <c r="P5" s="76"/>
      <c r="Q5" s="76"/>
      <c r="R5" s="76"/>
      <c r="S5" s="76"/>
      <c r="T5" s="76"/>
      <c r="U5" s="76"/>
      <c r="V5" s="76"/>
      <c r="W5" s="76"/>
      <c r="X5" s="76"/>
      <c r="Y5" s="76"/>
    </row>
    <row r="6" spans="1:25" ht="18.75">
      <c r="A6" s="76"/>
      <c r="B6" s="841" t="s">
        <v>492</v>
      </c>
      <c r="C6" s="842"/>
      <c r="D6" s="242">
        <f>SUM(D3:D5)</f>
        <v>1</v>
      </c>
      <c r="E6" s="242">
        <f>SUM(E3:E5)</f>
        <v>2.6458324384306979</v>
      </c>
      <c r="F6" s="76"/>
      <c r="G6" s="76"/>
      <c r="H6" s="76"/>
      <c r="I6" s="76"/>
      <c r="J6" s="76"/>
      <c r="K6" s="76"/>
      <c r="L6" s="76"/>
      <c r="M6" s="76"/>
      <c r="N6" s="76"/>
      <c r="O6" s="76"/>
      <c r="P6" s="76"/>
      <c r="Q6" s="76"/>
      <c r="R6" s="76"/>
      <c r="S6" s="76"/>
      <c r="T6" s="76"/>
      <c r="U6" s="76"/>
      <c r="V6" s="76"/>
      <c r="W6" s="76"/>
      <c r="X6" s="76"/>
      <c r="Y6" s="76"/>
    </row>
    <row r="7" spans="1:25" ht="15.75">
      <c r="A7" s="76"/>
      <c r="B7" s="76"/>
      <c r="C7" s="76"/>
      <c r="D7" s="76"/>
      <c r="E7" s="76"/>
      <c r="F7" s="76"/>
      <c r="G7" s="76"/>
      <c r="H7" s="76"/>
      <c r="I7" s="76"/>
      <c r="J7" s="76"/>
      <c r="K7" s="76"/>
      <c r="L7" s="76"/>
      <c r="M7" s="76"/>
      <c r="N7" s="76"/>
      <c r="O7" s="76"/>
      <c r="P7" s="76"/>
      <c r="Q7" s="76"/>
      <c r="R7" s="76"/>
      <c r="S7" s="76"/>
      <c r="T7" s="76"/>
      <c r="U7" s="76"/>
      <c r="V7" s="76"/>
      <c r="W7" s="76"/>
      <c r="X7" s="76"/>
      <c r="Y7" s="76"/>
    </row>
    <row r="8" spans="1:25" ht="15.75">
      <c r="A8" s="76"/>
      <c r="B8" s="76"/>
      <c r="C8" s="76"/>
      <c r="D8" s="76"/>
      <c r="E8" s="76"/>
      <c r="F8" s="76"/>
      <c r="G8" s="76"/>
      <c r="H8" s="76"/>
      <c r="I8" s="76"/>
      <c r="J8" s="76"/>
      <c r="K8" s="76"/>
      <c r="L8" s="76"/>
      <c r="M8" s="76"/>
      <c r="N8" s="76"/>
      <c r="O8" s="76"/>
      <c r="P8" s="76"/>
      <c r="Q8" s="76"/>
      <c r="R8" s="76"/>
      <c r="S8" s="76"/>
      <c r="T8" s="76"/>
      <c r="U8" s="76"/>
      <c r="V8" s="76"/>
      <c r="W8" s="76"/>
      <c r="X8" s="76"/>
      <c r="Y8" s="76"/>
    </row>
    <row r="9" spans="1:25" ht="15.75">
      <c r="A9" s="76"/>
      <c r="B9" s="76"/>
      <c r="C9" s="76"/>
      <c r="D9" s="76"/>
      <c r="E9" s="76"/>
      <c r="F9" s="76"/>
      <c r="G9" s="76"/>
      <c r="H9" s="76"/>
      <c r="I9" s="76"/>
      <c r="J9" s="76"/>
      <c r="K9" s="76"/>
      <c r="L9" s="76"/>
      <c r="M9" s="76"/>
      <c r="N9" s="76"/>
      <c r="O9" s="76"/>
      <c r="P9" s="76"/>
      <c r="Q9" s="76"/>
      <c r="R9" s="76"/>
      <c r="S9" s="76"/>
      <c r="T9" s="76"/>
      <c r="U9" s="76"/>
      <c r="V9" s="76"/>
      <c r="W9" s="76"/>
      <c r="X9" s="76"/>
      <c r="Y9" s="76"/>
    </row>
    <row r="10" spans="1:25" ht="15.75">
      <c r="A10" s="76"/>
      <c r="B10" s="76"/>
      <c r="C10" s="76"/>
      <c r="D10" s="76"/>
      <c r="E10" s="76"/>
      <c r="F10" s="76"/>
      <c r="G10" s="76"/>
      <c r="H10" s="76"/>
      <c r="I10" s="76"/>
      <c r="J10" s="76"/>
      <c r="K10" s="76"/>
      <c r="L10" s="76"/>
      <c r="M10" s="76"/>
      <c r="N10" s="76"/>
      <c r="O10" s="76"/>
      <c r="P10" s="76"/>
      <c r="Q10" s="76"/>
      <c r="R10" s="76"/>
      <c r="S10" s="76"/>
      <c r="T10" s="76"/>
      <c r="U10" s="76"/>
      <c r="V10" s="76"/>
      <c r="W10" s="76"/>
      <c r="X10" s="76"/>
      <c r="Y10" s="76"/>
    </row>
    <row r="11" spans="1:25" ht="15.75">
      <c r="A11" s="76"/>
      <c r="B11" s="76"/>
      <c r="C11" s="76"/>
      <c r="D11" s="76"/>
      <c r="E11" s="76"/>
      <c r="F11" s="76"/>
      <c r="G11" s="76"/>
      <c r="H11" s="76"/>
      <c r="I11" s="76"/>
      <c r="J11" s="76"/>
      <c r="K11" s="76"/>
      <c r="L11" s="76"/>
      <c r="M11" s="76"/>
      <c r="N11" s="76"/>
      <c r="O11" s="76"/>
      <c r="P11" s="76"/>
      <c r="Q11" s="76"/>
      <c r="R11" s="76"/>
      <c r="S11" s="76"/>
      <c r="T11" s="76"/>
      <c r="U11" s="76"/>
      <c r="V11" s="76"/>
      <c r="W11" s="76"/>
      <c r="X11" s="76"/>
      <c r="Y11" s="76"/>
    </row>
    <row r="12" spans="1:25" ht="15.75">
      <c r="A12" s="76"/>
      <c r="B12" s="76"/>
      <c r="C12" s="76"/>
      <c r="D12" s="76"/>
      <c r="E12" s="76"/>
      <c r="F12" s="76"/>
      <c r="G12" s="76"/>
      <c r="H12" s="76"/>
      <c r="I12" s="76"/>
      <c r="J12" s="76"/>
      <c r="K12" s="76"/>
      <c r="L12" s="76"/>
      <c r="M12" s="76"/>
      <c r="N12" s="76"/>
      <c r="O12" s="76"/>
      <c r="P12" s="76"/>
      <c r="Q12" s="76"/>
      <c r="R12" s="76"/>
      <c r="S12" s="76"/>
      <c r="T12" s="76"/>
      <c r="U12" s="76"/>
      <c r="V12" s="76"/>
      <c r="W12" s="76"/>
      <c r="X12" s="76"/>
      <c r="Y12" s="76"/>
    </row>
    <row r="13" spans="1:25" ht="15.75">
      <c r="A13" s="76"/>
      <c r="B13" s="76"/>
      <c r="C13" s="76"/>
      <c r="D13" s="76"/>
      <c r="E13" s="76"/>
      <c r="F13" s="76"/>
      <c r="G13" s="76"/>
      <c r="H13" s="76"/>
      <c r="I13" s="76"/>
      <c r="J13" s="76"/>
      <c r="K13" s="76"/>
      <c r="L13" s="76"/>
      <c r="M13" s="76"/>
      <c r="N13" s="76"/>
      <c r="O13" s="76"/>
      <c r="P13" s="76"/>
      <c r="Q13" s="76"/>
      <c r="R13" s="76"/>
      <c r="S13" s="76"/>
      <c r="T13" s="76"/>
      <c r="U13" s="76"/>
      <c r="V13" s="76"/>
      <c r="W13" s="76"/>
      <c r="X13" s="76"/>
      <c r="Y13" s="76"/>
    </row>
    <row r="14" spans="1:25" ht="15.75">
      <c r="A14" s="76"/>
      <c r="B14" s="76"/>
      <c r="C14" s="76"/>
      <c r="D14" s="76"/>
      <c r="E14" s="76"/>
      <c r="F14" s="76"/>
      <c r="G14" s="76"/>
      <c r="H14" s="76"/>
      <c r="I14" s="76"/>
      <c r="J14" s="76"/>
      <c r="K14" s="76"/>
      <c r="L14" s="76"/>
      <c r="M14" s="76"/>
      <c r="N14" s="76"/>
      <c r="O14" s="76"/>
      <c r="P14" s="76"/>
      <c r="Q14" s="76"/>
      <c r="R14" s="76"/>
      <c r="S14" s="76"/>
      <c r="T14" s="76"/>
      <c r="U14" s="76"/>
      <c r="V14" s="76"/>
      <c r="W14" s="76"/>
      <c r="X14" s="76"/>
      <c r="Y14" s="76"/>
    </row>
    <row r="15" spans="1:25" ht="15.75">
      <c r="A15" s="76"/>
      <c r="B15" s="76"/>
      <c r="C15" s="76"/>
      <c r="D15" s="76"/>
      <c r="E15" s="76"/>
      <c r="F15" s="76"/>
      <c r="G15" s="76"/>
      <c r="H15" s="76"/>
      <c r="I15" s="76"/>
      <c r="J15" s="76"/>
      <c r="K15" s="76"/>
      <c r="L15" s="76"/>
      <c r="M15" s="76"/>
      <c r="N15" s="76"/>
      <c r="O15" s="76"/>
      <c r="P15" s="76"/>
      <c r="Q15" s="76"/>
      <c r="R15" s="76"/>
      <c r="S15" s="76"/>
      <c r="T15" s="76"/>
      <c r="U15" s="76"/>
      <c r="V15" s="76"/>
      <c r="W15" s="76"/>
      <c r="X15" s="76"/>
      <c r="Y15" s="76"/>
    </row>
    <row r="16" spans="1:25" ht="15.75">
      <c r="A16" s="76"/>
      <c r="B16" s="76"/>
      <c r="C16" s="76"/>
      <c r="D16" s="76"/>
      <c r="E16" s="76"/>
      <c r="F16" s="76"/>
      <c r="G16" s="76"/>
      <c r="H16" s="76"/>
      <c r="I16" s="76"/>
      <c r="J16" s="76"/>
      <c r="K16" s="76"/>
      <c r="L16" s="76"/>
      <c r="M16" s="76"/>
      <c r="N16" s="76"/>
      <c r="O16" s="76"/>
      <c r="P16" s="76"/>
      <c r="Q16" s="76"/>
      <c r="R16" s="76"/>
      <c r="S16" s="76"/>
      <c r="T16" s="76"/>
      <c r="U16" s="76"/>
      <c r="V16" s="76"/>
      <c r="W16" s="76"/>
      <c r="X16" s="76"/>
      <c r="Y16" s="76"/>
    </row>
    <row r="17" spans="1:25" ht="15.75">
      <c r="A17" s="76"/>
      <c r="B17" s="76"/>
      <c r="C17" s="76"/>
      <c r="D17" s="76"/>
      <c r="E17" s="76"/>
      <c r="F17" s="76"/>
      <c r="G17" s="76"/>
      <c r="H17" s="76"/>
      <c r="I17" s="76"/>
      <c r="J17" s="76"/>
      <c r="K17" s="76"/>
      <c r="L17" s="76"/>
      <c r="M17" s="76"/>
      <c r="N17" s="76"/>
      <c r="O17" s="76"/>
      <c r="P17" s="76"/>
      <c r="Q17" s="76"/>
      <c r="R17" s="76"/>
      <c r="S17" s="76"/>
      <c r="T17" s="76"/>
      <c r="U17" s="76"/>
      <c r="V17" s="76"/>
      <c r="W17" s="76"/>
      <c r="X17" s="76"/>
      <c r="Y17" s="76"/>
    </row>
    <row r="18" spans="1:25" ht="15.75">
      <c r="A18" s="76"/>
      <c r="B18" s="76"/>
      <c r="C18" s="76"/>
      <c r="D18" s="76"/>
      <c r="E18" s="76"/>
      <c r="F18" s="76"/>
      <c r="G18" s="76"/>
      <c r="H18" s="76"/>
      <c r="I18" s="76"/>
      <c r="J18" s="76"/>
      <c r="K18" s="76"/>
      <c r="L18" s="76"/>
      <c r="M18" s="76"/>
      <c r="N18" s="76"/>
      <c r="O18" s="76"/>
      <c r="P18" s="76"/>
      <c r="Q18" s="76"/>
      <c r="R18" s="76"/>
      <c r="S18" s="76"/>
      <c r="T18" s="76"/>
      <c r="U18" s="76"/>
      <c r="V18" s="76"/>
      <c r="W18" s="76"/>
      <c r="X18" s="76"/>
      <c r="Y18" s="76"/>
    </row>
    <row r="19" spans="1:25" ht="15.75">
      <c r="A19" s="76"/>
      <c r="B19" s="76"/>
      <c r="C19" s="76"/>
      <c r="D19" s="76"/>
      <c r="E19" s="76"/>
      <c r="F19" s="76"/>
      <c r="G19" s="76"/>
      <c r="H19" s="76"/>
      <c r="I19" s="76"/>
      <c r="J19" s="76"/>
      <c r="K19" s="76"/>
      <c r="L19" s="76"/>
      <c r="M19" s="76"/>
      <c r="N19" s="76"/>
      <c r="O19" s="76"/>
      <c r="P19" s="76"/>
      <c r="Q19" s="76"/>
      <c r="R19" s="76"/>
      <c r="S19" s="76"/>
      <c r="T19" s="76"/>
      <c r="U19" s="76"/>
      <c r="V19" s="76"/>
      <c r="W19" s="76"/>
      <c r="X19" s="76"/>
      <c r="Y19" s="76"/>
    </row>
    <row r="20" spans="1:25" ht="15.75">
      <c r="A20" s="76"/>
      <c r="B20" s="76"/>
      <c r="C20" s="76"/>
      <c r="D20" s="76"/>
      <c r="E20" s="76"/>
      <c r="F20" s="76"/>
      <c r="G20" s="76"/>
      <c r="H20" s="76"/>
      <c r="I20" s="76"/>
      <c r="J20" s="76"/>
      <c r="K20" s="76"/>
      <c r="L20" s="76"/>
      <c r="M20" s="76"/>
      <c r="N20" s="76"/>
      <c r="O20" s="76"/>
      <c r="P20" s="76"/>
      <c r="Q20" s="76"/>
      <c r="R20" s="76"/>
      <c r="S20" s="76"/>
      <c r="T20" s="76"/>
      <c r="U20" s="76"/>
      <c r="V20" s="76"/>
      <c r="W20" s="76"/>
      <c r="X20" s="76"/>
      <c r="Y20" s="76"/>
    </row>
    <row r="21" spans="1:25" ht="15.75" customHeight="1">
      <c r="A21" s="76"/>
      <c r="B21" s="76"/>
      <c r="C21" s="76"/>
      <c r="D21" s="76"/>
      <c r="E21" s="76"/>
      <c r="F21" s="76"/>
      <c r="G21" s="76"/>
      <c r="H21" s="76"/>
      <c r="I21" s="76"/>
      <c r="J21" s="76"/>
      <c r="K21" s="76"/>
      <c r="L21" s="76"/>
      <c r="M21" s="76"/>
      <c r="N21" s="76"/>
      <c r="O21" s="76"/>
      <c r="P21" s="76"/>
      <c r="Q21" s="76"/>
      <c r="R21" s="76"/>
      <c r="S21" s="76"/>
      <c r="T21" s="76"/>
      <c r="U21" s="76"/>
      <c r="V21" s="76"/>
      <c r="W21" s="76"/>
      <c r="X21" s="76"/>
      <c r="Y21" s="76"/>
    </row>
    <row r="22" spans="1:25" ht="15.75" customHeight="1">
      <c r="A22" s="76"/>
      <c r="B22" s="76"/>
      <c r="C22" s="76"/>
      <c r="D22" s="76"/>
      <c r="E22" s="76"/>
      <c r="F22" s="76"/>
      <c r="G22" s="76"/>
      <c r="H22" s="76"/>
      <c r="I22" s="76"/>
      <c r="J22" s="76"/>
      <c r="K22" s="76"/>
      <c r="L22" s="76"/>
      <c r="M22" s="76"/>
      <c r="N22" s="76"/>
      <c r="O22" s="76"/>
      <c r="P22" s="76"/>
      <c r="Q22" s="76"/>
      <c r="R22" s="76"/>
      <c r="S22" s="76"/>
      <c r="T22" s="76"/>
      <c r="U22" s="76"/>
      <c r="V22" s="76"/>
      <c r="W22" s="76"/>
      <c r="X22" s="76"/>
      <c r="Y22" s="76"/>
    </row>
    <row r="23" spans="1:25" ht="15.75" customHeight="1">
      <c r="A23" s="76"/>
      <c r="B23" s="76"/>
      <c r="C23" s="76"/>
      <c r="D23" s="76"/>
      <c r="E23" s="76"/>
      <c r="F23" s="76"/>
      <c r="G23" s="76"/>
      <c r="H23" s="76"/>
      <c r="I23" s="76"/>
      <c r="J23" s="76"/>
      <c r="K23" s="76"/>
      <c r="L23" s="76"/>
      <c r="M23" s="76"/>
      <c r="N23" s="76"/>
      <c r="O23" s="76"/>
      <c r="P23" s="76"/>
      <c r="Q23" s="76"/>
      <c r="R23" s="76"/>
      <c r="S23" s="76"/>
      <c r="T23" s="76"/>
      <c r="U23" s="76"/>
      <c r="V23" s="76"/>
      <c r="W23" s="76"/>
      <c r="X23" s="76"/>
      <c r="Y23" s="76"/>
    </row>
    <row r="24" spans="1:25" ht="15.75" customHeight="1">
      <c r="A24" s="76"/>
      <c r="B24" s="76"/>
      <c r="C24" s="76"/>
      <c r="D24" s="76"/>
      <c r="E24" s="76"/>
      <c r="F24" s="76"/>
      <c r="G24" s="76"/>
      <c r="H24" s="76"/>
      <c r="I24" s="76"/>
      <c r="J24" s="76"/>
      <c r="K24" s="76"/>
      <c r="L24" s="76"/>
      <c r="M24" s="76"/>
      <c r="N24" s="76"/>
      <c r="O24" s="76"/>
      <c r="P24" s="76"/>
      <c r="Q24" s="76"/>
      <c r="R24" s="76"/>
      <c r="S24" s="76"/>
      <c r="T24" s="76"/>
      <c r="U24" s="76"/>
      <c r="V24" s="76"/>
      <c r="W24" s="76"/>
      <c r="X24" s="76"/>
      <c r="Y24" s="76"/>
    </row>
    <row r="25" spans="1:25" ht="15.75" customHeight="1">
      <c r="A25" s="76"/>
      <c r="B25" s="76"/>
      <c r="C25" s="76"/>
      <c r="D25" s="76"/>
      <c r="E25" s="76"/>
      <c r="F25" s="76"/>
      <c r="G25" s="76"/>
      <c r="H25" s="76"/>
      <c r="I25" s="76"/>
      <c r="J25" s="76"/>
      <c r="K25" s="76"/>
      <c r="L25" s="76"/>
      <c r="M25" s="76"/>
      <c r="N25" s="76"/>
      <c r="O25" s="76"/>
      <c r="P25" s="76"/>
      <c r="Q25" s="76"/>
      <c r="R25" s="76"/>
      <c r="S25" s="76"/>
      <c r="T25" s="76"/>
      <c r="U25" s="76"/>
      <c r="V25" s="76"/>
      <c r="W25" s="76"/>
      <c r="X25" s="76"/>
      <c r="Y25" s="76"/>
    </row>
    <row r="26" spans="1:25" ht="15.75" customHeight="1">
      <c r="A26" s="76"/>
      <c r="B26" s="76"/>
      <c r="C26" s="76"/>
      <c r="D26" s="76"/>
      <c r="E26" s="76"/>
      <c r="F26" s="76"/>
      <c r="G26" s="76"/>
      <c r="H26" s="76"/>
      <c r="I26" s="76"/>
      <c r="J26" s="76"/>
      <c r="K26" s="76"/>
      <c r="L26" s="76"/>
      <c r="M26" s="76"/>
      <c r="N26" s="76"/>
      <c r="O26" s="76"/>
      <c r="P26" s="76"/>
      <c r="Q26" s="76"/>
      <c r="R26" s="76"/>
      <c r="S26" s="76"/>
      <c r="T26" s="76"/>
      <c r="U26" s="76"/>
      <c r="V26" s="76"/>
      <c r="W26" s="76"/>
      <c r="X26" s="76"/>
      <c r="Y26" s="76"/>
    </row>
    <row r="27" spans="1:25" ht="15.75" customHeight="1">
      <c r="A27" s="76"/>
      <c r="B27" s="76"/>
      <c r="C27" s="76"/>
      <c r="D27" s="76"/>
      <c r="E27" s="76"/>
      <c r="F27" s="76"/>
      <c r="G27" s="76"/>
      <c r="H27" s="76"/>
      <c r="I27" s="76"/>
      <c r="J27" s="76"/>
      <c r="K27" s="76"/>
      <c r="L27" s="76"/>
      <c r="M27" s="76"/>
      <c r="N27" s="76"/>
      <c r="O27" s="76"/>
      <c r="P27" s="76"/>
      <c r="Q27" s="76"/>
      <c r="R27" s="76"/>
      <c r="S27" s="76"/>
      <c r="T27" s="76"/>
      <c r="U27" s="76"/>
      <c r="V27" s="76"/>
      <c r="W27" s="76"/>
      <c r="X27" s="76"/>
      <c r="Y27" s="76"/>
    </row>
    <row r="28" spans="1:25" ht="15.75" customHeight="1">
      <c r="A28" s="76"/>
      <c r="B28" s="76"/>
      <c r="C28" s="76"/>
      <c r="D28" s="76"/>
      <c r="E28" s="76"/>
      <c r="F28" s="76"/>
      <c r="G28" s="76"/>
      <c r="H28" s="76"/>
      <c r="I28" s="76"/>
      <c r="J28" s="76"/>
      <c r="K28" s="76"/>
      <c r="L28" s="76"/>
      <c r="M28" s="76"/>
      <c r="N28" s="76"/>
      <c r="O28" s="76"/>
      <c r="P28" s="76"/>
      <c r="Q28" s="76"/>
      <c r="R28" s="76"/>
      <c r="S28" s="76"/>
      <c r="T28" s="76"/>
      <c r="U28" s="76"/>
      <c r="V28" s="76"/>
      <c r="W28" s="76"/>
      <c r="X28" s="76"/>
      <c r="Y28" s="76"/>
    </row>
    <row r="29" spans="1:25" ht="15.75" customHeight="1">
      <c r="A29" s="76"/>
      <c r="B29" s="76"/>
      <c r="C29" s="76"/>
      <c r="D29" s="76"/>
      <c r="E29" s="76"/>
      <c r="F29" s="76"/>
      <c r="G29" s="76"/>
      <c r="H29" s="76"/>
      <c r="I29" s="76"/>
      <c r="J29" s="76"/>
      <c r="K29" s="76"/>
      <c r="L29" s="76"/>
      <c r="M29" s="76"/>
      <c r="N29" s="76"/>
      <c r="O29" s="76"/>
      <c r="P29" s="76"/>
      <c r="Q29" s="76"/>
      <c r="R29" s="76"/>
      <c r="S29" s="76"/>
      <c r="T29" s="76"/>
      <c r="U29" s="76"/>
      <c r="V29" s="76"/>
      <c r="W29" s="76"/>
      <c r="X29" s="76"/>
      <c r="Y29" s="76"/>
    </row>
    <row r="30" spans="1:25" ht="15.75" customHeight="1">
      <c r="A30" s="76"/>
      <c r="B30" s="76"/>
      <c r="C30" s="76"/>
      <c r="D30" s="76"/>
      <c r="E30" s="76"/>
      <c r="F30" s="76"/>
      <c r="G30" s="76"/>
      <c r="H30" s="76"/>
      <c r="I30" s="76"/>
      <c r="J30" s="76"/>
      <c r="K30" s="76"/>
      <c r="L30" s="76"/>
      <c r="M30" s="76"/>
      <c r="N30" s="76"/>
      <c r="O30" s="76"/>
      <c r="P30" s="76"/>
      <c r="Q30" s="76"/>
      <c r="R30" s="76"/>
      <c r="S30" s="76"/>
      <c r="T30" s="76"/>
      <c r="U30" s="76"/>
      <c r="V30" s="76"/>
      <c r="W30" s="76"/>
      <c r="X30" s="76"/>
      <c r="Y30" s="76"/>
    </row>
    <row r="31" spans="1:25" ht="15.75" customHeight="1">
      <c r="A31" s="76"/>
      <c r="B31" s="76"/>
      <c r="C31" s="76"/>
      <c r="D31" s="76"/>
      <c r="E31" s="76"/>
      <c r="F31" s="76"/>
      <c r="G31" s="76"/>
      <c r="H31" s="76"/>
      <c r="I31" s="76"/>
      <c r="J31" s="76"/>
      <c r="K31" s="76"/>
      <c r="L31" s="76"/>
      <c r="M31" s="76"/>
      <c r="N31" s="76"/>
      <c r="O31" s="76"/>
      <c r="P31" s="76"/>
      <c r="Q31" s="76"/>
      <c r="R31" s="76"/>
      <c r="S31" s="76"/>
      <c r="T31" s="76"/>
      <c r="U31" s="76"/>
      <c r="V31" s="76"/>
      <c r="W31" s="76"/>
      <c r="X31" s="76"/>
      <c r="Y31" s="76"/>
    </row>
    <row r="32" spans="1:25" ht="15.75" customHeight="1">
      <c r="A32" s="76"/>
      <c r="B32" s="76"/>
      <c r="C32" s="76"/>
      <c r="D32" s="76"/>
      <c r="E32" s="76"/>
      <c r="F32" s="76"/>
      <c r="G32" s="76"/>
      <c r="H32" s="76"/>
      <c r="I32" s="76"/>
      <c r="J32" s="76"/>
      <c r="K32" s="76"/>
      <c r="L32" s="76"/>
      <c r="M32" s="76"/>
      <c r="N32" s="76"/>
      <c r="O32" s="76"/>
      <c r="P32" s="76"/>
      <c r="Q32" s="76"/>
      <c r="R32" s="76"/>
      <c r="S32" s="76"/>
      <c r="T32" s="76"/>
      <c r="U32" s="76"/>
      <c r="V32" s="76"/>
      <c r="W32" s="76"/>
      <c r="X32" s="76"/>
      <c r="Y32" s="76"/>
    </row>
    <row r="33" spans="1:25" ht="15.75" customHeight="1">
      <c r="A33" s="76"/>
      <c r="B33" s="76"/>
      <c r="C33" s="76"/>
      <c r="D33" s="76"/>
      <c r="E33" s="76"/>
      <c r="F33" s="76"/>
      <c r="G33" s="76"/>
      <c r="H33" s="76"/>
      <c r="I33" s="76"/>
      <c r="J33" s="76"/>
      <c r="K33" s="76"/>
      <c r="L33" s="76"/>
      <c r="M33" s="76"/>
      <c r="N33" s="76"/>
      <c r="O33" s="76"/>
      <c r="P33" s="76"/>
      <c r="Q33" s="76"/>
      <c r="R33" s="76"/>
      <c r="S33" s="76"/>
      <c r="T33" s="76"/>
      <c r="U33" s="76"/>
      <c r="V33" s="76"/>
      <c r="W33" s="76"/>
      <c r="X33" s="76"/>
      <c r="Y33" s="76"/>
    </row>
    <row r="34" spans="1:25" ht="15.75" customHeight="1">
      <c r="A34" s="76"/>
      <c r="B34" s="76"/>
      <c r="C34" s="76"/>
      <c r="D34" s="76"/>
      <c r="E34" s="76"/>
      <c r="F34" s="76"/>
      <c r="G34" s="76"/>
      <c r="H34" s="76"/>
      <c r="I34" s="76"/>
      <c r="J34" s="76"/>
      <c r="K34" s="76"/>
      <c r="L34" s="76"/>
      <c r="M34" s="76"/>
      <c r="N34" s="76"/>
      <c r="O34" s="76"/>
      <c r="P34" s="76"/>
      <c r="Q34" s="76"/>
      <c r="R34" s="76"/>
      <c r="S34" s="76"/>
      <c r="T34" s="76"/>
      <c r="U34" s="76"/>
      <c r="V34" s="76"/>
      <c r="W34" s="76"/>
      <c r="X34" s="76"/>
      <c r="Y34" s="76"/>
    </row>
    <row r="35" spans="1:25" ht="15.75" customHeight="1">
      <c r="A35" s="76"/>
      <c r="B35" s="76"/>
      <c r="C35" s="76"/>
      <c r="D35" s="76"/>
      <c r="E35" s="76"/>
      <c r="F35" s="76"/>
      <c r="G35" s="76"/>
      <c r="H35" s="76"/>
      <c r="I35" s="76"/>
      <c r="J35" s="76"/>
      <c r="K35" s="76"/>
      <c r="L35" s="76"/>
      <c r="M35" s="76"/>
      <c r="N35" s="76"/>
      <c r="O35" s="76"/>
      <c r="P35" s="76"/>
      <c r="Q35" s="76"/>
      <c r="R35" s="76"/>
      <c r="S35" s="76"/>
      <c r="T35" s="76"/>
      <c r="U35" s="76"/>
      <c r="V35" s="76"/>
      <c r="W35" s="76"/>
      <c r="X35" s="76"/>
      <c r="Y35" s="76"/>
    </row>
    <row r="36" spans="1:25" ht="15.75" customHeight="1">
      <c r="A36" s="76"/>
      <c r="B36" s="76"/>
      <c r="C36" s="76"/>
      <c r="D36" s="76"/>
      <c r="E36" s="76"/>
      <c r="F36" s="76"/>
      <c r="G36" s="76"/>
      <c r="H36" s="76"/>
      <c r="I36" s="76"/>
      <c r="J36" s="76"/>
      <c r="K36" s="76"/>
      <c r="L36" s="76"/>
      <c r="M36" s="76"/>
      <c r="N36" s="76"/>
      <c r="O36" s="76"/>
      <c r="P36" s="76"/>
      <c r="Q36" s="76"/>
      <c r="R36" s="76"/>
      <c r="S36" s="76"/>
      <c r="T36" s="76"/>
      <c r="U36" s="76"/>
      <c r="V36" s="76"/>
      <c r="W36" s="76"/>
      <c r="X36" s="76"/>
      <c r="Y36" s="76"/>
    </row>
    <row r="37" spans="1:25" ht="15.75" customHeight="1">
      <c r="A37" s="76"/>
      <c r="B37" s="76"/>
      <c r="C37" s="76"/>
      <c r="D37" s="76"/>
      <c r="E37" s="76"/>
      <c r="F37" s="76"/>
      <c r="G37" s="76"/>
      <c r="H37" s="76"/>
      <c r="I37" s="76"/>
      <c r="J37" s="76"/>
      <c r="K37" s="76"/>
      <c r="L37" s="76"/>
      <c r="M37" s="76"/>
      <c r="N37" s="76"/>
      <c r="O37" s="76"/>
      <c r="P37" s="76"/>
      <c r="Q37" s="76"/>
      <c r="R37" s="76"/>
      <c r="S37" s="76"/>
      <c r="T37" s="76"/>
      <c r="U37" s="76"/>
      <c r="V37" s="76"/>
      <c r="W37" s="76"/>
      <c r="X37" s="76"/>
      <c r="Y37" s="76"/>
    </row>
    <row r="38" spans="1:25" ht="15.75"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row>
    <row r="39" spans="1:25" ht="15.75"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row>
    <row r="40" spans="1:25" ht="15.75"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row>
    <row r="41" spans="1:25" ht="15.75"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row>
    <row r="42" spans="1:25" ht="15.75"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row>
    <row r="43" spans="1:25" ht="15.75"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row>
    <row r="44" spans="1:25" ht="15.75"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row>
    <row r="45" spans="1:25" ht="15.75"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row>
    <row r="46" spans="1:25"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row>
    <row r="47" spans="1:25" ht="15.75"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row>
    <row r="48" spans="1:25"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row>
    <row r="49" spans="1:25"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row>
    <row r="50" spans="1:25"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row>
    <row r="51" spans="1:25"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row>
    <row r="52" spans="1:25"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row>
    <row r="53" spans="1:25"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row>
    <row r="54" spans="1:25"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row>
    <row r="55" spans="1:25"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row>
    <row r="56" spans="1:25"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row>
    <row r="57" spans="1:25"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row>
    <row r="58" spans="1:25"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row>
    <row r="59" spans="1:25"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row>
    <row r="60" spans="1:25"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row>
    <row r="61" spans="1:25"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row>
    <row r="62" spans="1:25"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row>
    <row r="63" spans="1:25"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row>
    <row r="64" spans="1:25"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row>
    <row r="65" spans="1:25"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row>
    <row r="66" spans="1:25"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row>
    <row r="67" spans="1:25"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row>
    <row r="68" spans="1:25"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row>
    <row r="69" spans="1:25"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row>
    <row r="70" spans="1:25"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row>
    <row r="71" spans="1:25"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row>
    <row r="72" spans="1:25"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row>
    <row r="73" spans="1:25"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row>
    <row r="74" spans="1:25"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row>
    <row r="75" spans="1:25"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row>
    <row r="76" spans="1:25"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row>
    <row r="77" spans="1:25"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row>
    <row r="78" spans="1:25"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row>
    <row r="79" spans="1:25"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row>
    <row r="80" spans="1:25"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row>
    <row r="81" spans="1:25"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row>
    <row r="82" spans="1:25"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row>
    <row r="83" spans="1:25"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row>
    <row r="84" spans="1:25"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row>
    <row r="85" spans="1:25"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row>
    <row r="86" spans="1:25"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row>
    <row r="87" spans="1:25"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row>
    <row r="88" spans="1:25"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row>
    <row r="89" spans="1:25"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row>
    <row r="90" spans="1:25"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row>
    <row r="91" spans="1:25"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row>
    <row r="92" spans="1:25"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row>
    <row r="93" spans="1:25"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row>
    <row r="94" spans="1:25"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row>
    <row r="95" spans="1:25"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row>
    <row r="96" spans="1:25"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row>
    <row r="97" spans="1:25"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row>
    <row r="98" spans="1:25"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row>
    <row r="99" spans="1:25"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row>
    <row r="100" spans="1:25"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row>
    <row r="101" spans="1:25"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row>
    <row r="102" spans="1:25"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row>
    <row r="103" spans="1:25"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row>
    <row r="104" spans="1:25"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row>
    <row r="105" spans="1:25"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row>
    <row r="106" spans="1:25"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row>
    <row r="107" spans="1:25"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row>
    <row r="108" spans="1:25"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row>
    <row r="109" spans="1:25"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row>
    <row r="110" spans="1:25"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row>
    <row r="111" spans="1:25"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row>
    <row r="112" spans="1:25"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row>
    <row r="113" spans="1:25"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row>
    <row r="114" spans="1:25"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row>
    <row r="115" spans="1:25"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row>
    <row r="116" spans="1:25"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row>
    <row r="117" spans="1:25"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row>
    <row r="118" spans="1:25"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row>
    <row r="119" spans="1:25"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row>
    <row r="120" spans="1:25"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row>
    <row r="121" spans="1:25"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row>
    <row r="122" spans="1:25"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row>
    <row r="123" spans="1:25"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row>
    <row r="124" spans="1:25"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row>
    <row r="125" spans="1:25"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row>
    <row r="126" spans="1:25"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row>
    <row r="127" spans="1:25"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row>
    <row r="128" spans="1:25"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row>
    <row r="129" spans="1:25"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row>
    <row r="130" spans="1:25"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row>
    <row r="131" spans="1:25"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row>
    <row r="132" spans="1:25"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row>
    <row r="133" spans="1:25"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row>
    <row r="134" spans="1:25"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row>
    <row r="135" spans="1:25"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row>
    <row r="136" spans="1:25"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row>
    <row r="137" spans="1:25"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row>
    <row r="138" spans="1:25"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row>
    <row r="139" spans="1:25"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row>
    <row r="140" spans="1:25"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row>
    <row r="141" spans="1:25"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row>
    <row r="142" spans="1:25"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row>
    <row r="143" spans="1:25"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row>
    <row r="144" spans="1:25"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row>
    <row r="145" spans="1:25"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row>
    <row r="146" spans="1:25"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row>
    <row r="147" spans="1:25"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row>
    <row r="148" spans="1:25"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row>
    <row r="149" spans="1:25"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row>
    <row r="150" spans="1:25"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row>
    <row r="151" spans="1:25"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row>
    <row r="152" spans="1:25"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row>
    <row r="153" spans="1:25"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row>
    <row r="154" spans="1:25"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row>
    <row r="155" spans="1:25"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row>
    <row r="156" spans="1:25"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row>
    <row r="157" spans="1:25"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row>
    <row r="158" spans="1:25"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row>
    <row r="159" spans="1:25"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row>
    <row r="160" spans="1:25"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row>
    <row r="161" spans="1:25"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row>
    <row r="162" spans="1:25"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row>
    <row r="163" spans="1:25"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row>
    <row r="164" spans="1:25"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row>
    <row r="165" spans="1:25"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row>
    <row r="166" spans="1:25"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row>
    <row r="167" spans="1:25"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row>
    <row r="168" spans="1:25"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row>
    <row r="169" spans="1:25"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row>
    <row r="170" spans="1:25"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row>
    <row r="171" spans="1:25"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row>
    <row r="172" spans="1:25"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row>
    <row r="173" spans="1:25"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row>
    <row r="174" spans="1:25"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row>
    <row r="175" spans="1:25"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row>
    <row r="176" spans="1:25"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row>
    <row r="177" spans="1:25"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row>
    <row r="178" spans="1:25"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row>
    <row r="179" spans="1:25"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row>
    <row r="180" spans="1:25"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row>
    <row r="181" spans="1:25"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row>
    <row r="182" spans="1:25"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row>
    <row r="183" spans="1:25"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row>
    <row r="184" spans="1:25"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row>
    <row r="185" spans="1:25"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row>
    <row r="186" spans="1:25"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row>
    <row r="187" spans="1:25"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row>
    <row r="188" spans="1:25"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row>
    <row r="189" spans="1:25"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row>
    <row r="190" spans="1:25"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row>
    <row r="191" spans="1:25"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row>
    <row r="192" spans="1:25"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row>
    <row r="193" spans="1:25"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row>
    <row r="194" spans="1:25"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row>
    <row r="195" spans="1:25"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row>
    <row r="196" spans="1:25"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row>
    <row r="197" spans="1:25"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row>
    <row r="198" spans="1:25"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row>
    <row r="199" spans="1:25"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row>
    <row r="200" spans="1:25"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row>
    <row r="201" spans="1:25"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row>
    <row r="202" spans="1:25"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row>
    <row r="203" spans="1:25"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row>
    <row r="204" spans="1:25"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row>
    <row r="205" spans="1:25"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row>
    <row r="206" spans="1:25"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row>
    <row r="207" spans="1:25"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row>
    <row r="208" spans="1:25"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row>
    <row r="209" spans="1:25"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row>
    <row r="210" spans="1:25"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row>
    <row r="211" spans="1:25"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row>
    <row r="212" spans="1:25"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row>
    <row r="213" spans="1:25"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row>
    <row r="214" spans="1:25"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row>
    <row r="215" spans="1:25"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row>
    <row r="216" spans="1:25"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row>
    <row r="217" spans="1:25"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row>
    <row r="218" spans="1:25"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row>
    <row r="219" spans="1:25"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row>
    <row r="220" spans="1:25"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row>
    <row r="221" spans="1:25" ht="15.75" customHeight="1"/>
    <row r="222" spans="1:25" ht="15.75" customHeight="1"/>
    <row r="223" spans="1:25" ht="15.75" customHeight="1"/>
    <row r="224" spans="1: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ZLAYO3xNf9PKmUJhbU6CMxlla6EqlpzOzYWCmx6wJhPposDn+AArZ/hLMmOaXzVeI9jbfr1W0ptLF6U9RyrGFg==" saltValue="Xig60Qj0pLR6FM+EpjpOHQ==" spinCount="100000" sheet="1" objects="1" scenarios="1"/>
  <mergeCells count="1">
    <mergeCell ref="B6:C6"/>
  </mergeCells>
  <pageMargins left="0.7" right="0.7" top="0.75" bottom="0.75" header="0" footer="0"/>
  <pageSetup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2">
    <tabColor rgb="FFC5E0B3"/>
  </sheetPr>
  <dimension ref="A1:Z1000"/>
  <sheetViews>
    <sheetView showGridLines="0" workbookViewId="0">
      <selection activeCell="C30" sqref="C30"/>
    </sheetView>
  </sheetViews>
  <sheetFormatPr baseColWidth="10" defaultColWidth="11.21875" defaultRowHeight="15" customHeight="1"/>
  <cols>
    <col min="1" max="1" width="11.5546875" customWidth="1"/>
    <col min="2" max="2" width="8.6640625" customWidth="1"/>
    <col min="3" max="3" width="42.44140625" customWidth="1"/>
    <col min="4" max="4" width="15.21875" customWidth="1"/>
    <col min="5" max="5" width="11.21875" customWidth="1"/>
    <col min="6" max="6" width="16.44140625" customWidth="1"/>
    <col min="7" max="26" width="10.5546875" customWidth="1"/>
  </cols>
  <sheetData>
    <row r="1" spans="1:26" ht="15.75">
      <c r="A1" s="76"/>
      <c r="B1" s="76"/>
      <c r="C1" s="76"/>
      <c r="D1" s="76"/>
      <c r="E1" s="76"/>
      <c r="F1" s="76"/>
      <c r="G1" s="76"/>
      <c r="H1" s="76"/>
      <c r="I1" s="76"/>
      <c r="J1" s="76"/>
      <c r="K1" s="76"/>
      <c r="L1" s="76"/>
      <c r="M1" s="76"/>
      <c r="N1" s="76"/>
      <c r="O1" s="76"/>
      <c r="P1" s="76"/>
      <c r="Q1" s="76"/>
      <c r="R1" s="76"/>
      <c r="S1" s="76"/>
      <c r="T1" s="76"/>
      <c r="U1" s="76"/>
      <c r="V1" s="76"/>
      <c r="W1" s="76"/>
      <c r="X1" s="76"/>
      <c r="Y1" s="76"/>
      <c r="Z1" s="76"/>
    </row>
    <row r="2" spans="1:26" ht="39">
      <c r="A2" s="76"/>
      <c r="B2" s="76"/>
      <c r="C2" s="369" t="s">
        <v>483</v>
      </c>
      <c r="D2" s="371" t="s">
        <v>487</v>
      </c>
      <c r="E2" s="370" t="s">
        <v>488</v>
      </c>
      <c r="F2" s="371" t="s">
        <v>489</v>
      </c>
      <c r="G2" s="76"/>
      <c r="H2" s="76"/>
      <c r="I2" s="76"/>
      <c r="J2" s="76"/>
      <c r="K2" s="76"/>
      <c r="L2" s="76"/>
      <c r="M2" s="76"/>
      <c r="N2" s="76"/>
      <c r="O2" s="76"/>
      <c r="P2" s="76"/>
      <c r="Q2" s="76"/>
      <c r="R2" s="76"/>
      <c r="S2" s="76"/>
      <c r="T2" s="76"/>
      <c r="U2" s="76"/>
      <c r="V2" s="76"/>
      <c r="W2" s="76"/>
      <c r="X2" s="76"/>
      <c r="Y2" s="76"/>
      <c r="Z2" s="76"/>
    </row>
    <row r="3" spans="1:26" ht="31.5">
      <c r="A3" s="76"/>
      <c r="B3" s="76"/>
      <c r="C3" s="237" t="s">
        <v>503</v>
      </c>
      <c r="D3" s="238">
        <f>'Objetivo 8'!F16</f>
        <v>0.5433156023693001</v>
      </c>
      <c r="E3" s="239">
        <v>1</v>
      </c>
      <c r="F3" s="240">
        <f>D3*E3</f>
        <v>0.5433156023693001</v>
      </c>
      <c r="G3" s="76"/>
      <c r="H3" s="76"/>
      <c r="I3" s="76"/>
      <c r="J3" s="76"/>
      <c r="K3" s="76"/>
      <c r="L3" s="76"/>
      <c r="M3" s="76"/>
      <c r="N3" s="76"/>
      <c r="O3" s="76"/>
      <c r="P3" s="76"/>
      <c r="Q3" s="76"/>
      <c r="R3" s="76"/>
      <c r="S3" s="76"/>
      <c r="T3" s="76"/>
      <c r="U3" s="76"/>
      <c r="V3" s="76"/>
      <c r="W3" s="76"/>
      <c r="X3" s="76"/>
      <c r="Y3" s="76"/>
      <c r="Z3" s="76"/>
    </row>
    <row r="4" spans="1:26" ht="18.75">
      <c r="A4" s="76"/>
      <c r="B4" s="76"/>
      <c r="C4" s="837" t="s">
        <v>492</v>
      </c>
      <c r="D4" s="838"/>
      <c r="E4" s="241">
        <f>SUM(E3)</f>
        <v>1</v>
      </c>
      <c r="F4" s="241">
        <f>SUM(F3)</f>
        <v>0.5433156023693001</v>
      </c>
      <c r="G4" s="76"/>
      <c r="H4" s="76"/>
      <c r="I4" s="76"/>
      <c r="J4" s="76"/>
      <c r="K4" s="76"/>
      <c r="L4" s="76"/>
      <c r="M4" s="76"/>
      <c r="N4" s="76"/>
      <c r="O4" s="76"/>
      <c r="P4" s="76"/>
      <c r="Q4" s="76"/>
      <c r="R4" s="76"/>
      <c r="S4" s="76"/>
      <c r="T4" s="76"/>
      <c r="U4" s="76"/>
      <c r="V4" s="76"/>
      <c r="W4" s="76"/>
      <c r="X4" s="76"/>
      <c r="Y4" s="76"/>
      <c r="Z4" s="76"/>
    </row>
    <row r="5" spans="1:26" ht="15.75">
      <c r="A5" s="76"/>
      <c r="B5" s="76"/>
      <c r="C5" s="76"/>
      <c r="D5" s="76"/>
      <c r="E5" s="76"/>
      <c r="F5" s="76"/>
      <c r="G5" s="76"/>
      <c r="H5" s="76"/>
      <c r="I5" s="76"/>
      <c r="J5" s="76"/>
      <c r="K5" s="76"/>
      <c r="L5" s="76"/>
      <c r="M5" s="76"/>
      <c r="N5" s="76"/>
      <c r="O5" s="76"/>
      <c r="P5" s="76"/>
      <c r="Q5" s="76"/>
      <c r="R5" s="76"/>
      <c r="S5" s="76"/>
      <c r="T5" s="76"/>
      <c r="U5" s="76"/>
      <c r="V5" s="76"/>
      <c r="W5" s="76"/>
      <c r="X5" s="76"/>
      <c r="Y5" s="76"/>
      <c r="Z5" s="76"/>
    </row>
    <row r="6" spans="1:26" ht="15.75">
      <c r="A6" s="76"/>
      <c r="B6" s="76"/>
      <c r="C6" s="76"/>
      <c r="D6" s="76"/>
      <c r="E6" s="76"/>
      <c r="F6" s="76"/>
      <c r="G6" s="76"/>
      <c r="H6" s="76"/>
      <c r="I6" s="76"/>
      <c r="J6" s="76"/>
      <c r="K6" s="76"/>
      <c r="L6" s="76"/>
      <c r="M6" s="76"/>
      <c r="N6" s="76"/>
      <c r="O6" s="76"/>
      <c r="P6" s="76"/>
      <c r="Q6" s="76"/>
      <c r="R6" s="76"/>
      <c r="S6" s="76"/>
      <c r="T6" s="76"/>
      <c r="U6" s="76"/>
      <c r="V6" s="76"/>
      <c r="W6" s="76"/>
      <c r="X6" s="76"/>
      <c r="Y6" s="76"/>
      <c r="Z6" s="76"/>
    </row>
    <row r="7" spans="1:26" ht="15.75">
      <c r="A7" s="76"/>
      <c r="B7" s="76"/>
      <c r="C7" s="76"/>
      <c r="D7" s="76"/>
      <c r="E7" s="76"/>
      <c r="F7" s="76"/>
      <c r="G7" s="76"/>
      <c r="H7" s="76"/>
      <c r="I7" s="76"/>
      <c r="J7" s="76"/>
      <c r="K7" s="76"/>
      <c r="L7" s="76"/>
      <c r="M7" s="76"/>
      <c r="N7" s="76"/>
      <c r="O7" s="76"/>
      <c r="P7" s="76"/>
      <c r="Q7" s="76"/>
      <c r="R7" s="76"/>
      <c r="S7" s="76"/>
      <c r="T7" s="76"/>
      <c r="U7" s="76"/>
      <c r="V7" s="76"/>
      <c r="W7" s="76"/>
      <c r="X7" s="76"/>
      <c r="Y7" s="76"/>
      <c r="Z7" s="76"/>
    </row>
    <row r="8" spans="1:26" ht="15.75">
      <c r="A8" s="76"/>
      <c r="B8" s="76"/>
      <c r="C8" s="76"/>
      <c r="D8" s="76"/>
      <c r="E8" s="76"/>
      <c r="F8" s="76"/>
      <c r="G8" s="76"/>
      <c r="H8" s="76"/>
      <c r="I8" s="76"/>
      <c r="J8" s="76"/>
      <c r="K8" s="76"/>
      <c r="L8" s="76"/>
      <c r="M8" s="76"/>
      <c r="N8" s="76"/>
      <c r="O8" s="76"/>
      <c r="P8" s="76"/>
      <c r="Q8" s="76"/>
      <c r="R8" s="76"/>
      <c r="S8" s="76"/>
      <c r="T8" s="76"/>
      <c r="U8" s="76"/>
      <c r="V8" s="76"/>
      <c r="W8" s="76"/>
      <c r="X8" s="76"/>
      <c r="Y8" s="76"/>
      <c r="Z8" s="76"/>
    </row>
    <row r="9" spans="1:26" ht="15.75">
      <c r="A9" s="76"/>
      <c r="B9" s="76"/>
      <c r="C9" s="76"/>
      <c r="D9" s="76"/>
      <c r="E9" s="76"/>
      <c r="F9" s="76"/>
      <c r="G9" s="76"/>
      <c r="H9" s="76"/>
      <c r="I9" s="76"/>
      <c r="J9" s="76"/>
      <c r="K9" s="76"/>
      <c r="L9" s="76"/>
      <c r="M9" s="76"/>
      <c r="N9" s="76"/>
      <c r="O9" s="76"/>
      <c r="P9" s="76"/>
      <c r="Q9" s="76"/>
      <c r="R9" s="76"/>
      <c r="S9" s="76"/>
      <c r="T9" s="76"/>
      <c r="U9" s="76"/>
      <c r="V9" s="76"/>
      <c r="W9" s="76"/>
      <c r="X9" s="76"/>
      <c r="Y9" s="76"/>
      <c r="Z9" s="76"/>
    </row>
    <row r="10" spans="1:26" ht="15.75">
      <c r="A10" s="76"/>
      <c r="B10" s="76"/>
      <c r="C10" s="76"/>
      <c r="D10" s="76"/>
      <c r="E10" s="76"/>
      <c r="F10" s="76"/>
      <c r="G10" s="76"/>
      <c r="H10" s="76"/>
      <c r="I10" s="76"/>
      <c r="J10" s="76"/>
      <c r="K10" s="76"/>
      <c r="L10" s="76"/>
      <c r="M10" s="76"/>
      <c r="N10" s="76"/>
      <c r="O10" s="76"/>
      <c r="P10" s="76"/>
      <c r="Q10" s="76"/>
      <c r="R10" s="76"/>
      <c r="S10" s="76"/>
      <c r="T10" s="76"/>
      <c r="U10" s="76"/>
      <c r="V10" s="76"/>
      <c r="W10" s="76"/>
      <c r="X10" s="76"/>
      <c r="Y10" s="76"/>
      <c r="Z10" s="76"/>
    </row>
    <row r="11" spans="1:26" ht="15.75">
      <c r="A11" s="76"/>
      <c r="B11" s="76"/>
      <c r="C11" s="76"/>
      <c r="D11" s="76"/>
      <c r="E11" s="76"/>
      <c r="F11" s="76"/>
      <c r="G11" s="76"/>
      <c r="H11" s="76"/>
      <c r="I11" s="76"/>
      <c r="J11" s="76"/>
      <c r="K11" s="76"/>
      <c r="L11" s="76"/>
      <c r="M11" s="76"/>
      <c r="N11" s="76"/>
      <c r="O11" s="76"/>
      <c r="P11" s="76"/>
      <c r="Q11" s="76"/>
      <c r="R11" s="76"/>
      <c r="S11" s="76"/>
      <c r="T11" s="76"/>
      <c r="U11" s="76"/>
      <c r="V11" s="76"/>
      <c r="W11" s="76"/>
      <c r="X11" s="76"/>
      <c r="Y11" s="76"/>
      <c r="Z11" s="76"/>
    </row>
    <row r="12" spans="1:26" ht="15.75">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row>
    <row r="13" spans="1:26" ht="15.75">
      <c r="A13" s="76"/>
      <c r="B13" s="76"/>
      <c r="C13" s="76"/>
      <c r="D13" s="76"/>
      <c r="E13" s="76"/>
      <c r="F13" s="76"/>
      <c r="G13" s="76"/>
      <c r="H13" s="76"/>
      <c r="I13" s="76"/>
      <c r="J13" s="76"/>
      <c r="K13" s="76"/>
      <c r="L13" s="76"/>
      <c r="M13" s="76"/>
      <c r="N13" s="76"/>
      <c r="O13" s="76"/>
      <c r="P13" s="76"/>
      <c r="Q13" s="76"/>
      <c r="R13" s="76"/>
      <c r="S13" s="76"/>
      <c r="T13" s="76"/>
      <c r="U13" s="76"/>
      <c r="V13" s="76"/>
      <c r="W13" s="76"/>
      <c r="X13" s="76"/>
      <c r="Y13" s="76"/>
      <c r="Z13" s="76"/>
    </row>
    <row r="14" spans="1:26" ht="15.75">
      <c r="A14" s="76"/>
      <c r="B14" s="76"/>
      <c r="C14" s="76"/>
      <c r="D14" s="76"/>
      <c r="E14" s="76"/>
      <c r="F14" s="76"/>
      <c r="G14" s="76"/>
      <c r="H14" s="76"/>
      <c r="I14" s="76"/>
      <c r="J14" s="76"/>
      <c r="K14" s="76"/>
      <c r="L14" s="76"/>
      <c r="M14" s="76"/>
      <c r="N14" s="76"/>
      <c r="O14" s="76"/>
      <c r="P14" s="76"/>
      <c r="Q14" s="76"/>
      <c r="R14" s="76"/>
      <c r="S14" s="76"/>
      <c r="T14" s="76"/>
      <c r="U14" s="76"/>
      <c r="V14" s="76"/>
      <c r="W14" s="76"/>
      <c r="X14" s="76"/>
      <c r="Y14" s="76"/>
      <c r="Z14" s="76"/>
    </row>
    <row r="15" spans="1:26" ht="15.75">
      <c r="A15" s="76"/>
      <c r="B15" s="76"/>
      <c r="C15" s="76"/>
      <c r="D15" s="76"/>
      <c r="E15" s="76"/>
      <c r="F15" s="76"/>
      <c r="G15" s="76"/>
      <c r="H15" s="76"/>
      <c r="I15" s="76"/>
      <c r="J15" s="76"/>
      <c r="K15" s="76"/>
      <c r="L15" s="76"/>
      <c r="M15" s="76"/>
      <c r="N15" s="76"/>
      <c r="O15" s="76"/>
      <c r="P15" s="76"/>
      <c r="Q15" s="76"/>
      <c r="R15" s="76"/>
      <c r="S15" s="76"/>
      <c r="T15" s="76"/>
      <c r="U15" s="76"/>
      <c r="V15" s="76"/>
      <c r="W15" s="76"/>
      <c r="X15" s="76"/>
      <c r="Y15" s="76"/>
      <c r="Z15" s="76"/>
    </row>
    <row r="16" spans="1:26" ht="15.75">
      <c r="A16" s="76"/>
      <c r="B16" s="76"/>
      <c r="C16" s="76"/>
      <c r="D16" s="76"/>
      <c r="E16" s="76"/>
      <c r="F16" s="76"/>
      <c r="G16" s="76"/>
      <c r="H16" s="76"/>
      <c r="I16" s="76"/>
      <c r="J16" s="76"/>
      <c r="K16" s="76"/>
      <c r="L16" s="76"/>
      <c r="M16" s="76"/>
      <c r="N16" s="76"/>
      <c r="O16" s="76"/>
      <c r="P16" s="76"/>
      <c r="Q16" s="76"/>
      <c r="R16" s="76"/>
      <c r="S16" s="76"/>
      <c r="T16" s="76"/>
      <c r="U16" s="76"/>
      <c r="V16" s="76"/>
      <c r="W16" s="76"/>
      <c r="X16" s="76"/>
      <c r="Y16" s="76"/>
      <c r="Z16" s="76"/>
    </row>
    <row r="17" spans="1:26" ht="15.75">
      <c r="A17" s="76"/>
      <c r="B17" s="76"/>
      <c r="C17" s="76"/>
      <c r="D17" s="76"/>
      <c r="E17" s="76"/>
      <c r="F17" s="76"/>
      <c r="G17" s="76"/>
      <c r="H17" s="76"/>
      <c r="I17" s="76"/>
      <c r="J17" s="76"/>
      <c r="K17" s="76"/>
      <c r="L17" s="76"/>
      <c r="M17" s="76"/>
      <c r="N17" s="76"/>
      <c r="O17" s="76"/>
      <c r="P17" s="76"/>
      <c r="Q17" s="76"/>
      <c r="R17" s="76"/>
      <c r="S17" s="76"/>
      <c r="T17" s="76"/>
      <c r="U17" s="76"/>
      <c r="V17" s="76"/>
      <c r="W17" s="76"/>
      <c r="X17" s="76"/>
      <c r="Y17" s="76"/>
      <c r="Z17" s="76"/>
    </row>
    <row r="18" spans="1:26" ht="15.75">
      <c r="A18" s="76"/>
      <c r="B18" s="76"/>
      <c r="C18" s="76"/>
      <c r="D18" s="76"/>
      <c r="E18" s="76"/>
      <c r="F18" s="76"/>
      <c r="G18" s="76"/>
      <c r="H18" s="76"/>
      <c r="I18" s="76"/>
      <c r="J18" s="76"/>
      <c r="K18" s="76"/>
      <c r="L18" s="76"/>
      <c r="M18" s="76"/>
      <c r="N18" s="76"/>
      <c r="O18" s="76"/>
      <c r="P18" s="76"/>
      <c r="Q18" s="76"/>
      <c r="R18" s="76"/>
      <c r="S18" s="76"/>
      <c r="T18" s="76"/>
      <c r="U18" s="76"/>
      <c r="V18" s="76"/>
      <c r="W18" s="76"/>
      <c r="X18" s="76"/>
      <c r="Y18" s="76"/>
      <c r="Z18" s="76"/>
    </row>
    <row r="19" spans="1:26" ht="15.75">
      <c r="A19" s="76"/>
      <c r="B19" s="76"/>
      <c r="C19" s="76"/>
      <c r="D19" s="76"/>
      <c r="E19" s="76"/>
      <c r="F19" s="76"/>
      <c r="G19" s="76"/>
      <c r="H19" s="76"/>
      <c r="I19" s="76"/>
      <c r="J19" s="76"/>
      <c r="K19" s="76"/>
      <c r="L19" s="76"/>
      <c r="M19" s="76"/>
      <c r="N19" s="76"/>
      <c r="O19" s="76"/>
      <c r="P19" s="76"/>
      <c r="Q19" s="76"/>
      <c r="R19" s="76"/>
      <c r="S19" s="76"/>
      <c r="T19" s="76"/>
      <c r="U19" s="76"/>
      <c r="V19" s="76"/>
      <c r="W19" s="76"/>
      <c r="X19" s="76"/>
      <c r="Y19" s="76"/>
      <c r="Z19" s="76"/>
    </row>
    <row r="20" spans="1:26" ht="15.75">
      <c r="A20" s="76"/>
      <c r="B20" s="76"/>
      <c r="C20" s="76"/>
      <c r="D20" s="76"/>
      <c r="E20" s="76"/>
      <c r="F20" s="76"/>
      <c r="G20" s="76"/>
      <c r="H20" s="76"/>
      <c r="I20" s="76"/>
      <c r="J20" s="76"/>
      <c r="K20" s="76"/>
      <c r="L20" s="76"/>
      <c r="M20" s="76"/>
      <c r="N20" s="76"/>
      <c r="O20" s="76"/>
      <c r="P20" s="76"/>
      <c r="Q20" s="76"/>
      <c r="R20" s="76"/>
      <c r="S20" s="76"/>
      <c r="T20" s="76"/>
      <c r="U20" s="76"/>
      <c r="V20" s="76"/>
      <c r="W20" s="76"/>
      <c r="X20" s="76"/>
      <c r="Y20" s="76"/>
      <c r="Z20" s="76"/>
    </row>
    <row r="21" spans="1:26" ht="15.75" customHeight="1">
      <c r="A21" s="76"/>
      <c r="B21" s="76"/>
      <c r="C21" s="76"/>
      <c r="D21" s="76"/>
      <c r="E21" s="76"/>
      <c r="F21" s="76"/>
      <c r="G21" s="76"/>
      <c r="H21" s="76"/>
      <c r="I21" s="76"/>
      <c r="J21" s="76"/>
      <c r="K21" s="76"/>
      <c r="L21" s="76"/>
      <c r="M21" s="76"/>
      <c r="N21" s="76"/>
      <c r="O21" s="76"/>
      <c r="P21" s="76"/>
      <c r="Q21" s="76"/>
      <c r="R21" s="76"/>
      <c r="S21" s="76"/>
      <c r="T21" s="76"/>
      <c r="U21" s="76"/>
      <c r="V21" s="76"/>
      <c r="W21" s="76"/>
      <c r="X21" s="76"/>
      <c r="Y21" s="76"/>
      <c r="Z21" s="76"/>
    </row>
    <row r="22" spans="1:26" ht="15.75" customHeight="1">
      <c r="A22" s="76"/>
      <c r="B22" s="76"/>
      <c r="C22" s="76"/>
      <c r="D22" s="76"/>
      <c r="E22" s="76"/>
      <c r="F22" s="76"/>
      <c r="G22" s="76"/>
      <c r="H22" s="76"/>
      <c r="I22" s="76"/>
      <c r="J22" s="76"/>
      <c r="K22" s="76"/>
      <c r="L22" s="76"/>
      <c r="M22" s="76"/>
      <c r="N22" s="76"/>
      <c r="O22" s="76"/>
      <c r="P22" s="76"/>
      <c r="Q22" s="76"/>
      <c r="R22" s="76"/>
      <c r="S22" s="76"/>
      <c r="T22" s="76"/>
      <c r="U22" s="76"/>
      <c r="V22" s="76"/>
      <c r="W22" s="76"/>
      <c r="X22" s="76"/>
      <c r="Y22" s="76"/>
      <c r="Z22" s="76"/>
    </row>
    <row r="23" spans="1:26" ht="15.75" customHeight="1">
      <c r="A23" s="76"/>
      <c r="B23" s="76"/>
      <c r="C23" s="76"/>
      <c r="D23" s="76"/>
      <c r="E23" s="76"/>
      <c r="F23" s="76"/>
      <c r="G23" s="76"/>
      <c r="H23" s="76"/>
      <c r="I23" s="76"/>
      <c r="J23" s="76"/>
      <c r="K23" s="76"/>
      <c r="L23" s="76"/>
      <c r="M23" s="76"/>
      <c r="N23" s="76"/>
      <c r="O23" s="76"/>
      <c r="P23" s="76"/>
      <c r="Q23" s="76"/>
      <c r="R23" s="76"/>
      <c r="S23" s="76"/>
      <c r="T23" s="76"/>
      <c r="U23" s="76"/>
      <c r="V23" s="76"/>
      <c r="W23" s="76"/>
      <c r="X23" s="76"/>
      <c r="Y23" s="76"/>
      <c r="Z23" s="76"/>
    </row>
    <row r="24" spans="1:26" ht="15.75" customHeight="1">
      <c r="A24" s="76"/>
      <c r="B24" s="76"/>
      <c r="C24" s="76"/>
      <c r="D24" s="76"/>
      <c r="E24" s="76"/>
      <c r="F24" s="76"/>
      <c r="G24" s="76"/>
      <c r="H24" s="76"/>
      <c r="I24" s="76"/>
      <c r="J24" s="76"/>
      <c r="K24" s="76"/>
      <c r="L24" s="76"/>
      <c r="M24" s="76"/>
      <c r="N24" s="76"/>
      <c r="O24" s="76"/>
      <c r="P24" s="76"/>
      <c r="Q24" s="76"/>
      <c r="R24" s="76"/>
      <c r="S24" s="76"/>
      <c r="T24" s="76"/>
      <c r="U24" s="76"/>
      <c r="V24" s="76"/>
      <c r="W24" s="76"/>
      <c r="X24" s="76"/>
      <c r="Y24" s="76"/>
      <c r="Z24" s="76"/>
    </row>
    <row r="25" spans="1:26" ht="15.75" customHeight="1">
      <c r="A25" s="76"/>
      <c r="B25" s="76"/>
      <c r="C25" s="76"/>
      <c r="D25" s="76"/>
      <c r="E25" s="76"/>
      <c r="F25" s="76"/>
      <c r="G25" s="76"/>
      <c r="H25" s="76"/>
      <c r="I25" s="76"/>
      <c r="J25" s="76"/>
      <c r="K25" s="76"/>
      <c r="L25" s="76"/>
      <c r="M25" s="76"/>
      <c r="N25" s="76"/>
      <c r="O25" s="76"/>
      <c r="P25" s="76"/>
      <c r="Q25" s="76"/>
      <c r="R25" s="76"/>
      <c r="S25" s="76"/>
      <c r="T25" s="76"/>
      <c r="U25" s="76"/>
      <c r="V25" s="76"/>
      <c r="W25" s="76"/>
      <c r="X25" s="76"/>
      <c r="Y25" s="76"/>
      <c r="Z25" s="76"/>
    </row>
    <row r="26" spans="1:26" ht="15.75" customHeight="1">
      <c r="A26" s="76"/>
      <c r="B26" s="76"/>
      <c r="C26" s="76"/>
      <c r="D26" s="76"/>
      <c r="E26" s="76"/>
      <c r="F26" s="76"/>
      <c r="G26" s="76"/>
      <c r="H26" s="76"/>
      <c r="I26" s="76"/>
      <c r="J26" s="76"/>
      <c r="K26" s="76"/>
      <c r="L26" s="76"/>
      <c r="M26" s="76"/>
      <c r="N26" s="76"/>
      <c r="O26" s="76"/>
      <c r="P26" s="76"/>
      <c r="Q26" s="76"/>
      <c r="R26" s="76"/>
      <c r="S26" s="76"/>
      <c r="T26" s="76"/>
      <c r="U26" s="76"/>
      <c r="V26" s="76"/>
      <c r="W26" s="76"/>
      <c r="X26" s="76"/>
      <c r="Y26" s="76"/>
      <c r="Z26" s="76"/>
    </row>
    <row r="27" spans="1:26" ht="15.75" customHeight="1">
      <c r="A27" s="76"/>
      <c r="B27" s="76"/>
      <c r="C27" s="76"/>
      <c r="D27" s="76"/>
      <c r="E27" s="76"/>
      <c r="F27" s="76"/>
      <c r="G27" s="76"/>
      <c r="H27" s="76"/>
      <c r="I27" s="76"/>
      <c r="J27" s="76"/>
      <c r="K27" s="76"/>
      <c r="L27" s="76"/>
      <c r="M27" s="76"/>
      <c r="N27" s="76"/>
      <c r="O27" s="76"/>
      <c r="P27" s="76"/>
      <c r="Q27" s="76"/>
      <c r="R27" s="76"/>
      <c r="S27" s="76"/>
      <c r="T27" s="76"/>
      <c r="U27" s="76"/>
      <c r="V27" s="76"/>
      <c r="W27" s="76"/>
      <c r="X27" s="76"/>
      <c r="Y27" s="76"/>
      <c r="Z27" s="76"/>
    </row>
    <row r="28" spans="1:26" ht="15.75" customHeight="1">
      <c r="A28" s="76"/>
      <c r="B28" s="76"/>
      <c r="C28" s="76"/>
      <c r="D28" s="76"/>
      <c r="E28" s="76"/>
      <c r="F28" s="76"/>
      <c r="G28" s="76"/>
      <c r="H28" s="76"/>
      <c r="I28" s="76"/>
      <c r="J28" s="76"/>
      <c r="K28" s="76"/>
      <c r="L28" s="76"/>
      <c r="M28" s="76"/>
      <c r="N28" s="76"/>
      <c r="O28" s="76"/>
      <c r="P28" s="76"/>
      <c r="Q28" s="76"/>
      <c r="R28" s="76"/>
      <c r="S28" s="76"/>
      <c r="T28" s="76"/>
      <c r="U28" s="76"/>
      <c r="V28" s="76"/>
      <c r="W28" s="76"/>
      <c r="X28" s="76"/>
      <c r="Y28" s="76"/>
      <c r="Z28" s="76"/>
    </row>
    <row r="29" spans="1:26" ht="15.75" customHeight="1">
      <c r="A29" s="76"/>
      <c r="B29" s="76"/>
      <c r="C29" s="76"/>
      <c r="D29" s="76"/>
      <c r="E29" s="76"/>
      <c r="F29" s="76"/>
      <c r="G29" s="76"/>
      <c r="H29" s="76"/>
      <c r="I29" s="76"/>
      <c r="J29" s="76"/>
      <c r="K29" s="76"/>
      <c r="L29" s="76"/>
      <c r="M29" s="76"/>
      <c r="N29" s="76"/>
      <c r="O29" s="76"/>
      <c r="P29" s="76"/>
      <c r="Q29" s="76"/>
      <c r="R29" s="76"/>
      <c r="S29" s="76"/>
      <c r="T29" s="76"/>
      <c r="U29" s="76"/>
      <c r="V29" s="76"/>
      <c r="W29" s="76"/>
      <c r="X29" s="76"/>
      <c r="Y29" s="76"/>
      <c r="Z29" s="76"/>
    </row>
    <row r="30" spans="1:26" ht="15.75" customHeight="1">
      <c r="A30" s="76"/>
      <c r="B30" s="76"/>
      <c r="C30" s="76"/>
      <c r="D30" s="76"/>
      <c r="E30" s="76"/>
      <c r="F30" s="76"/>
      <c r="G30" s="76"/>
      <c r="H30" s="76"/>
      <c r="I30" s="76"/>
      <c r="J30" s="76"/>
      <c r="K30" s="76"/>
      <c r="L30" s="76"/>
      <c r="M30" s="76"/>
      <c r="N30" s="76"/>
      <c r="O30" s="76"/>
      <c r="P30" s="76"/>
      <c r="Q30" s="76"/>
      <c r="R30" s="76"/>
      <c r="S30" s="76"/>
      <c r="T30" s="76"/>
      <c r="U30" s="76"/>
      <c r="V30" s="76"/>
      <c r="W30" s="76"/>
      <c r="X30" s="76"/>
      <c r="Y30" s="76"/>
      <c r="Z30" s="76"/>
    </row>
    <row r="31" spans="1:26" ht="15.75" customHeight="1">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row>
    <row r="32" spans="1:26" ht="15.75" customHeight="1">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row>
    <row r="33" spans="1:26" ht="15.75" customHeight="1">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row>
    <row r="34" spans="1:26" ht="15.75" customHeight="1">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row>
    <row r="35" spans="1:26" ht="15.75" customHeight="1">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row>
    <row r="36" spans="1:26" ht="15.75" customHeight="1">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row>
    <row r="37" spans="1:26" ht="15.75" customHeight="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row>
    <row r="38" spans="1:26" ht="15.75"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row>
    <row r="39" spans="1:26" ht="15.75"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row>
    <row r="40" spans="1:26" ht="15.75"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row>
    <row r="41" spans="1:26" ht="15.75"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row>
    <row r="42" spans="1:26" ht="15.75"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row>
    <row r="43" spans="1:26" ht="15.75"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row>
    <row r="44" spans="1:26" ht="15.75"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row>
    <row r="45" spans="1:26" ht="15.75"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row>
    <row r="46" spans="1:26"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row>
    <row r="47" spans="1:26" ht="15.75"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row>
    <row r="48" spans="1:26"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row>
    <row r="49" spans="1:26"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row>
    <row r="50" spans="1:26"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26"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row>
    <row r="53" spans="1:26"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row>
    <row r="54" spans="1:26"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row>
    <row r="55" spans="1:26"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row>
    <row r="57" spans="1:26"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row>
    <row r="58" spans="1:26"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row>
    <row r="59" spans="1:26"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row>
    <row r="61" spans="1:26"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row>
    <row r="62" spans="1:26"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row>
    <row r="63" spans="1:26"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row>
    <row r="65" spans="1:26"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row>
    <row r="68" spans="1:26"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row>
    <row r="71" spans="1:26"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row>
    <row r="76" spans="1:26"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6rDtDmJvgdzgb32Xmy20eY2kxyuf10SSYA2xp3KTPOE1ddKXLS/y2ZFIioAOvFRMhDkifJygZCvjw5bMfxnZ1A==" saltValue="qeb/dCj+43fjabmh3jvJEw==" spinCount="100000" sheet="1" objects="1" scenarios="1"/>
  <mergeCells count="1">
    <mergeCell ref="C4:D4"/>
  </mergeCells>
  <pageMargins left="0.7" right="0.7" top="0.75" bottom="0.75" header="0" footer="0"/>
  <pageSetup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3">
    <tabColor rgb="FFC5E0B3"/>
  </sheetPr>
  <dimension ref="A1:Z1000"/>
  <sheetViews>
    <sheetView showGridLines="0" zoomScale="110" zoomScaleNormal="110" workbookViewId="0">
      <selection activeCell="D6" sqref="D6"/>
    </sheetView>
  </sheetViews>
  <sheetFormatPr baseColWidth="10" defaultColWidth="11.21875" defaultRowHeight="15" customHeight="1"/>
  <cols>
    <col min="1" max="1" width="11.5546875" customWidth="1"/>
    <col min="2" max="2" width="3.109375" customWidth="1"/>
    <col min="3" max="3" width="37.33203125" customWidth="1"/>
    <col min="4" max="4" width="8.77734375" customWidth="1"/>
    <col min="5" max="5" width="8.33203125" customWidth="1"/>
    <col min="6" max="6" width="8.88671875" customWidth="1"/>
    <col min="7" max="7" width="40.88671875" customWidth="1"/>
    <col min="8" max="10" width="11.5546875" customWidth="1"/>
    <col min="11" max="26" width="10.5546875" customWidth="1"/>
  </cols>
  <sheetData>
    <row r="1" spans="1:26" ht="15.75">
      <c r="A1" s="76"/>
      <c r="B1" s="76"/>
      <c r="C1" s="76"/>
      <c r="D1" s="76"/>
      <c r="E1" s="76"/>
      <c r="F1" s="76"/>
      <c r="G1" s="76"/>
      <c r="H1" s="76"/>
      <c r="I1" s="76"/>
      <c r="J1" s="76"/>
      <c r="K1" s="76"/>
      <c r="L1" s="76"/>
      <c r="M1" s="76"/>
      <c r="N1" s="76"/>
      <c r="O1" s="76"/>
      <c r="P1" s="76"/>
      <c r="Q1" s="76"/>
      <c r="R1" s="76"/>
      <c r="S1" s="76"/>
      <c r="T1" s="76"/>
      <c r="U1" s="76"/>
      <c r="V1" s="76"/>
      <c r="W1" s="76"/>
      <c r="X1" s="76"/>
      <c r="Y1" s="76"/>
      <c r="Z1" s="76"/>
    </row>
    <row r="2" spans="1:26" ht="15.75">
      <c r="A2" s="76"/>
      <c r="B2" s="76"/>
      <c r="C2" s="76"/>
      <c r="D2" s="76"/>
      <c r="E2" s="76"/>
      <c r="F2" s="76"/>
      <c r="G2" s="76"/>
      <c r="H2" s="76"/>
      <c r="I2" s="76"/>
      <c r="J2" s="76"/>
      <c r="K2" s="76"/>
      <c r="L2" s="76"/>
      <c r="M2" s="76"/>
      <c r="N2" s="76"/>
      <c r="O2" s="76"/>
      <c r="P2" s="76"/>
      <c r="Q2" s="76"/>
      <c r="R2" s="76"/>
      <c r="S2" s="76"/>
      <c r="T2" s="76"/>
      <c r="U2" s="76"/>
      <c r="V2" s="76"/>
      <c r="W2" s="76"/>
      <c r="X2" s="76"/>
      <c r="Y2" s="76"/>
      <c r="Z2" s="76"/>
    </row>
    <row r="3" spans="1:26" ht="15.75">
      <c r="A3" s="76"/>
      <c r="B3" s="76"/>
      <c r="C3" s="76"/>
      <c r="D3" s="76"/>
      <c r="E3" s="76"/>
      <c r="F3" s="76"/>
      <c r="G3" s="76"/>
      <c r="H3" s="76"/>
      <c r="I3" s="76"/>
      <c r="J3" s="76"/>
      <c r="K3" s="76"/>
      <c r="L3" s="76"/>
      <c r="M3" s="76"/>
      <c r="N3" s="76"/>
      <c r="O3" s="76"/>
      <c r="P3" s="76"/>
      <c r="Q3" s="76"/>
      <c r="R3" s="76"/>
      <c r="S3" s="76"/>
      <c r="T3" s="76"/>
      <c r="U3" s="76"/>
      <c r="V3" s="76"/>
      <c r="W3" s="76"/>
      <c r="X3" s="76"/>
      <c r="Y3" s="76"/>
      <c r="Z3" s="76"/>
    </row>
    <row r="4" spans="1:26" ht="90" customHeight="1">
      <c r="A4" s="76"/>
      <c r="B4" s="843" t="s">
        <v>539</v>
      </c>
      <c r="C4" s="844"/>
      <c r="D4" s="372" t="s">
        <v>504</v>
      </c>
      <c r="E4" s="373" t="s">
        <v>404</v>
      </c>
      <c r="F4" s="373" t="s">
        <v>505</v>
      </c>
      <c r="G4" s="372" t="s">
        <v>506</v>
      </c>
      <c r="H4" s="76"/>
      <c r="I4" s="76"/>
      <c r="J4" s="76"/>
      <c r="K4" s="76"/>
      <c r="L4" s="76"/>
      <c r="M4" s="76"/>
      <c r="N4" s="76"/>
      <c r="O4" s="76"/>
      <c r="P4" s="76"/>
      <c r="Q4" s="76"/>
      <c r="R4" s="76"/>
      <c r="S4" s="76"/>
      <c r="T4" s="76"/>
      <c r="U4" s="76"/>
      <c r="V4" s="76"/>
      <c r="W4" s="76"/>
      <c r="X4" s="76"/>
      <c r="Y4" s="76"/>
      <c r="Z4" s="76"/>
    </row>
    <row r="5" spans="1:26" ht="28.5" customHeight="1">
      <c r="A5" s="76"/>
      <c r="B5" s="854" t="str">
        <f>Indicadores!A20</f>
        <v xml:space="preserve">Avance en la formulación de las políticas públicas ambientales </v>
      </c>
      <c r="C5" s="855"/>
      <c r="D5" s="159">
        <f>'TABLERO DE MANDO'!V21</f>
        <v>0.5</v>
      </c>
      <c r="E5" s="159">
        <f>'TABLERO DE MANDO'!D21</f>
        <v>0.9</v>
      </c>
      <c r="F5" s="245">
        <f>D5/E5</f>
        <v>0.55555555555555558</v>
      </c>
      <c r="G5" s="244"/>
      <c r="H5" s="76"/>
      <c r="I5" s="76"/>
      <c r="J5" s="76"/>
      <c r="K5" s="76"/>
      <c r="L5" s="76"/>
      <c r="M5" s="76"/>
      <c r="N5" s="76"/>
      <c r="O5" s="76"/>
      <c r="P5" s="76"/>
      <c r="Q5" s="76"/>
      <c r="R5" s="76"/>
      <c r="S5" s="76"/>
      <c r="T5" s="76"/>
      <c r="U5" s="76"/>
      <c r="V5" s="76"/>
      <c r="W5" s="76"/>
      <c r="X5" s="76"/>
      <c r="Y5" s="76"/>
      <c r="Z5" s="76"/>
    </row>
    <row r="6" spans="1:26" ht="21.75" customHeight="1">
      <c r="A6" s="76"/>
      <c r="B6" s="854" t="str">
        <f>Indicadores!A21</f>
        <v>Porcentaje de seguimiento del avance a Politicas Públicas Priorizadas</v>
      </c>
      <c r="C6" s="856"/>
      <c r="D6" s="159">
        <f>'TABLERO DE MANDO'!V22</f>
        <v>0.5</v>
      </c>
      <c r="E6" s="159">
        <f>'TABLERO DE MANDO'!D22</f>
        <v>0.85</v>
      </c>
      <c r="F6" s="245">
        <f>D6/E6</f>
        <v>0.58823529411764708</v>
      </c>
      <c r="G6" s="244"/>
      <c r="H6" s="76"/>
      <c r="I6" s="76"/>
      <c r="J6" s="76"/>
      <c r="K6" s="76"/>
      <c r="L6" s="76"/>
      <c r="M6" s="76"/>
      <c r="N6" s="76"/>
      <c r="O6" s="76"/>
      <c r="P6" s="76"/>
      <c r="Q6" s="76"/>
      <c r="R6" s="76"/>
      <c r="S6" s="76"/>
      <c r="T6" s="76"/>
      <c r="U6" s="76"/>
      <c r="V6" s="76"/>
      <c r="W6" s="76"/>
      <c r="X6" s="76"/>
      <c r="Y6" s="76"/>
      <c r="Z6" s="76"/>
    </row>
    <row r="7" spans="1:26" ht="25.5" customHeight="1">
      <c r="A7" s="76"/>
      <c r="B7" s="854" t="str">
        <f>Indicadores!A22</f>
        <v>Cumplimiento en la Formulación de Instrumentos normativos</v>
      </c>
      <c r="C7" s="856"/>
      <c r="D7" s="159">
        <f>'TABLERO DE MANDO'!V23</f>
        <v>0.3</v>
      </c>
      <c r="E7" s="159">
        <f>'TABLERO DE MANDO'!D23</f>
        <v>0.8</v>
      </c>
      <c r="F7" s="245">
        <f>D7/E7</f>
        <v>0.37499999999999994</v>
      </c>
      <c r="G7" s="244"/>
      <c r="H7" s="76"/>
      <c r="I7" s="76"/>
      <c r="J7" s="76"/>
      <c r="K7" s="76"/>
      <c r="L7" s="76"/>
      <c r="M7" s="76"/>
      <c r="N7" s="76"/>
      <c r="O7" s="76"/>
      <c r="P7" s="76"/>
      <c r="Q7" s="76"/>
      <c r="R7" s="76"/>
      <c r="S7" s="76"/>
      <c r="T7" s="76"/>
      <c r="U7" s="76"/>
      <c r="V7" s="76"/>
      <c r="W7" s="76"/>
      <c r="X7" s="76"/>
      <c r="Y7" s="76"/>
      <c r="Z7" s="76"/>
    </row>
    <row r="8" spans="1:26" ht="31.5" customHeight="1">
      <c r="A8" s="76"/>
      <c r="B8" s="854" t="str">
        <f>Indicadores!A24</f>
        <v>Cumplimiento de las actividades de acompañamiento en el ejercicio misional del ministerio.</v>
      </c>
      <c r="C8" s="856"/>
      <c r="D8" s="159">
        <f>'TABLERO DE MANDO'!V25</f>
        <v>0.435</v>
      </c>
      <c r="E8" s="159">
        <f>'TABLERO DE MANDO'!D25</f>
        <v>0.8</v>
      </c>
      <c r="F8" s="245">
        <f>D8/E8</f>
        <v>0.54374999999999996</v>
      </c>
      <c r="G8" s="244"/>
      <c r="H8" s="76"/>
      <c r="I8" s="76"/>
      <c r="J8" s="76"/>
      <c r="K8" s="76"/>
      <c r="L8" s="76"/>
      <c r="M8" s="76"/>
      <c r="N8" s="76"/>
      <c r="O8" s="76"/>
      <c r="P8" s="76"/>
      <c r="Q8" s="76"/>
      <c r="R8" s="76"/>
      <c r="S8" s="76"/>
      <c r="T8" s="76"/>
      <c r="U8" s="76"/>
      <c r="V8" s="76"/>
      <c r="W8" s="76"/>
      <c r="X8" s="76"/>
      <c r="Y8" s="76"/>
      <c r="Z8" s="76"/>
    </row>
    <row r="9" spans="1:26" ht="28.5" customHeight="1">
      <c r="A9" s="76"/>
      <c r="B9" s="854" t="str">
        <f>Indicadores!A25</f>
        <v>Percepción  de las actividades de acompañamiento en el ejercicio misional del ministerio</v>
      </c>
      <c r="C9" s="856"/>
      <c r="D9" s="159">
        <f>'TABLERO DE MANDO'!V26</f>
        <v>0.42799999999999999</v>
      </c>
      <c r="E9" s="159">
        <f>'TABLERO DE MANDO'!D26</f>
        <v>0.75</v>
      </c>
      <c r="F9" s="245">
        <f>D9/E9</f>
        <v>0.57066666666666666</v>
      </c>
      <c r="G9" s="244"/>
      <c r="H9" s="76"/>
      <c r="I9" s="76"/>
      <c r="J9" s="76"/>
      <c r="K9" s="76"/>
      <c r="L9" s="76"/>
      <c r="M9" s="76"/>
      <c r="N9" s="76"/>
      <c r="O9" s="76"/>
      <c r="P9" s="76"/>
      <c r="Q9" s="76"/>
      <c r="R9" s="76"/>
      <c r="S9" s="76"/>
      <c r="T9" s="76"/>
      <c r="U9" s="76"/>
      <c r="V9" s="76"/>
      <c r="W9" s="76"/>
      <c r="X9" s="76"/>
      <c r="Y9" s="76"/>
      <c r="Z9" s="76"/>
    </row>
    <row r="10" spans="1:26" ht="16.5">
      <c r="A10" s="76"/>
      <c r="B10" s="845" t="s">
        <v>507</v>
      </c>
      <c r="C10" s="846"/>
      <c r="D10" s="846"/>
      <c r="E10" s="847"/>
      <c r="F10" s="246">
        <f>AVERAGE(F5:F9)</f>
        <v>0.52664150326797388</v>
      </c>
      <c r="G10" s="244"/>
      <c r="H10" s="76"/>
      <c r="I10" s="76"/>
      <c r="J10" s="76"/>
      <c r="K10" s="76"/>
      <c r="L10" s="76"/>
      <c r="M10" s="76"/>
      <c r="N10" s="76"/>
      <c r="O10" s="76"/>
      <c r="P10" s="76"/>
      <c r="Q10" s="76"/>
      <c r="R10" s="76"/>
      <c r="S10" s="76"/>
      <c r="T10" s="76"/>
      <c r="U10" s="76"/>
      <c r="V10" s="76"/>
      <c r="W10" s="76"/>
      <c r="X10" s="76"/>
      <c r="Y10" s="76"/>
      <c r="Z10" s="76"/>
    </row>
    <row r="11" spans="1:26" ht="16.5" customHeight="1">
      <c r="A11" s="76"/>
      <c r="B11" s="848" t="s">
        <v>508</v>
      </c>
      <c r="C11" s="849"/>
      <c r="D11" s="849"/>
      <c r="E11" s="849"/>
      <c r="F11" s="849"/>
      <c r="G11" s="850"/>
      <c r="H11" s="76"/>
      <c r="I11" s="76"/>
      <c r="J11" s="76"/>
      <c r="K11" s="76"/>
      <c r="L11" s="76"/>
      <c r="M11" s="76"/>
      <c r="N11" s="76"/>
      <c r="O11" s="76"/>
      <c r="P11" s="76"/>
      <c r="Q11" s="76"/>
      <c r="R11" s="76"/>
      <c r="S11" s="76"/>
      <c r="T11" s="76"/>
      <c r="U11" s="76"/>
      <c r="V11" s="76"/>
      <c r="W11" s="76"/>
      <c r="X11" s="76"/>
      <c r="Y11" s="76"/>
      <c r="Z11" s="76"/>
    </row>
    <row r="12" spans="1:26" ht="16.5" customHeight="1">
      <c r="A12" s="76"/>
      <c r="B12" s="851"/>
      <c r="C12" s="852"/>
      <c r="D12" s="852"/>
      <c r="E12" s="852"/>
      <c r="F12" s="852"/>
      <c r="G12" s="853"/>
      <c r="H12" s="76"/>
      <c r="I12" s="76"/>
      <c r="J12" s="76"/>
      <c r="K12" s="76"/>
      <c r="L12" s="76"/>
      <c r="M12" s="76"/>
      <c r="N12" s="76"/>
      <c r="O12" s="76"/>
      <c r="P12" s="76"/>
      <c r="Q12" s="76"/>
      <c r="R12" s="76"/>
      <c r="S12" s="76"/>
      <c r="T12" s="76"/>
      <c r="U12" s="76"/>
      <c r="V12" s="76"/>
      <c r="W12" s="76"/>
      <c r="X12" s="76"/>
      <c r="Y12" s="76"/>
      <c r="Z12" s="76"/>
    </row>
    <row r="13" spans="1:26" ht="15.75">
      <c r="A13" s="76"/>
      <c r="B13" s="76"/>
      <c r="C13" s="76"/>
      <c r="D13" s="76"/>
      <c r="E13" s="76"/>
      <c r="F13" s="76"/>
      <c r="G13" s="76"/>
      <c r="H13" s="76"/>
      <c r="I13" s="76"/>
      <c r="J13" s="76"/>
      <c r="K13" s="76"/>
      <c r="L13" s="76"/>
      <c r="M13" s="76"/>
      <c r="N13" s="76"/>
      <c r="O13" s="76"/>
      <c r="P13" s="76"/>
      <c r="Q13" s="76"/>
      <c r="R13" s="76"/>
      <c r="S13" s="76"/>
      <c r="T13" s="76"/>
      <c r="U13" s="76"/>
      <c r="V13" s="76"/>
      <c r="W13" s="76"/>
      <c r="X13" s="76"/>
      <c r="Y13" s="76"/>
      <c r="Z13" s="76"/>
    </row>
    <row r="14" spans="1:26" ht="15.75">
      <c r="A14" s="76"/>
      <c r="B14" s="76"/>
      <c r="C14" s="76"/>
      <c r="D14" s="76"/>
      <c r="E14" s="76"/>
      <c r="F14" s="76"/>
      <c r="G14" s="76"/>
      <c r="H14" s="76"/>
      <c r="I14" s="76"/>
      <c r="J14" s="76"/>
      <c r="K14" s="76"/>
      <c r="L14" s="76"/>
      <c r="M14" s="76"/>
      <c r="N14" s="76"/>
      <c r="O14" s="76"/>
      <c r="P14" s="76"/>
      <c r="Q14" s="76"/>
      <c r="R14" s="76"/>
      <c r="S14" s="76"/>
      <c r="T14" s="76"/>
      <c r="U14" s="76"/>
      <c r="V14" s="76"/>
      <c r="W14" s="76"/>
      <c r="X14" s="76"/>
      <c r="Y14" s="76"/>
      <c r="Z14" s="76"/>
    </row>
    <row r="15" spans="1:26" ht="15.75">
      <c r="A15" s="76"/>
      <c r="B15" s="76"/>
      <c r="C15" s="76"/>
      <c r="D15" s="76"/>
      <c r="E15" s="76"/>
      <c r="F15" s="76"/>
      <c r="G15" s="76"/>
      <c r="H15" s="76"/>
      <c r="I15" s="76"/>
      <c r="J15" s="76"/>
      <c r="K15" s="76"/>
      <c r="L15" s="76"/>
      <c r="M15" s="76"/>
      <c r="N15" s="76"/>
      <c r="O15" s="76"/>
      <c r="P15" s="76"/>
      <c r="Q15" s="76"/>
      <c r="R15" s="76"/>
      <c r="S15" s="76"/>
      <c r="T15" s="76"/>
      <c r="U15" s="76"/>
      <c r="V15" s="76"/>
      <c r="W15" s="76"/>
      <c r="X15" s="76"/>
      <c r="Y15" s="76"/>
      <c r="Z15" s="76"/>
    </row>
    <row r="16" spans="1:26" ht="15.75">
      <c r="A16" s="76"/>
      <c r="B16" s="76"/>
      <c r="C16" s="76"/>
      <c r="D16" s="76"/>
      <c r="E16" s="76"/>
      <c r="F16" s="76"/>
      <c r="G16" s="76"/>
      <c r="H16" s="76"/>
      <c r="I16" s="76"/>
      <c r="J16" s="76"/>
      <c r="K16" s="76"/>
      <c r="L16" s="76"/>
      <c r="M16" s="76"/>
      <c r="N16" s="76"/>
      <c r="O16" s="76"/>
      <c r="P16" s="76"/>
      <c r="Q16" s="76"/>
      <c r="R16" s="76"/>
      <c r="S16" s="76"/>
      <c r="T16" s="76"/>
      <c r="U16" s="76"/>
      <c r="V16" s="76"/>
      <c r="W16" s="76"/>
      <c r="X16" s="76"/>
      <c r="Y16" s="76"/>
      <c r="Z16" s="76"/>
    </row>
    <row r="17" spans="1:26" ht="15.75">
      <c r="A17" s="76"/>
      <c r="B17" s="76"/>
      <c r="C17" s="76"/>
      <c r="D17" s="76"/>
      <c r="E17" s="76"/>
      <c r="F17" s="76"/>
      <c r="G17" s="76"/>
      <c r="H17" s="76"/>
      <c r="I17" s="76"/>
      <c r="J17" s="76"/>
      <c r="K17" s="76"/>
      <c r="L17" s="76"/>
      <c r="M17" s="76"/>
      <c r="N17" s="76"/>
      <c r="O17" s="76"/>
      <c r="P17" s="76"/>
      <c r="Q17" s="76"/>
      <c r="R17" s="76"/>
      <c r="S17" s="76"/>
      <c r="T17" s="76"/>
      <c r="U17" s="76"/>
      <c r="V17" s="76"/>
      <c r="W17" s="76"/>
      <c r="X17" s="76"/>
      <c r="Y17" s="76"/>
      <c r="Z17" s="76"/>
    </row>
    <row r="18" spans="1:26" ht="15.75">
      <c r="A18" s="76"/>
      <c r="B18" s="76"/>
      <c r="C18" s="76"/>
      <c r="D18" s="76"/>
      <c r="E18" s="76"/>
      <c r="F18" s="76"/>
      <c r="G18" s="76"/>
      <c r="H18" s="76"/>
      <c r="I18" s="76"/>
      <c r="J18" s="76"/>
      <c r="K18" s="76"/>
      <c r="L18" s="76"/>
      <c r="M18" s="76"/>
      <c r="N18" s="76"/>
      <c r="O18" s="76"/>
      <c r="P18" s="76"/>
      <c r="Q18" s="76"/>
      <c r="R18" s="76"/>
      <c r="S18" s="76"/>
      <c r="T18" s="76"/>
      <c r="U18" s="76"/>
      <c r="V18" s="76"/>
      <c r="W18" s="76"/>
      <c r="X18" s="76"/>
      <c r="Y18" s="76"/>
      <c r="Z18" s="76"/>
    </row>
    <row r="19" spans="1:26" ht="15.75">
      <c r="A19" s="76"/>
      <c r="B19" s="76"/>
      <c r="C19" s="76"/>
      <c r="D19" s="76"/>
      <c r="E19" s="76"/>
      <c r="F19" s="76"/>
      <c r="G19" s="76"/>
      <c r="H19" s="76"/>
      <c r="I19" s="76"/>
      <c r="J19" s="76"/>
      <c r="K19" s="76"/>
      <c r="L19" s="76"/>
      <c r="M19" s="76"/>
      <c r="N19" s="76"/>
      <c r="O19" s="76"/>
      <c r="P19" s="76"/>
      <c r="Q19" s="76"/>
      <c r="R19" s="76"/>
      <c r="S19" s="76"/>
      <c r="T19" s="76"/>
      <c r="U19" s="76"/>
      <c r="V19" s="76"/>
      <c r="W19" s="76"/>
      <c r="X19" s="76"/>
      <c r="Y19" s="76"/>
      <c r="Z19" s="76"/>
    </row>
    <row r="20" spans="1:26" ht="15.75">
      <c r="A20" s="76"/>
      <c r="B20" s="76"/>
      <c r="C20" s="76"/>
      <c r="D20" s="76"/>
      <c r="E20" s="76"/>
      <c r="F20" s="76"/>
      <c r="G20" s="76"/>
      <c r="H20" s="76"/>
      <c r="I20" s="76"/>
      <c r="J20" s="76"/>
      <c r="K20" s="76"/>
      <c r="L20" s="76"/>
      <c r="M20" s="76"/>
      <c r="N20" s="76"/>
      <c r="O20" s="76"/>
      <c r="P20" s="76"/>
      <c r="Q20" s="76"/>
      <c r="R20" s="76"/>
      <c r="S20" s="76"/>
      <c r="T20" s="76"/>
      <c r="U20" s="76"/>
      <c r="V20" s="76"/>
      <c r="W20" s="76"/>
      <c r="X20" s="76"/>
      <c r="Y20" s="76"/>
      <c r="Z20" s="76"/>
    </row>
    <row r="21" spans="1:26" ht="15.75" customHeight="1">
      <c r="A21" s="76"/>
      <c r="B21" s="76"/>
      <c r="C21" s="76"/>
      <c r="D21" s="76"/>
      <c r="E21" s="76"/>
      <c r="F21" s="76"/>
      <c r="G21" s="76"/>
      <c r="H21" s="76"/>
      <c r="I21" s="76"/>
      <c r="J21" s="76"/>
      <c r="K21" s="76"/>
      <c r="L21" s="76"/>
      <c r="M21" s="76"/>
      <c r="N21" s="76"/>
      <c r="O21" s="76"/>
      <c r="P21" s="76"/>
      <c r="Q21" s="76"/>
      <c r="R21" s="76"/>
      <c r="S21" s="76"/>
      <c r="T21" s="76"/>
      <c r="U21" s="76"/>
      <c r="V21" s="76"/>
      <c r="W21" s="76"/>
      <c r="X21" s="76"/>
      <c r="Y21" s="76"/>
      <c r="Z21" s="76"/>
    </row>
    <row r="22" spans="1:26" ht="15.75" customHeight="1">
      <c r="A22" s="76"/>
      <c r="B22" s="76"/>
      <c r="C22" s="76"/>
      <c r="D22" s="76"/>
      <c r="E22" s="76"/>
      <c r="F22" s="76"/>
      <c r="G22" s="76"/>
      <c r="H22" s="76"/>
      <c r="I22" s="76"/>
      <c r="J22" s="76"/>
      <c r="K22" s="76"/>
      <c r="L22" s="76"/>
      <c r="M22" s="76"/>
      <c r="N22" s="76"/>
      <c r="O22" s="76"/>
      <c r="P22" s="76"/>
      <c r="Q22" s="76"/>
      <c r="R22" s="76"/>
      <c r="S22" s="76"/>
      <c r="T22" s="76"/>
      <c r="U22" s="76"/>
      <c r="V22" s="76"/>
      <c r="W22" s="76"/>
      <c r="X22" s="76"/>
      <c r="Y22" s="76"/>
      <c r="Z22" s="76"/>
    </row>
    <row r="23" spans="1:26" ht="15.75" customHeight="1">
      <c r="A23" s="76"/>
      <c r="B23" s="76"/>
      <c r="C23" s="76"/>
      <c r="D23" s="76"/>
      <c r="E23" s="76"/>
      <c r="F23" s="76"/>
      <c r="G23" s="76"/>
      <c r="H23" s="76"/>
      <c r="I23" s="76"/>
      <c r="J23" s="76"/>
      <c r="K23" s="76"/>
      <c r="L23" s="76"/>
      <c r="M23" s="76"/>
      <c r="N23" s="76"/>
      <c r="O23" s="76"/>
      <c r="P23" s="76"/>
      <c r="Q23" s="76"/>
      <c r="R23" s="76"/>
      <c r="S23" s="76"/>
      <c r="T23" s="76"/>
      <c r="U23" s="76"/>
      <c r="V23" s="76"/>
      <c r="W23" s="76"/>
      <c r="X23" s="76"/>
      <c r="Y23" s="76"/>
      <c r="Z23" s="76"/>
    </row>
    <row r="24" spans="1:26" ht="15.75" customHeight="1">
      <c r="A24" s="76"/>
      <c r="B24" s="76"/>
      <c r="C24" s="76"/>
      <c r="D24" s="76"/>
      <c r="E24" s="76"/>
      <c r="F24" s="76"/>
      <c r="G24" s="76"/>
      <c r="H24" s="76"/>
      <c r="I24" s="76"/>
      <c r="J24" s="76"/>
      <c r="K24" s="76"/>
      <c r="L24" s="76"/>
      <c r="M24" s="76"/>
      <c r="N24" s="76"/>
      <c r="O24" s="76"/>
      <c r="P24" s="76"/>
      <c r="Q24" s="76"/>
      <c r="R24" s="76"/>
      <c r="S24" s="76"/>
      <c r="T24" s="76"/>
      <c r="U24" s="76"/>
      <c r="V24" s="76"/>
      <c r="W24" s="76"/>
      <c r="X24" s="76"/>
      <c r="Y24" s="76"/>
      <c r="Z24" s="76"/>
    </row>
    <row r="25" spans="1:26" ht="15.75" customHeight="1">
      <c r="A25" s="76"/>
      <c r="B25" s="76"/>
      <c r="C25" s="76"/>
      <c r="D25" s="76"/>
      <c r="E25" s="76"/>
      <c r="F25" s="76"/>
      <c r="G25" s="76"/>
      <c r="H25" s="76"/>
      <c r="I25" s="76"/>
      <c r="J25" s="76"/>
      <c r="K25" s="76"/>
      <c r="L25" s="76"/>
      <c r="M25" s="76"/>
      <c r="N25" s="76"/>
      <c r="O25" s="76"/>
      <c r="P25" s="76"/>
      <c r="Q25" s="76"/>
      <c r="R25" s="76"/>
      <c r="S25" s="76"/>
      <c r="T25" s="76"/>
      <c r="U25" s="76"/>
      <c r="V25" s="76"/>
      <c r="W25" s="76"/>
      <c r="X25" s="76"/>
      <c r="Y25" s="76"/>
      <c r="Z25" s="76"/>
    </row>
    <row r="26" spans="1:26" ht="15.75" customHeight="1">
      <c r="A26" s="76"/>
      <c r="B26" s="76"/>
      <c r="C26" s="76"/>
      <c r="D26" s="76"/>
      <c r="E26" s="76"/>
      <c r="F26" s="76"/>
      <c r="G26" s="76"/>
      <c r="H26" s="76"/>
      <c r="I26" s="76"/>
      <c r="J26" s="76"/>
      <c r="K26" s="76"/>
      <c r="L26" s="76"/>
      <c r="M26" s="76"/>
      <c r="N26" s="76"/>
      <c r="O26" s="76"/>
      <c r="P26" s="76"/>
      <c r="Q26" s="76"/>
      <c r="R26" s="76"/>
      <c r="S26" s="76"/>
      <c r="T26" s="76"/>
      <c r="U26" s="76"/>
      <c r="V26" s="76"/>
      <c r="W26" s="76"/>
      <c r="X26" s="76"/>
      <c r="Y26" s="76"/>
      <c r="Z26" s="76"/>
    </row>
    <row r="27" spans="1:26" ht="15.75" customHeight="1">
      <c r="A27" s="76"/>
      <c r="B27" s="76"/>
      <c r="C27" s="76"/>
      <c r="D27" s="76"/>
      <c r="E27" s="76"/>
      <c r="F27" s="76"/>
      <c r="G27" s="76"/>
      <c r="H27" s="76"/>
      <c r="I27" s="76"/>
      <c r="J27" s="76"/>
      <c r="K27" s="76"/>
      <c r="L27" s="76"/>
      <c r="M27" s="76"/>
      <c r="N27" s="76"/>
      <c r="O27" s="76"/>
      <c r="P27" s="76"/>
      <c r="Q27" s="76"/>
      <c r="R27" s="76"/>
      <c r="S27" s="76"/>
      <c r="T27" s="76"/>
      <c r="U27" s="76"/>
      <c r="V27" s="76"/>
      <c r="W27" s="76"/>
      <c r="X27" s="76"/>
      <c r="Y27" s="76"/>
      <c r="Z27" s="76"/>
    </row>
    <row r="28" spans="1:26" ht="15.75" customHeight="1">
      <c r="A28" s="76"/>
      <c r="B28" s="76"/>
      <c r="C28" s="76"/>
      <c r="D28" s="76"/>
      <c r="E28" s="76"/>
      <c r="F28" s="76"/>
      <c r="G28" s="76"/>
      <c r="H28" s="76"/>
      <c r="I28" s="76"/>
      <c r="J28" s="76"/>
      <c r="K28" s="76"/>
      <c r="L28" s="76"/>
      <c r="M28" s="76"/>
      <c r="N28" s="76"/>
      <c r="O28" s="76"/>
      <c r="P28" s="76"/>
      <c r="Q28" s="76"/>
      <c r="R28" s="76"/>
      <c r="S28" s="76"/>
      <c r="T28" s="76"/>
      <c r="U28" s="76"/>
      <c r="V28" s="76"/>
      <c r="W28" s="76"/>
      <c r="X28" s="76"/>
      <c r="Y28" s="76"/>
      <c r="Z28" s="76"/>
    </row>
    <row r="29" spans="1:26" ht="15.75" customHeight="1">
      <c r="A29" s="76"/>
      <c r="B29" s="76"/>
      <c r="C29" s="76"/>
      <c r="D29" s="76"/>
      <c r="E29" s="76"/>
      <c r="F29" s="76"/>
      <c r="G29" s="76"/>
      <c r="H29" s="76"/>
      <c r="I29" s="76"/>
      <c r="J29" s="76"/>
      <c r="K29" s="76"/>
      <c r="L29" s="76"/>
      <c r="M29" s="76"/>
      <c r="N29" s="76"/>
      <c r="O29" s="76"/>
      <c r="P29" s="76"/>
      <c r="Q29" s="76"/>
      <c r="R29" s="76"/>
      <c r="S29" s="76"/>
      <c r="T29" s="76"/>
      <c r="U29" s="76"/>
      <c r="V29" s="76"/>
      <c r="W29" s="76"/>
      <c r="X29" s="76"/>
      <c r="Y29" s="76"/>
      <c r="Z29" s="76"/>
    </row>
    <row r="30" spans="1:26" ht="15.75" customHeight="1">
      <c r="A30" s="76"/>
      <c r="B30" s="76"/>
      <c r="C30" s="76"/>
      <c r="D30" s="76"/>
      <c r="E30" s="76"/>
      <c r="F30" s="76"/>
      <c r="G30" s="76"/>
      <c r="H30" s="76"/>
      <c r="I30" s="76"/>
      <c r="J30" s="76"/>
      <c r="K30" s="76"/>
      <c r="L30" s="76"/>
      <c r="M30" s="76"/>
      <c r="N30" s="76"/>
      <c r="O30" s="76"/>
      <c r="P30" s="76"/>
      <c r="Q30" s="76"/>
      <c r="R30" s="76"/>
      <c r="S30" s="76"/>
      <c r="T30" s="76"/>
      <c r="U30" s="76"/>
      <c r="V30" s="76"/>
      <c r="W30" s="76"/>
      <c r="X30" s="76"/>
      <c r="Y30" s="76"/>
      <c r="Z30" s="76"/>
    </row>
    <row r="31" spans="1:26" ht="15.75" customHeight="1">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row>
    <row r="32" spans="1:26" ht="15.75" customHeight="1">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row>
    <row r="33" spans="1:26" ht="15.75" customHeight="1">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row>
    <row r="34" spans="1:26" ht="15.75" customHeight="1">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row>
    <row r="35" spans="1:26" ht="15.75" customHeight="1">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row>
    <row r="36" spans="1:26" ht="15.75" customHeight="1">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row>
    <row r="37" spans="1:26" ht="15.75" customHeight="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row>
    <row r="38" spans="1:26" ht="15.75"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row>
    <row r="39" spans="1:26" ht="15.75"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row>
    <row r="40" spans="1:26" ht="15.75"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row>
    <row r="41" spans="1:26" ht="15.75"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row>
    <row r="42" spans="1:26" ht="15.75"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row>
    <row r="43" spans="1:26" ht="15.75"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row>
    <row r="44" spans="1:26" ht="15.75"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row>
    <row r="45" spans="1:26" ht="15.75"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row>
    <row r="46" spans="1:26"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row>
    <row r="47" spans="1:26" ht="15.75"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row>
    <row r="48" spans="1:26"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row>
    <row r="49" spans="1:26"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row>
    <row r="50" spans="1:26"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26"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row>
    <row r="53" spans="1:26"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row>
    <row r="54" spans="1:26"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row>
    <row r="55" spans="1:26"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row>
    <row r="57" spans="1:26"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row>
    <row r="58" spans="1:26"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row>
    <row r="59" spans="1:26"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row>
    <row r="61" spans="1:26"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row>
    <row r="62" spans="1:26"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row>
    <row r="63" spans="1:26"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row>
    <row r="65" spans="1:26"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row>
    <row r="68" spans="1:26"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row>
    <row r="71" spans="1:26"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row>
    <row r="76" spans="1:26"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B4:C4"/>
    <mergeCell ref="B10:E10"/>
    <mergeCell ref="B11:G12"/>
    <mergeCell ref="B5:C5"/>
    <mergeCell ref="B7:C7"/>
    <mergeCell ref="B8:C8"/>
    <mergeCell ref="B9:C9"/>
    <mergeCell ref="B6:C6"/>
  </mergeCells>
  <conditionalFormatting sqref="F5 F7:F10">
    <cfRule type="cellIs" dxfId="147" priority="5" operator="equal">
      <formula>0</formula>
    </cfRule>
  </conditionalFormatting>
  <conditionalFormatting sqref="F5 F7:F10">
    <cfRule type="cellIs" dxfId="146" priority="6" operator="greaterThan">
      <formula>0.85</formula>
    </cfRule>
  </conditionalFormatting>
  <conditionalFormatting sqref="F5 F7:F10">
    <cfRule type="cellIs" dxfId="145" priority="7" operator="between">
      <formula>70%</formula>
      <formula>85%</formula>
    </cfRule>
  </conditionalFormatting>
  <conditionalFormatting sqref="F5 F7:F10">
    <cfRule type="cellIs" dxfId="144" priority="8" operator="lessThan">
      <formula>70%</formula>
    </cfRule>
  </conditionalFormatting>
  <conditionalFormatting sqref="F6">
    <cfRule type="cellIs" dxfId="143" priority="1" operator="equal">
      <formula>0</formula>
    </cfRule>
  </conditionalFormatting>
  <conditionalFormatting sqref="F6">
    <cfRule type="cellIs" dxfId="142" priority="2" operator="greaterThan">
      <formula>0.85</formula>
    </cfRule>
  </conditionalFormatting>
  <conditionalFormatting sqref="F6">
    <cfRule type="cellIs" dxfId="141" priority="3" operator="between">
      <formula>70%</formula>
      <formula>85%</formula>
    </cfRule>
  </conditionalFormatting>
  <conditionalFormatting sqref="F6">
    <cfRule type="cellIs" dxfId="140" priority="4" operator="lessThan">
      <formula>70%</formula>
    </cfRule>
  </conditionalFormatting>
  <hyperlinks>
    <hyperlink ref="B4" location="Objetivo 1!A1" display="1. Formular y adoptar oportunamente políticas y regulaciones para el sector ambiental, de acuerdo con las directrices del Gobierno Nacional" xr:uid="{00000000-0004-0000-4800-000000000000}"/>
  </hyperlinks>
  <pageMargins left="0.7" right="0.7" top="0.75" bottom="0.75" header="0" footer="0"/>
  <pageSetup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4">
    <tabColor rgb="FFC5E0B3"/>
  </sheetPr>
  <dimension ref="A1:Z999"/>
  <sheetViews>
    <sheetView showGridLines="0" topLeftCell="A4" workbookViewId="0">
      <selection activeCell="D6" sqref="D6"/>
    </sheetView>
  </sheetViews>
  <sheetFormatPr baseColWidth="10" defaultColWidth="11.21875" defaultRowHeight="15" customHeight="1"/>
  <cols>
    <col min="1" max="1" width="11.5546875" customWidth="1"/>
    <col min="2" max="2" width="3.44140625" customWidth="1"/>
    <col min="3" max="3" width="37.5546875" customWidth="1"/>
    <col min="4" max="4" width="8.77734375" customWidth="1"/>
    <col min="5" max="5" width="8.33203125" customWidth="1"/>
    <col min="6" max="6" width="8.88671875" customWidth="1"/>
    <col min="7" max="7" width="41" customWidth="1"/>
    <col min="8" max="8" width="11.5546875" customWidth="1"/>
    <col min="9" max="9" width="18.88671875" customWidth="1"/>
    <col min="10" max="26" width="10.5546875" customWidth="1"/>
  </cols>
  <sheetData>
    <row r="1" spans="1:26" ht="15.75">
      <c r="A1" s="76"/>
      <c r="B1" s="76"/>
      <c r="C1" s="76"/>
      <c r="D1" s="76"/>
      <c r="E1" s="76"/>
      <c r="F1" s="76"/>
      <c r="G1" s="76"/>
      <c r="H1" s="76"/>
      <c r="I1" s="76"/>
      <c r="J1" s="76"/>
      <c r="K1" s="76"/>
      <c r="L1" s="76"/>
      <c r="M1" s="76"/>
      <c r="N1" s="76"/>
      <c r="O1" s="76"/>
      <c r="P1" s="76"/>
      <c r="Q1" s="76"/>
      <c r="R1" s="76"/>
      <c r="S1" s="76"/>
      <c r="T1" s="76"/>
      <c r="U1" s="76"/>
      <c r="V1" s="76"/>
      <c r="W1" s="76"/>
      <c r="X1" s="76"/>
      <c r="Y1" s="76"/>
      <c r="Z1" s="76"/>
    </row>
    <row r="2" spans="1:26" ht="15.75">
      <c r="A2" s="76"/>
      <c r="B2" s="76"/>
      <c r="C2" s="76"/>
      <c r="D2" s="76"/>
      <c r="E2" s="76"/>
      <c r="F2" s="76"/>
      <c r="G2" s="76"/>
      <c r="H2" s="76"/>
      <c r="I2" s="76"/>
      <c r="J2" s="76"/>
      <c r="K2" s="76"/>
      <c r="L2" s="76"/>
      <c r="M2" s="76"/>
      <c r="N2" s="76"/>
      <c r="O2" s="76"/>
      <c r="P2" s="76"/>
      <c r="Q2" s="76"/>
      <c r="R2" s="76"/>
      <c r="S2" s="76"/>
      <c r="T2" s="76"/>
      <c r="U2" s="76"/>
      <c r="V2" s="76"/>
      <c r="W2" s="76"/>
      <c r="X2" s="76"/>
      <c r="Y2" s="76"/>
      <c r="Z2" s="76"/>
    </row>
    <row r="3" spans="1:26" ht="15.75">
      <c r="A3" s="76"/>
      <c r="B3" s="76"/>
      <c r="C3" s="76"/>
      <c r="D3" s="76"/>
      <c r="E3" s="76"/>
      <c r="F3" s="76"/>
      <c r="G3" s="76"/>
      <c r="H3" s="76"/>
      <c r="I3" s="76"/>
      <c r="J3" s="76"/>
      <c r="K3" s="76"/>
      <c r="L3" s="76"/>
      <c r="M3" s="76"/>
      <c r="N3" s="76"/>
      <c r="O3" s="76"/>
      <c r="P3" s="76"/>
      <c r="Q3" s="76"/>
      <c r="R3" s="76"/>
      <c r="S3" s="76"/>
      <c r="T3" s="76"/>
      <c r="U3" s="76"/>
      <c r="V3" s="76"/>
      <c r="W3" s="76"/>
      <c r="X3" s="76"/>
      <c r="Y3" s="76"/>
      <c r="Z3" s="76"/>
    </row>
    <row r="4" spans="1:26" ht="78" customHeight="1">
      <c r="A4" s="76"/>
      <c r="B4" s="866" t="s">
        <v>477</v>
      </c>
      <c r="C4" s="867"/>
      <c r="D4" s="374" t="s">
        <v>504</v>
      </c>
      <c r="E4" s="375" t="s">
        <v>404</v>
      </c>
      <c r="F4" s="374" t="s">
        <v>509</v>
      </c>
      <c r="G4" s="376" t="s">
        <v>506</v>
      </c>
      <c r="H4" s="76"/>
      <c r="I4" s="76"/>
      <c r="J4" s="76"/>
      <c r="K4" s="76"/>
      <c r="L4" s="76"/>
      <c r="M4" s="76"/>
      <c r="N4" s="76"/>
      <c r="O4" s="76"/>
      <c r="P4" s="76"/>
      <c r="Q4" s="76"/>
      <c r="R4" s="76"/>
      <c r="S4" s="76"/>
      <c r="T4" s="76"/>
      <c r="U4" s="76"/>
      <c r="V4" s="76"/>
      <c r="W4" s="76"/>
      <c r="X4" s="76"/>
      <c r="Y4" s="76"/>
      <c r="Z4" s="76"/>
    </row>
    <row r="5" spans="1:26" ht="25.5" customHeight="1">
      <c r="A5" s="76"/>
      <c r="B5" s="864" t="str">
        <f>Indicadores!A13</f>
        <v>Nivel de ejecución del plan estrategico de TI</v>
      </c>
      <c r="C5" s="865"/>
      <c r="D5" s="256">
        <f>'TABLERO DE MANDO'!V14</f>
        <v>0.4</v>
      </c>
      <c r="E5" s="256">
        <f>'TABLERO DE MANDO'!D14</f>
        <v>0.8</v>
      </c>
      <c r="F5" s="251">
        <f t="shared" ref="F5:F19" si="0">D5/E5</f>
        <v>0.5</v>
      </c>
      <c r="G5" s="254"/>
      <c r="H5" s="76"/>
      <c r="I5" s="76"/>
      <c r="J5" s="76"/>
      <c r="K5" s="76"/>
      <c r="L5" s="76"/>
      <c r="M5" s="76"/>
      <c r="N5" s="76"/>
      <c r="O5" s="76"/>
      <c r="P5" s="76"/>
      <c r="Q5" s="76"/>
      <c r="R5" s="76"/>
      <c r="S5" s="76"/>
      <c r="T5" s="76"/>
      <c r="U5" s="76"/>
      <c r="V5" s="76"/>
      <c r="W5" s="76"/>
      <c r="X5" s="76"/>
      <c r="Y5" s="76"/>
      <c r="Z5" s="76"/>
    </row>
    <row r="6" spans="1:26" ht="25.5" customHeight="1">
      <c r="A6" s="76"/>
      <c r="B6" s="864" t="str">
        <f>Indicadores!A14</f>
        <v>Ejecución de proyectos del PETI</v>
      </c>
      <c r="C6" s="865"/>
      <c r="D6" s="256">
        <f>'TABLERO DE MANDO'!V15</f>
        <v>0</v>
      </c>
      <c r="E6" s="256">
        <f>'TABLERO DE MANDO'!D15</f>
        <v>0.7</v>
      </c>
      <c r="F6" s="251">
        <f t="shared" si="0"/>
        <v>0</v>
      </c>
      <c r="G6" s="254"/>
      <c r="H6" s="76"/>
      <c r="I6" s="76"/>
      <c r="J6" s="76"/>
      <c r="K6" s="76"/>
      <c r="L6" s="76"/>
      <c r="M6" s="76"/>
      <c r="N6" s="76"/>
      <c r="O6" s="76"/>
      <c r="P6" s="76"/>
      <c r="Q6" s="76"/>
      <c r="R6" s="76"/>
      <c r="S6" s="76"/>
      <c r="T6" s="76"/>
      <c r="U6" s="76"/>
      <c r="V6" s="76"/>
      <c r="W6" s="76"/>
      <c r="X6" s="76"/>
      <c r="Y6" s="76"/>
      <c r="Z6" s="76"/>
    </row>
    <row r="7" spans="1:26" ht="25.5" customHeight="1">
      <c r="A7" s="76"/>
      <c r="B7" s="864" t="str">
        <f>Indicadores!A18</f>
        <v>Informe de iniciativas y seguimiento de Cooperación Internacional y Banca Multilateral.</v>
      </c>
      <c r="C7" s="865"/>
      <c r="D7" s="256">
        <f>'TABLERO DE MANDO'!V19</f>
        <v>0.5</v>
      </c>
      <c r="E7" s="257">
        <f>'TABLERO DE MANDO'!D19</f>
        <v>1</v>
      </c>
      <c r="F7" s="251">
        <f t="shared" si="0"/>
        <v>0.5</v>
      </c>
      <c r="G7" s="254"/>
      <c r="H7" s="76"/>
      <c r="I7" s="76"/>
      <c r="J7" s="76"/>
      <c r="K7" s="76"/>
      <c r="L7" s="76"/>
      <c r="M7" s="76"/>
      <c r="N7" s="76"/>
      <c r="O7" s="76"/>
      <c r="P7" s="76"/>
      <c r="Q7" s="76"/>
      <c r="R7" s="76"/>
      <c r="S7" s="76"/>
      <c r="T7" s="76"/>
      <c r="U7" s="76"/>
      <c r="V7" s="76"/>
      <c r="W7" s="76"/>
      <c r="X7" s="76"/>
      <c r="Y7" s="76"/>
      <c r="Z7" s="76"/>
    </row>
    <row r="8" spans="1:26" ht="25.5" customHeight="1">
      <c r="A8" s="76"/>
      <c r="B8" s="864" t="str">
        <f>Indicadores!A19</f>
        <v>Informe de gestión sobre el seguimiento a compromisos internacionales.</v>
      </c>
      <c r="C8" s="865"/>
      <c r="D8" s="257">
        <f>'TABLERO DE MANDO'!V20</f>
        <v>0.5</v>
      </c>
      <c r="E8" s="257">
        <f>'TABLERO DE MANDO'!D20</f>
        <v>1</v>
      </c>
      <c r="F8" s="251">
        <f t="shared" si="0"/>
        <v>0.5</v>
      </c>
      <c r="G8" s="254"/>
      <c r="H8" s="76"/>
      <c r="I8" s="76"/>
      <c r="J8" s="76"/>
      <c r="K8" s="76"/>
      <c r="L8" s="76"/>
      <c r="M8" s="76"/>
      <c r="N8" s="76"/>
      <c r="O8" s="76"/>
      <c r="P8" s="76"/>
      <c r="Q8" s="76"/>
      <c r="R8" s="76"/>
      <c r="S8" s="76"/>
      <c r="T8" s="76"/>
      <c r="U8" s="76"/>
      <c r="V8" s="76"/>
      <c r="W8" s="76"/>
      <c r="X8" s="76"/>
      <c r="Y8" s="76"/>
      <c r="Z8" s="76"/>
    </row>
    <row r="9" spans="1:26" ht="25.5" customHeight="1">
      <c r="A9" s="76"/>
      <c r="B9" s="869" t="str">
        <f>Indicadores!A26</f>
        <v>Cumplimiento legal en los términos de respuesta a PQRSD</v>
      </c>
      <c r="C9" s="865"/>
      <c r="D9" s="256">
        <f>'TABLERO DE MANDO'!V27</f>
        <v>0.40249999999999997</v>
      </c>
      <c r="E9" s="256">
        <f>'TABLERO DE MANDO'!D27</f>
        <v>0.95</v>
      </c>
      <c r="F9" s="251">
        <f>D9/E9</f>
        <v>0.42368421052631577</v>
      </c>
      <c r="G9" s="254"/>
      <c r="H9" s="76"/>
      <c r="I9" s="76"/>
      <c r="J9" s="76"/>
      <c r="K9" s="76"/>
      <c r="L9" s="76"/>
      <c r="M9" s="76"/>
      <c r="N9" s="76"/>
      <c r="O9" s="76"/>
      <c r="P9" s="76"/>
      <c r="Q9" s="76"/>
      <c r="R9" s="76"/>
      <c r="S9" s="76"/>
      <c r="T9" s="76"/>
      <c r="U9" s="76"/>
      <c r="V9" s="76"/>
      <c r="W9" s="76"/>
      <c r="X9" s="76"/>
      <c r="Y9" s="76"/>
      <c r="Z9" s="76"/>
    </row>
    <row r="10" spans="1:26" ht="25.5" customHeight="1">
      <c r="A10" s="76"/>
      <c r="B10" s="869" t="str">
        <f>Indicadores!A27</f>
        <v>Satisfacción en la atención de canales de primer contacto</v>
      </c>
      <c r="C10" s="865"/>
      <c r="D10" s="256">
        <f>'TABLERO DE MANDO'!V28</f>
        <v>0.47750000000000004</v>
      </c>
      <c r="E10" s="256">
        <f>'TABLERO DE MANDO'!D28</f>
        <v>0.75</v>
      </c>
      <c r="F10" s="251">
        <f>D10/E10</f>
        <v>0.63666666666666671</v>
      </c>
      <c r="G10" s="254"/>
      <c r="H10" s="76"/>
      <c r="I10" s="76"/>
      <c r="J10" s="76"/>
      <c r="K10" s="76"/>
      <c r="L10" s="76"/>
      <c r="M10" s="76"/>
      <c r="N10" s="76"/>
      <c r="O10" s="76"/>
      <c r="P10" s="76"/>
      <c r="Q10" s="76"/>
      <c r="R10" s="76"/>
      <c r="S10" s="76"/>
      <c r="T10" s="76"/>
      <c r="U10" s="76"/>
      <c r="V10" s="76"/>
      <c r="W10" s="76"/>
      <c r="X10" s="76"/>
      <c r="Y10" s="76"/>
      <c r="Z10" s="76"/>
    </row>
    <row r="11" spans="1:26" ht="25.5" customHeight="1">
      <c r="A11" s="76"/>
      <c r="B11" s="869" t="str">
        <f>Indicadores!A28</f>
        <v>Medición de la Apropiación del Protocolo de Servicio al Ciudadano</v>
      </c>
      <c r="C11" s="865"/>
      <c r="D11" s="256">
        <f>'TABLERO DE MANDO'!V29</f>
        <v>0.49249999999999999</v>
      </c>
      <c r="E11" s="256">
        <f>'TABLERO DE MANDO'!D29</f>
        <v>0.7</v>
      </c>
      <c r="F11" s="251">
        <f t="shared" si="0"/>
        <v>0.70357142857142863</v>
      </c>
      <c r="G11" s="254"/>
      <c r="H11" s="76"/>
      <c r="I11" s="76"/>
      <c r="J11" s="76"/>
      <c r="K11" s="76"/>
      <c r="L11" s="76"/>
      <c r="M11" s="76"/>
      <c r="N11" s="76"/>
      <c r="O11" s="76"/>
      <c r="P11" s="76"/>
      <c r="Q11" s="76"/>
      <c r="R11" s="76"/>
      <c r="S11" s="76"/>
      <c r="T11" s="76"/>
      <c r="U11" s="76"/>
      <c r="V11" s="76"/>
      <c r="W11" s="76"/>
      <c r="X11" s="76"/>
      <c r="Y11" s="76"/>
      <c r="Z11" s="76"/>
    </row>
    <row r="12" spans="1:26" ht="25.5" customHeight="1">
      <c r="A12" s="76"/>
      <c r="B12" s="857" t="str">
        <f>Indicadores!A39</f>
        <v>Trámite de Comisiones</v>
      </c>
      <c r="C12" s="865"/>
      <c r="D12" s="256">
        <f>'TABLERO DE MANDO'!V40</f>
        <v>0.43</v>
      </c>
      <c r="E12" s="256">
        <f>'TABLERO DE MANDO'!D40</f>
        <v>0.8</v>
      </c>
      <c r="F12" s="251">
        <f t="shared" si="0"/>
        <v>0.53749999999999998</v>
      </c>
      <c r="G12" s="254"/>
      <c r="H12" s="76"/>
      <c r="I12" s="76"/>
      <c r="J12" s="76"/>
      <c r="K12" s="76"/>
      <c r="L12" s="76"/>
      <c r="M12" s="76"/>
      <c r="N12" s="76"/>
      <c r="O12" s="76"/>
      <c r="P12" s="76"/>
      <c r="Q12" s="76"/>
      <c r="R12" s="76"/>
      <c r="S12" s="76"/>
      <c r="T12" s="76"/>
      <c r="U12" s="76"/>
      <c r="V12" s="76"/>
      <c r="W12" s="76"/>
      <c r="X12" s="76"/>
      <c r="Y12" s="76"/>
      <c r="Z12" s="76"/>
    </row>
    <row r="13" spans="1:26" ht="25.5" customHeight="1">
      <c r="A13" s="76"/>
      <c r="B13" s="857" t="str">
        <f>Indicadores!A40</f>
        <v>Trámite de Solicitudes de Eventos</v>
      </c>
      <c r="C13" s="865"/>
      <c r="D13" s="256">
        <f>'TABLERO DE MANDO'!V41</f>
        <v>0.45666666666666672</v>
      </c>
      <c r="E13" s="256">
        <f>'TABLERO DE MANDO'!D41</f>
        <v>0.96</v>
      </c>
      <c r="F13" s="251">
        <f t="shared" si="0"/>
        <v>0.47569444444444453</v>
      </c>
      <c r="G13" s="254"/>
      <c r="H13" s="76"/>
      <c r="I13" s="76"/>
      <c r="J13" s="76"/>
      <c r="K13" s="76"/>
      <c r="L13" s="76"/>
      <c r="M13" s="76"/>
      <c r="N13" s="76"/>
      <c r="O13" s="76"/>
      <c r="P13" s="76"/>
      <c r="Q13" s="76"/>
      <c r="R13" s="76"/>
      <c r="S13" s="76"/>
      <c r="T13" s="76"/>
      <c r="U13" s="76"/>
      <c r="V13" s="76"/>
      <c r="W13" s="76"/>
      <c r="X13" s="76"/>
      <c r="Y13" s="76"/>
      <c r="Z13" s="76"/>
    </row>
    <row r="14" spans="1:26" ht="25.5" customHeight="1">
      <c r="A14" s="76"/>
      <c r="B14" s="869" t="str">
        <f>Indicadores!A29</f>
        <v>Ejecución de actividades de Gobierno Abierto</v>
      </c>
      <c r="C14" s="865"/>
      <c r="D14" s="256">
        <f>'TABLERO DE MANDO'!V30</f>
        <v>0.5</v>
      </c>
      <c r="E14" s="256">
        <f>'TABLERO DE MANDO'!D30</f>
        <v>0.8</v>
      </c>
      <c r="F14" s="251">
        <f t="shared" si="0"/>
        <v>0.625</v>
      </c>
      <c r="G14" s="255"/>
      <c r="H14" s="76"/>
      <c r="I14" s="76"/>
      <c r="J14" s="76"/>
      <c r="K14" s="76"/>
      <c r="L14" s="76"/>
      <c r="M14" s="76"/>
      <c r="N14" s="76"/>
      <c r="O14" s="76"/>
      <c r="P14" s="76"/>
      <c r="Q14" s="76"/>
      <c r="R14" s="76"/>
      <c r="S14" s="76"/>
      <c r="T14" s="76"/>
      <c r="U14" s="76"/>
      <c r="V14" s="76"/>
      <c r="W14" s="76"/>
      <c r="X14" s="76"/>
      <c r="Y14" s="76"/>
      <c r="Z14" s="76"/>
    </row>
    <row r="15" spans="1:26" ht="25.5" customHeight="1">
      <c r="A15" s="76"/>
      <c r="B15" s="857" t="str">
        <f>Indicadores!A41</f>
        <v xml:space="preserve">Devolución de las comunicaciones oficiales, distribuida desde ventanilla única de correspondencia </v>
      </c>
      <c r="C15" s="857"/>
      <c r="D15" s="256">
        <f>'TABLERO DE MANDO'!V42</f>
        <v>1.1566666666666668E-2</v>
      </c>
      <c r="E15" s="256">
        <f>'TABLERO DE MANDO'!D42</f>
        <v>0.05</v>
      </c>
      <c r="F15" s="251">
        <f>D15/E15</f>
        <v>0.23133333333333334</v>
      </c>
      <c r="G15" s="255"/>
      <c r="H15" s="76"/>
      <c r="I15" s="76"/>
      <c r="J15" s="76"/>
      <c r="K15" s="76"/>
      <c r="L15" s="76"/>
      <c r="M15" s="76"/>
      <c r="N15" s="76"/>
      <c r="O15" s="76"/>
      <c r="P15" s="76"/>
      <c r="Q15" s="76"/>
      <c r="R15" s="76"/>
      <c r="S15" s="76"/>
      <c r="T15" s="76"/>
      <c r="U15" s="76"/>
      <c r="V15" s="76"/>
      <c r="W15" s="76"/>
      <c r="X15" s="76"/>
      <c r="Y15" s="76"/>
      <c r="Z15" s="76"/>
    </row>
    <row r="16" spans="1:26" ht="25.5" customHeight="1">
      <c r="A16" s="76"/>
      <c r="B16" s="857" t="str">
        <f>Indicadores!A42</f>
        <v xml:space="preserve">Eficiencia en la gestión de Transferencias Documentales Primarias </v>
      </c>
      <c r="C16" s="857"/>
      <c r="D16" s="256">
        <f>'TABLERO DE MANDO'!V43</f>
        <v>0.5</v>
      </c>
      <c r="E16" s="256">
        <f>'TABLERO DE MANDO'!D43</f>
        <v>0.7</v>
      </c>
      <c r="F16" s="251">
        <f>D16/E16</f>
        <v>0.7142857142857143</v>
      </c>
      <c r="G16" s="255"/>
      <c r="H16" s="76"/>
      <c r="I16" s="76"/>
      <c r="J16" s="76"/>
      <c r="K16" s="76"/>
      <c r="L16" s="76"/>
      <c r="M16" s="76"/>
      <c r="N16" s="76"/>
      <c r="O16" s="76"/>
      <c r="P16" s="76"/>
      <c r="Q16" s="76"/>
      <c r="R16" s="76"/>
      <c r="S16" s="76"/>
      <c r="T16" s="76"/>
      <c r="U16" s="76"/>
      <c r="V16" s="76"/>
      <c r="W16" s="76"/>
      <c r="X16" s="76"/>
      <c r="Y16" s="76"/>
      <c r="Z16" s="76"/>
    </row>
    <row r="17" spans="1:26" ht="25.5" customHeight="1">
      <c r="A17" s="76"/>
      <c r="B17" s="869" t="str">
        <f>Indicadores!A47</f>
        <v>Emisión de conceptos jurídicos dentro del término legal concedido</v>
      </c>
      <c r="C17" s="865"/>
      <c r="D17" s="256">
        <f>'TABLERO DE MANDO'!V48</f>
        <v>0.5</v>
      </c>
      <c r="E17" s="256">
        <f>'TABLERO DE MANDO'!D48</f>
        <v>0.9</v>
      </c>
      <c r="F17" s="251">
        <f>D17/E17</f>
        <v>0.55555555555555558</v>
      </c>
      <c r="G17" s="255"/>
      <c r="H17" s="76"/>
      <c r="I17" s="76"/>
      <c r="J17" s="76"/>
      <c r="K17" s="76"/>
      <c r="L17" s="76"/>
      <c r="M17" s="76"/>
      <c r="N17" s="76"/>
      <c r="O17" s="76"/>
      <c r="P17" s="76"/>
      <c r="Q17" s="76"/>
      <c r="R17" s="76"/>
      <c r="S17" s="76"/>
      <c r="T17" s="76"/>
      <c r="U17" s="76"/>
      <c r="V17" s="76"/>
      <c r="W17" s="76"/>
      <c r="X17" s="76"/>
      <c r="Y17" s="76"/>
      <c r="Z17" s="76"/>
    </row>
    <row r="18" spans="1:26" ht="25.5" customHeight="1">
      <c r="A18" s="76"/>
      <c r="B18" s="869" t="str">
        <f>Indicadores!A48</f>
        <v>Atención integral de procesos judiciales dentro del término legal establecido</v>
      </c>
      <c r="C18" s="865"/>
      <c r="D18" s="256">
        <f>'TABLERO DE MANDO'!V49</f>
        <v>0.5</v>
      </c>
      <c r="E18" s="256">
        <f>'TABLERO DE MANDO'!D49</f>
        <v>0.9</v>
      </c>
      <c r="F18" s="251">
        <f t="shared" si="0"/>
        <v>0.55555555555555558</v>
      </c>
      <c r="G18" s="255"/>
      <c r="H18" s="76"/>
      <c r="I18" s="76"/>
      <c r="J18" s="76"/>
      <c r="K18" s="76"/>
      <c r="L18" s="76"/>
      <c r="M18" s="76"/>
      <c r="N18" s="76"/>
      <c r="O18" s="76"/>
      <c r="P18" s="76"/>
      <c r="Q18" s="76"/>
      <c r="R18" s="76"/>
      <c r="S18" s="76"/>
      <c r="T18" s="76"/>
      <c r="U18" s="76"/>
      <c r="V18" s="76"/>
      <c r="W18" s="76"/>
      <c r="X18" s="76"/>
      <c r="Y18" s="76"/>
      <c r="Z18" s="76"/>
    </row>
    <row r="19" spans="1:26" ht="25.5" customHeight="1">
      <c r="A19" s="76"/>
      <c r="B19" s="857" t="str">
        <f>Indicadores!A50</f>
        <v>Contratos tramitados en la vigencia</v>
      </c>
      <c r="C19" s="865"/>
      <c r="D19" s="256">
        <f>'TABLERO DE MANDO'!V51</f>
        <v>0.2475</v>
      </c>
      <c r="E19" s="256">
        <f>'TABLERO DE MANDO'!D51</f>
        <v>0.8</v>
      </c>
      <c r="F19" s="251">
        <f t="shared" si="0"/>
        <v>0.30937499999999996</v>
      </c>
      <c r="G19" s="255"/>
      <c r="H19" s="76"/>
      <c r="I19" s="76"/>
      <c r="J19" s="76"/>
      <c r="K19" s="76"/>
      <c r="L19" s="76"/>
      <c r="M19" s="76"/>
      <c r="N19" s="76"/>
      <c r="O19" s="76"/>
      <c r="P19" s="76"/>
      <c r="Q19" s="76"/>
      <c r="R19" s="76"/>
      <c r="S19" s="76"/>
      <c r="T19" s="76"/>
      <c r="U19" s="76"/>
      <c r="V19" s="76"/>
      <c r="W19" s="76"/>
      <c r="X19" s="76"/>
      <c r="Y19" s="76"/>
      <c r="Z19" s="76"/>
    </row>
    <row r="20" spans="1:26" ht="15.75">
      <c r="A20" s="76"/>
      <c r="B20" s="868" t="s">
        <v>507</v>
      </c>
      <c r="C20" s="868"/>
      <c r="D20" s="868"/>
      <c r="E20" s="868"/>
      <c r="F20" s="248">
        <f>AVERAGE(F5:F19)</f>
        <v>0.48454812726260094</v>
      </c>
      <c r="G20" s="249"/>
      <c r="H20" s="76"/>
      <c r="I20" s="76"/>
      <c r="J20" s="76"/>
      <c r="K20" s="76"/>
      <c r="L20" s="76"/>
      <c r="M20" s="76"/>
      <c r="N20" s="76"/>
      <c r="O20" s="76"/>
      <c r="P20" s="76"/>
      <c r="Q20" s="76"/>
      <c r="R20" s="76"/>
      <c r="S20" s="76"/>
      <c r="T20" s="76"/>
      <c r="U20" s="76"/>
      <c r="V20" s="76"/>
      <c r="W20" s="76"/>
      <c r="X20" s="76"/>
      <c r="Y20" s="76"/>
      <c r="Z20" s="76"/>
    </row>
    <row r="21" spans="1:26" ht="15.75" customHeight="1">
      <c r="A21" s="76"/>
      <c r="B21" s="858" t="s">
        <v>508</v>
      </c>
      <c r="C21" s="859"/>
      <c r="D21" s="859"/>
      <c r="E21" s="859"/>
      <c r="F21" s="859"/>
      <c r="G21" s="860"/>
      <c r="H21" s="76"/>
      <c r="I21" s="76"/>
      <c r="J21" s="76"/>
      <c r="K21" s="76"/>
      <c r="L21" s="76"/>
      <c r="M21" s="76"/>
      <c r="N21" s="76"/>
      <c r="O21" s="76"/>
      <c r="P21" s="76"/>
      <c r="Q21" s="76"/>
      <c r="R21" s="76"/>
      <c r="S21" s="76"/>
      <c r="T21" s="76"/>
      <c r="U21" s="76"/>
      <c r="V21" s="76"/>
      <c r="W21" s="76"/>
      <c r="X21" s="76"/>
      <c r="Y21" s="76"/>
      <c r="Z21" s="76"/>
    </row>
    <row r="22" spans="1:26" ht="15.75" customHeight="1">
      <c r="A22" s="76"/>
      <c r="B22" s="861"/>
      <c r="C22" s="862"/>
      <c r="D22" s="862"/>
      <c r="E22" s="862"/>
      <c r="F22" s="862"/>
      <c r="G22" s="863"/>
      <c r="H22" s="76"/>
      <c r="I22" s="76"/>
      <c r="J22" s="76"/>
      <c r="K22" s="76"/>
      <c r="L22" s="76"/>
      <c r="M22" s="76"/>
      <c r="N22" s="76"/>
      <c r="O22" s="76"/>
      <c r="P22" s="76"/>
      <c r="Q22" s="76"/>
      <c r="R22" s="76"/>
      <c r="S22" s="76"/>
      <c r="T22" s="76"/>
      <c r="U22" s="76"/>
      <c r="V22" s="76"/>
      <c r="W22" s="76"/>
      <c r="X22" s="76"/>
      <c r="Y22" s="76"/>
      <c r="Z22" s="76"/>
    </row>
    <row r="23" spans="1:26" ht="15.75" customHeight="1">
      <c r="A23" s="76"/>
      <c r="B23" s="76"/>
      <c r="C23" s="76"/>
      <c r="D23" s="76"/>
      <c r="E23" s="76"/>
      <c r="F23" s="76"/>
      <c r="G23" s="76"/>
      <c r="H23" s="76"/>
      <c r="I23" s="76"/>
      <c r="J23" s="76"/>
      <c r="K23" s="76"/>
      <c r="L23" s="76"/>
      <c r="M23" s="76"/>
      <c r="N23" s="76"/>
      <c r="O23" s="76"/>
      <c r="P23" s="76"/>
      <c r="Q23" s="76"/>
      <c r="R23" s="76"/>
      <c r="S23" s="76"/>
      <c r="T23" s="76"/>
      <c r="U23" s="76"/>
      <c r="V23" s="76"/>
      <c r="W23" s="76"/>
      <c r="X23" s="76"/>
      <c r="Y23" s="76"/>
      <c r="Z23" s="76"/>
    </row>
    <row r="24" spans="1:26" ht="15.75" customHeight="1">
      <c r="A24" s="76"/>
      <c r="B24" s="76"/>
      <c r="C24" s="76"/>
      <c r="D24" s="76"/>
      <c r="E24" s="76"/>
      <c r="F24" s="76"/>
      <c r="G24" s="76"/>
      <c r="H24" s="76"/>
      <c r="I24" s="76"/>
      <c r="J24" s="76"/>
      <c r="K24" s="76"/>
      <c r="L24" s="76"/>
      <c r="M24" s="76"/>
      <c r="N24" s="76"/>
      <c r="O24" s="76"/>
      <c r="P24" s="76"/>
      <c r="Q24" s="76"/>
      <c r="R24" s="76"/>
      <c r="S24" s="76"/>
      <c r="T24" s="76"/>
      <c r="U24" s="76"/>
      <c r="V24" s="76"/>
      <c r="W24" s="76"/>
      <c r="X24" s="76"/>
      <c r="Y24" s="76"/>
      <c r="Z24" s="76"/>
    </row>
    <row r="25" spans="1:26" ht="15.75" customHeight="1">
      <c r="A25" s="76"/>
      <c r="B25" s="76"/>
      <c r="C25" s="76"/>
      <c r="D25" s="76"/>
      <c r="E25" s="76"/>
      <c r="F25" s="76"/>
      <c r="G25" s="76"/>
      <c r="H25" s="76"/>
      <c r="I25" s="76"/>
      <c r="J25" s="76"/>
      <c r="K25" s="76"/>
      <c r="L25" s="76"/>
      <c r="M25" s="76"/>
      <c r="N25" s="76"/>
      <c r="O25" s="76"/>
      <c r="P25" s="76"/>
      <c r="Q25" s="76"/>
      <c r="R25" s="76"/>
      <c r="S25" s="76"/>
      <c r="T25" s="76"/>
      <c r="U25" s="76"/>
      <c r="V25" s="76"/>
      <c r="W25" s="76"/>
      <c r="X25" s="76"/>
      <c r="Y25" s="76"/>
      <c r="Z25" s="76"/>
    </row>
    <row r="26" spans="1:26" ht="15.75" customHeight="1">
      <c r="A26" s="76"/>
      <c r="B26" s="76"/>
      <c r="C26" s="76"/>
      <c r="D26" s="76"/>
      <c r="E26" s="76"/>
      <c r="F26" s="76"/>
      <c r="G26" s="76"/>
      <c r="H26" s="76"/>
      <c r="I26" s="76"/>
      <c r="J26" s="76"/>
      <c r="K26" s="76"/>
      <c r="L26" s="76"/>
      <c r="M26" s="76"/>
      <c r="N26" s="76"/>
      <c r="O26" s="76"/>
      <c r="P26" s="76"/>
      <c r="Q26" s="76"/>
      <c r="R26" s="76"/>
      <c r="S26" s="76"/>
      <c r="T26" s="76"/>
      <c r="U26" s="76"/>
      <c r="V26" s="76"/>
      <c r="W26" s="76"/>
      <c r="X26" s="76"/>
      <c r="Y26" s="76"/>
      <c r="Z26" s="76"/>
    </row>
    <row r="27" spans="1:26" ht="15.75" customHeight="1">
      <c r="A27" s="76"/>
      <c r="B27" s="76"/>
      <c r="C27" s="76"/>
      <c r="D27" s="76"/>
      <c r="E27" s="76"/>
      <c r="F27" s="76"/>
      <c r="G27" s="76"/>
      <c r="H27" s="76"/>
      <c r="I27" s="76"/>
      <c r="J27" s="76"/>
      <c r="K27" s="76"/>
      <c r="L27" s="76"/>
      <c r="M27" s="76"/>
      <c r="N27" s="76"/>
      <c r="O27" s="76"/>
      <c r="P27" s="76"/>
      <c r="Q27" s="76"/>
      <c r="R27" s="76"/>
      <c r="S27" s="76"/>
      <c r="T27" s="76"/>
      <c r="U27" s="76"/>
      <c r="V27" s="76"/>
      <c r="W27" s="76"/>
      <c r="X27" s="76"/>
      <c r="Y27" s="76"/>
      <c r="Z27" s="76"/>
    </row>
    <row r="28" spans="1:26" ht="15.75" customHeight="1">
      <c r="A28" s="76"/>
      <c r="B28" s="76"/>
      <c r="C28" s="76"/>
      <c r="D28" s="76"/>
      <c r="E28" s="76"/>
      <c r="F28" s="76"/>
      <c r="G28" s="76"/>
      <c r="H28" s="76"/>
      <c r="I28" s="76"/>
      <c r="J28" s="76"/>
      <c r="K28" s="76"/>
      <c r="L28" s="76"/>
      <c r="M28" s="76"/>
      <c r="N28" s="76"/>
      <c r="O28" s="76"/>
      <c r="P28" s="76"/>
      <c r="Q28" s="76"/>
      <c r="R28" s="76"/>
      <c r="S28" s="76"/>
      <c r="T28" s="76"/>
      <c r="U28" s="76"/>
      <c r="V28" s="76"/>
      <c r="W28" s="76"/>
      <c r="X28" s="76"/>
      <c r="Y28" s="76"/>
      <c r="Z28" s="76"/>
    </row>
    <row r="29" spans="1:26" ht="15.75" customHeight="1">
      <c r="A29" s="76"/>
      <c r="B29" s="76"/>
      <c r="C29" s="76"/>
      <c r="D29" s="76"/>
      <c r="E29" s="76"/>
      <c r="F29" s="76"/>
      <c r="G29" s="76"/>
      <c r="H29" s="76"/>
      <c r="I29" s="76"/>
      <c r="J29" s="76"/>
      <c r="K29" s="76"/>
      <c r="L29" s="76"/>
      <c r="M29" s="76"/>
      <c r="N29" s="76"/>
      <c r="O29" s="76"/>
      <c r="P29" s="76"/>
      <c r="Q29" s="76"/>
      <c r="R29" s="76"/>
      <c r="S29" s="76"/>
      <c r="T29" s="76"/>
      <c r="U29" s="76"/>
      <c r="V29" s="76"/>
      <c r="W29" s="76"/>
      <c r="X29" s="76"/>
      <c r="Y29" s="76"/>
      <c r="Z29" s="76"/>
    </row>
    <row r="30" spans="1:26" ht="15.75" customHeight="1">
      <c r="A30" s="76"/>
      <c r="B30" s="76"/>
      <c r="C30" s="76"/>
      <c r="D30" s="76"/>
      <c r="E30" s="76"/>
      <c r="F30" s="76"/>
      <c r="G30" s="76"/>
      <c r="H30" s="76"/>
      <c r="I30" s="76"/>
      <c r="J30" s="76"/>
      <c r="K30" s="76"/>
      <c r="L30" s="76"/>
      <c r="M30" s="76"/>
      <c r="N30" s="76"/>
      <c r="O30" s="76"/>
      <c r="P30" s="76"/>
      <c r="Q30" s="76"/>
      <c r="R30" s="76"/>
      <c r="S30" s="76"/>
      <c r="T30" s="76"/>
      <c r="U30" s="76"/>
      <c r="V30" s="76"/>
      <c r="W30" s="76"/>
      <c r="X30" s="76"/>
      <c r="Y30" s="76"/>
      <c r="Z30" s="76"/>
    </row>
    <row r="31" spans="1:26" ht="15.75" customHeight="1">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row>
    <row r="32" spans="1:26" ht="15.75" customHeight="1">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row>
    <row r="33" spans="1:26" ht="15.75" customHeight="1">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row>
    <row r="34" spans="1:26" ht="15.75" customHeight="1">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row>
    <row r="35" spans="1:26" ht="15.75" customHeight="1">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row>
    <row r="36" spans="1:26" ht="15.75" customHeight="1">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row>
    <row r="37" spans="1:26" ht="15.75" customHeight="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row>
    <row r="38" spans="1:26" ht="15.75"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row>
    <row r="39" spans="1:26" ht="15.75"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row>
    <row r="40" spans="1:26" ht="15.75"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row>
    <row r="41" spans="1:26" ht="15.75"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row>
    <row r="42" spans="1:26" ht="15.75"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row>
    <row r="43" spans="1:26" ht="15.75"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row>
    <row r="44" spans="1:26" ht="15.75"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row>
    <row r="45" spans="1:26" ht="15.75"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row>
    <row r="46" spans="1:26"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row>
    <row r="47" spans="1:26" ht="15.75"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row>
    <row r="48" spans="1:26"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row>
    <row r="49" spans="1:26"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row>
    <row r="50" spans="1:26"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26"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row>
    <row r="53" spans="1:26"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row>
    <row r="54" spans="1:26"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row>
    <row r="55" spans="1:26"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row>
    <row r="57" spans="1:26"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row>
    <row r="58" spans="1:26"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row>
    <row r="59" spans="1:26"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row>
    <row r="61" spans="1:26"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row>
    <row r="62" spans="1:26"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row>
    <row r="63" spans="1:26"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row>
    <row r="65" spans="1:26"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row>
    <row r="68" spans="1:26"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row>
    <row r="71" spans="1:26"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row>
    <row r="76" spans="1:26"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5.75" customHeight="1">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row>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8">
    <mergeCell ref="B12:C12"/>
    <mergeCell ref="B13:C13"/>
    <mergeCell ref="B16:C16"/>
    <mergeCell ref="B21:G22"/>
    <mergeCell ref="B6:C6"/>
    <mergeCell ref="B4:C4"/>
    <mergeCell ref="B5:C5"/>
    <mergeCell ref="B7:C7"/>
    <mergeCell ref="B20:E20"/>
    <mergeCell ref="B8:C8"/>
    <mergeCell ref="B19:C19"/>
    <mergeCell ref="B9:C9"/>
    <mergeCell ref="B10:C10"/>
    <mergeCell ref="B11:C11"/>
    <mergeCell ref="B14:C14"/>
    <mergeCell ref="B15:C15"/>
    <mergeCell ref="B17:C17"/>
    <mergeCell ref="B18:C18"/>
  </mergeCells>
  <conditionalFormatting sqref="F5:F20">
    <cfRule type="cellIs" dxfId="139" priority="1" operator="equal">
      <formula>0</formula>
    </cfRule>
  </conditionalFormatting>
  <conditionalFormatting sqref="F5:F20">
    <cfRule type="cellIs" dxfId="138" priority="2" operator="greaterThan">
      <formula>0.85</formula>
    </cfRule>
  </conditionalFormatting>
  <conditionalFormatting sqref="F5:F20">
    <cfRule type="cellIs" dxfId="137" priority="3" operator="between">
      <formula>0.7</formula>
      <formula>0.85</formula>
    </cfRule>
  </conditionalFormatting>
  <conditionalFormatting sqref="F5:F20">
    <cfRule type="cellIs" dxfId="136" priority="4" operator="lessThan">
      <formula>0.7</formula>
    </cfRule>
  </conditionalFormatting>
  <conditionalFormatting sqref="F9">
    <cfRule type="cellIs" dxfId="135" priority="5" operator="equal">
      <formula>0</formula>
    </cfRule>
  </conditionalFormatting>
  <conditionalFormatting sqref="F9">
    <cfRule type="cellIs" dxfId="134" priority="6" operator="greaterThan">
      <formula>0.85</formula>
    </cfRule>
  </conditionalFormatting>
  <conditionalFormatting sqref="F9">
    <cfRule type="cellIs" dxfId="133" priority="7" operator="between">
      <formula>0.7</formula>
      <formula>0.85</formula>
    </cfRule>
  </conditionalFormatting>
  <conditionalFormatting sqref="F9">
    <cfRule type="cellIs" dxfId="132" priority="8" operator="lessThan">
      <formula>0.7</formula>
    </cfRule>
  </conditionalFormatting>
  <hyperlinks>
    <hyperlink ref="B4" location="Objetivo 2!A1" display="2. Atender eficaz y eficientemente los requerimientos de las partes interesadas, para el desarrollo y fortalecimiento del sector ambiental" xr:uid="{00000000-0004-0000-4900-000000000000}"/>
  </hyperlinks>
  <pageMargins left="0.7" right="0.7" top="0.75" bottom="0.75" header="0" footer="0"/>
  <pageSetup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5">
    <tabColor rgb="FFC5E0B3"/>
  </sheetPr>
  <dimension ref="A1:Z999"/>
  <sheetViews>
    <sheetView showGridLines="0" workbookViewId="0">
      <selection activeCell="D6" sqref="D6"/>
    </sheetView>
  </sheetViews>
  <sheetFormatPr baseColWidth="10" defaultColWidth="11.21875" defaultRowHeight="15" customHeight="1"/>
  <cols>
    <col min="1" max="1" width="11.5546875" customWidth="1"/>
    <col min="2" max="2" width="2.33203125" customWidth="1"/>
    <col min="3" max="3" width="31.6640625" customWidth="1"/>
    <col min="4" max="4" width="13.21875" customWidth="1"/>
    <col min="5" max="5" width="8.33203125" customWidth="1"/>
    <col min="6" max="6" width="8.88671875" customWidth="1"/>
    <col min="7" max="7" width="41" customWidth="1"/>
    <col min="8" max="26" width="10.5546875" customWidth="1"/>
  </cols>
  <sheetData>
    <row r="1" spans="1:26" ht="15.75">
      <c r="A1" s="76"/>
      <c r="B1" s="76"/>
      <c r="C1" s="76"/>
      <c r="D1" s="76"/>
      <c r="E1" s="76"/>
      <c r="F1" s="76"/>
      <c r="G1" s="76"/>
      <c r="H1" s="76"/>
      <c r="I1" s="76"/>
      <c r="J1" s="76"/>
      <c r="K1" s="76"/>
      <c r="L1" s="76"/>
      <c r="M1" s="76"/>
      <c r="N1" s="76"/>
      <c r="O1" s="76"/>
      <c r="P1" s="76"/>
      <c r="Q1" s="76"/>
      <c r="R1" s="76"/>
      <c r="S1" s="76"/>
      <c r="T1" s="76"/>
      <c r="U1" s="76"/>
      <c r="V1" s="76"/>
      <c r="W1" s="76"/>
      <c r="X1" s="76"/>
      <c r="Y1" s="76"/>
      <c r="Z1" s="76"/>
    </row>
    <row r="2" spans="1:26" ht="15.75">
      <c r="A2" s="76"/>
      <c r="B2" s="76"/>
      <c r="C2" s="76"/>
      <c r="D2" s="76"/>
      <c r="E2" s="76"/>
      <c r="F2" s="76"/>
      <c r="G2" s="76"/>
      <c r="H2" s="76"/>
      <c r="I2" s="76"/>
      <c r="J2" s="76"/>
      <c r="K2" s="76"/>
      <c r="L2" s="76"/>
      <c r="M2" s="76"/>
      <c r="N2" s="76"/>
      <c r="O2" s="76"/>
      <c r="P2" s="76"/>
      <c r="Q2" s="76"/>
      <c r="R2" s="76"/>
      <c r="S2" s="76"/>
      <c r="T2" s="76"/>
      <c r="U2" s="76"/>
      <c r="V2" s="76"/>
      <c r="W2" s="76"/>
      <c r="X2" s="76"/>
      <c r="Y2" s="76"/>
      <c r="Z2" s="76"/>
    </row>
    <row r="3" spans="1:26" ht="15.75">
      <c r="A3" s="76"/>
      <c r="B3" s="76"/>
      <c r="C3" s="76"/>
      <c r="D3" s="76"/>
      <c r="E3" s="76"/>
      <c r="F3" s="76"/>
      <c r="G3" s="76"/>
      <c r="H3" s="76"/>
      <c r="I3" s="76"/>
      <c r="J3" s="76"/>
      <c r="K3" s="76"/>
      <c r="L3" s="76"/>
      <c r="M3" s="76"/>
      <c r="N3" s="76"/>
      <c r="O3" s="76"/>
      <c r="P3" s="76"/>
      <c r="Q3" s="76"/>
      <c r="R3" s="76"/>
      <c r="S3" s="76"/>
      <c r="T3" s="76"/>
      <c r="U3" s="76"/>
      <c r="V3" s="76"/>
      <c r="W3" s="76"/>
      <c r="X3" s="76"/>
      <c r="Y3" s="76"/>
      <c r="Z3" s="76"/>
    </row>
    <row r="4" spans="1:26" ht="63.75" customHeight="1">
      <c r="A4" s="76"/>
      <c r="B4" s="871" t="s">
        <v>478</v>
      </c>
      <c r="C4" s="871"/>
      <c r="D4" s="372" t="s">
        <v>504</v>
      </c>
      <c r="E4" s="373" t="s">
        <v>404</v>
      </c>
      <c r="F4" s="377" t="s">
        <v>509</v>
      </c>
      <c r="G4" s="372" t="s">
        <v>506</v>
      </c>
      <c r="H4" s="76"/>
      <c r="I4" s="76"/>
      <c r="J4" s="76"/>
      <c r="K4" s="76"/>
      <c r="L4" s="76"/>
      <c r="M4" s="76"/>
      <c r="N4" s="76"/>
      <c r="O4" s="76"/>
      <c r="P4" s="76"/>
      <c r="Q4" s="76"/>
      <c r="R4" s="76"/>
      <c r="S4" s="76"/>
      <c r="T4" s="76"/>
      <c r="U4" s="76"/>
      <c r="V4" s="76"/>
      <c r="W4" s="76"/>
      <c r="X4" s="76"/>
      <c r="Y4" s="76"/>
      <c r="Z4" s="76"/>
    </row>
    <row r="5" spans="1:26" ht="36.75" customHeight="1">
      <c r="A5" s="76"/>
      <c r="B5" s="872" t="str">
        <f>Indicadores!A16</f>
        <v>Noticias positivas publicadas sobre el Ministerio</v>
      </c>
      <c r="C5" s="873"/>
      <c r="D5" s="258">
        <f>'TABLERO DE MANDO'!V17</f>
        <v>0.23916666666666667</v>
      </c>
      <c r="E5" s="259">
        <f>'TABLERO DE MANDO'!D17</f>
        <v>0.87</v>
      </c>
      <c r="F5" s="260">
        <f>D5/E5</f>
        <v>0.27490421455938696</v>
      </c>
      <c r="G5" s="261"/>
      <c r="H5" s="76"/>
      <c r="I5" s="76"/>
      <c r="J5" s="76"/>
      <c r="K5" s="76"/>
      <c r="L5" s="76"/>
      <c r="M5" s="76"/>
      <c r="N5" s="76"/>
      <c r="O5" s="76"/>
      <c r="P5" s="76"/>
      <c r="Q5" s="76"/>
      <c r="R5" s="76"/>
      <c r="S5" s="76"/>
      <c r="T5" s="76"/>
      <c r="U5" s="76"/>
      <c r="V5" s="76"/>
      <c r="W5" s="76"/>
      <c r="X5" s="76"/>
      <c r="Y5" s="76"/>
      <c r="Z5" s="76"/>
    </row>
    <row r="6" spans="1:26" ht="24" customHeight="1">
      <c r="A6" s="76"/>
      <c r="B6" s="872" t="str">
        <f>Indicadores!A17</f>
        <v>Piezas divulgativas realizadas en cumplimiento del proceso</v>
      </c>
      <c r="C6" s="873"/>
      <c r="D6" s="258">
        <f>'TABLERO DE MANDO'!V18</f>
        <v>0.33333333333333331</v>
      </c>
      <c r="E6" s="259">
        <f>'TABLERO DE MANDO'!D18</f>
        <v>1</v>
      </c>
      <c r="F6" s="260">
        <f>D6/E6</f>
        <v>0.33333333333333331</v>
      </c>
      <c r="G6" s="262"/>
      <c r="H6" s="76"/>
      <c r="I6" s="76"/>
      <c r="J6" s="76"/>
      <c r="K6" s="76"/>
      <c r="L6" s="76"/>
      <c r="M6" s="76"/>
      <c r="N6" s="76"/>
      <c r="O6" s="76"/>
      <c r="P6" s="76"/>
      <c r="Q6" s="76"/>
      <c r="R6" s="76"/>
      <c r="S6" s="76"/>
      <c r="T6" s="76"/>
      <c r="U6" s="76"/>
      <c r="V6" s="76"/>
      <c r="W6" s="76"/>
      <c r="X6" s="76"/>
      <c r="Y6" s="76"/>
      <c r="Z6" s="76"/>
    </row>
    <row r="7" spans="1:26" ht="16.5">
      <c r="A7" s="76"/>
      <c r="B7" s="874" t="s">
        <v>492</v>
      </c>
      <c r="C7" s="874"/>
      <c r="D7" s="874"/>
      <c r="E7" s="874"/>
      <c r="F7" s="263">
        <f>AVERAGE(F5:F6)</f>
        <v>0.30411877394636011</v>
      </c>
      <c r="G7" s="261"/>
      <c r="H7" s="76"/>
      <c r="I7" s="76"/>
      <c r="J7" s="76"/>
      <c r="K7" s="76"/>
      <c r="L7" s="76"/>
      <c r="M7" s="76"/>
      <c r="N7" s="76"/>
      <c r="O7" s="76"/>
      <c r="P7" s="76"/>
      <c r="Q7" s="76"/>
      <c r="R7" s="76"/>
      <c r="S7" s="76"/>
      <c r="T7" s="76"/>
      <c r="U7" s="76"/>
      <c r="V7" s="76"/>
      <c r="W7" s="76"/>
      <c r="X7" s="76"/>
      <c r="Y7" s="76"/>
      <c r="Z7" s="76"/>
    </row>
    <row r="8" spans="1:26" ht="16.5" customHeight="1">
      <c r="A8" s="76"/>
      <c r="B8" s="870" t="s">
        <v>508</v>
      </c>
      <c r="C8" s="870"/>
      <c r="D8" s="870"/>
      <c r="E8" s="870"/>
      <c r="F8" s="870"/>
      <c r="G8" s="870"/>
      <c r="H8" s="76"/>
      <c r="I8" s="76"/>
      <c r="J8" s="76"/>
      <c r="K8" s="76"/>
      <c r="L8" s="76"/>
      <c r="M8" s="76"/>
      <c r="N8" s="76"/>
      <c r="O8" s="76"/>
      <c r="P8" s="76"/>
      <c r="Q8" s="76"/>
      <c r="R8" s="76"/>
      <c r="S8" s="76"/>
      <c r="T8" s="76"/>
      <c r="U8" s="76"/>
      <c r="V8" s="76"/>
      <c r="W8" s="76"/>
      <c r="X8" s="76"/>
      <c r="Y8" s="76"/>
      <c r="Z8" s="76"/>
    </row>
    <row r="9" spans="1:26" ht="15.75">
      <c r="A9" s="76"/>
      <c r="B9" s="870"/>
      <c r="C9" s="870"/>
      <c r="D9" s="870"/>
      <c r="E9" s="870"/>
      <c r="F9" s="870"/>
      <c r="G9" s="870"/>
      <c r="H9" s="76"/>
      <c r="I9" s="76"/>
      <c r="J9" s="76"/>
      <c r="K9" s="76"/>
      <c r="L9" s="76"/>
      <c r="M9" s="76"/>
      <c r="N9" s="76"/>
      <c r="O9" s="76"/>
      <c r="P9" s="76"/>
      <c r="Q9" s="76"/>
      <c r="R9" s="76"/>
      <c r="S9" s="76"/>
      <c r="T9" s="76"/>
      <c r="U9" s="76"/>
      <c r="V9" s="76"/>
      <c r="W9" s="76"/>
      <c r="X9" s="76"/>
      <c r="Y9" s="76"/>
      <c r="Z9" s="76"/>
    </row>
    <row r="10" spans="1:26" ht="15.75">
      <c r="A10" s="76"/>
      <c r="B10" s="870"/>
      <c r="C10" s="870"/>
      <c r="D10" s="870"/>
      <c r="E10" s="870"/>
      <c r="F10" s="870"/>
      <c r="G10" s="870"/>
      <c r="H10" s="76"/>
      <c r="I10" s="76"/>
      <c r="J10" s="76"/>
      <c r="K10" s="76"/>
      <c r="L10" s="76"/>
      <c r="M10" s="76"/>
      <c r="N10" s="76"/>
      <c r="O10" s="76"/>
      <c r="P10" s="76"/>
      <c r="Q10" s="76"/>
      <c r="R10" s="76"/>
      <c r="S10" s="76"/>
      <c r="T10" s="76"/>
      <c r="U10" s="76"/>
      <c r="V10" s="76"/>
      <c r="W10" s="76"/>
      <c r="X10" s="76"/>
      <c r="Y10" s="76"/>
      <c r="Z10" s="76"/>
    </row>
    <row r="11" spans="1:26" ht="15.75">
      <c r="A11" s="76"/>
      <c r="B11" s="76"/>
      <c r="C11" s="76"/>
      <c r="D11" s="76"/>
      <c r="E11" s="76"/>
      <c r="F11" s="76"/>
      <c r="G11" s="76"/>
      <c r="H11" s="76"/>
      <c r="I11" s="76"/>
      <c r="J11" s="76"/>
      <c r="K11" s="76"/>
      <c r="L11" s="76"/>
      <c r="M11" s="76"/>
      <c r="N11" s="76"/>
      <c r="O11" s="76"/>
      <c r="P11" s="76"/>
      <c r="Q11" s="76"/>
      <c r="R11" s="76"/>
      <c r="S11" s="76"/>
      <c r="T11" s="76"/>
      <c r="U11" s="76"/>
      <c r="V11" s="76"/>
      <c r="W11" s="76"/>
      <c r="X11" s="76"/>
      <c r="Y11" s="76"/>
      <c r="Z11" s="76"/>
    </row>
    <row r="12" spans="1:26" ht="15.75">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row>
    <row r="13" spans="1:26" ht="15.75">
      <c r="A13" s="76"/>
      <c r="B13" s="76"/>
      <c r="C13" s="76"/>
      <c r="D13" s="76"/>
      <c r="E13" s="76"/>
      <c r="F13" s="76"/>
      <c r="G13" s="76"/>
      <c r="H13" s="76"/>
      <c r="I13" s="76"/>
      <c r="J13" s="76"/>
      <c r="K13" s="76"/>
      <c r="L13" s="76"/>
      <c r="M13" s="76"/>
      <c r="N13" s="76"/>
      <c r="O13" s="76"/>
      <c r="P13" s="76"/>
      <c r="Q13" s="76"/>
      <c r="R13" s="76"/>
      <c r="S13" s="76"/>
      <c r="T13" s="76"/>
      <c r="U13" s="76"/>
      <c r="V13" s="76"/>
      <c r="W13" s="76"/>
      <c r="X13" s="76"/>
      <c r="Y13" s="76"/>
      <c r="Z13" s="76"/>
    </row>
    <row r="14" spans="1:26" ht="15.75">
      <c r="A14" s="76"/>
      <c r="B14" s="76"/>
      <c r="C14" s="76"/>
      <c r="D14" s="76"/>
      <c r="E14" s="76"/>
      <c r="F14" s="76"/>
      <c r="G14" s="76"/>
      <c r="H14" s="76"/>
      <c r="I14" s="76"/>
      <c r="J14" s="76"/>
      <c r="K14" s="76"/>
      <c r="L14" s="76"/>
      <c r="M14" s="76"/>
      <c r="N14" s="76"/>
      <c r="O14" s="76"/>
      <c r="P14" s="76"/>
      <c r="Q14" s="76"/>
      <c r="R14" s="76"/>
      <c r="S14" s="76"/>
      <c r="T14" s="76"/>
      <c r="U14" s="76"/>
      <c r="V14" s="76"/>
      <c r="W14" s="76"/>
      <c r="X14" s="76"/>
      <c r="Y14" s="76"/>
      <c r="Z14" s="76"/>
    </row>
    <row r="15" spans="1:26" ht="15.75">
      <c r="A15" s="76"/>
      <c r="B15" s="76"/>
      <c r="C15" s="76"/>
      <c r="D15" s="76"/>
      <c r="E15" s="76"/>
      <c r="F15" s="76"/>
      <c r="G15" s="76"/>
      <c r="H15" s="76"/>
      <c r="I15" s="76"/>
      <c r="J15" s="76"/>
      <c r="K15" s="76"/>
      <c r="L15" s="76"/>
      <c r="M15" s="76"/>
      <c r="N15" s="76"/>
      <c r="O15" s="76"/>
      <c r="P15" s="76"/>
      <c r="Q15" s="76"/>
      <c r="R15" s="76"/>
      <c r="S15" s="76"/>
      <c r="T15" s="76"/>
      <c r="U15" s="76"/>
      <c r="V15" s="76"/>
      <c r="W15" s="76"/>
      <c r="X15" s="76"/>
      <c r="Y15" s="76"/>
      <c r="Z15" s="76"/>
    </row>
    <row r="16" spans="1:26" ht="15.75">
      <c r="A16" s="76"/>
      <c r="B16" s="76"/>
      <c r="C16" s="76"/>
      <c r="D16" s="76"/>
      <c r="E16" s="76"/>
      <c r="F16" s="76"/>
      <c r="G16" s="76"/>
      <c r="H16" s="76"/>
      <c r="I16" s="76"/>
      <c r="J16" s="76"/>
      <c r="K16" s="76"/>
      <c r="L16" s="76"/>
      <c r="M16" s="76"/>
      <c r="N16" s="76"/>
      <c r="O16" s="76"/>
      <c r="P16" s="76"/>
      <c r="Q16" s="76"/>
      <c r="R16" s="76"/>
      <c r="S16" s="76"/>
      <c r="T16" s="76"/>
      <c r="U16" s="76"/>
      <c r="V16" s="76"/>
      <c r="W16" s="76"/>
      <c r="X16" s="76"/>
      <c r="Y16" s="76"/>
      <c r="Z16" s="76"/>
    </row>
    <row r="17" spans="1:26" ht="15.75">
      <c r="A17" s="76"/>
      <c r="B17" s="76"/>
      <c r="C17" s="76"/>
      <c r="D17" s="76"/>
      <c r="E17" s="76"/>
      <c r="F17" s="76"/>
      <c r="G17" s="76"/>
      <c r="H17" s="76"/>
      <c r="I17" s="76"/>
      <c r="J17" s="76"/>
      <c r="K17" s="76"/>
      <c r="L17" s="76"/>
      <c r="M17" s="76"/>
      <c r="N17" s="76"/>
      <c r="O17" s="76"/>
      <c r="P17" s="76"/>
      <c r="Q17" s="76"/>
      <c r="R17" s="76"/>
      <c r="S17" s="76"/>
      <c r="T17" s="76"/>
      <c r="U17" s="76"/>
      <c r="V17" s="76"/>
      <c r="W17" s="76"/>
      <c r="X17" s="76"/>
      <c r="Y17" s="76"/>
      <c r="Z17" s="76"/>
    </row>
    <row r="18" spans="1:26" ht="15.75">
      <c r="A18" s="76"/>
      <c r="B18" s="76"/>
      <c r="C18" s="76"/>
      <c r="D18" s="76"/>
      <c r="E18" s="76"/>
      <c r="F18" s="76"/>
      <c r="G18" s="76"/>
      <c r="H18" s="76"/>
      <c r="I18" s="76"/>
      <c r="J18" s="76"/>
      <c r="K18" s="76"/>
      <c r="L18" s="76"/>
      <c r="M18" s="76"/>
      <c r="N18" s="76"/>
      <c r="O18" s="76"/>
      <c r="P18" s="76"/>
      <c r="Q18" s="76"/>
      <c r="R18" s="76"/>
      <c r="S18" s="76"/>
      <c r="T18" s="76"/>
      <c r="U18" s="76"/>
      <c r="V18" s="76"/>
      <c r="W18" s="76"/>
      <c r="X18" s="76"/>
      <c r="Y18" s="76"/>
      <c r="Z18" s="76"/>
    </row>
    <row r="19" spans="1:26" ht="15.75">
      <c r="A19" s="76"/>
      <c r="B19" s="76"/>
      <c r="C19" s="76"/>
      <c r="D19" s="76"/>
      <c r="E19" s="76"/>
      <c r="F19" s="76"/>
      <c r="G19" s="76"/>
      <c r="H19" s="76"/>
      <c r="I19" s="76"/>
      <c r="J19" s="76"/>
      <c r="K19" s="76"/>
      <c r="L19" s="76"/>
      <c r="M19" s="76"/>
      <c r="N19" s="76"/>
      <c r="O19" s="76"/>
      <c r="P19" s="76"/>
      <c r="Q19" s="76"/>
      <c r="R19" s="76"/>
      <c r="S19" s="76"/>
      <c r="T19" s="76"/>
      <c r="U19" s="76"/>
      <c r="V19" s="76"/>
      <c r="W19" s="76"/>
      <c r="X19" s="76"/>
      <c r="Y19" s="76"/>
      <c r="Z19" s="76"/>
    </row>
    <row r="20" spans="1:26" ht="15.75" customHeight="1">
      <c r="A20" s="76"/>
      <c r="B20" s="76"/>
      <c r="C20" s="76"/>
      <c r="D20" s="76"/>
      <c r="E20" s="76"/>
      <c r="F20" s="76"/>
      <c r="G20" s="76"/>
      <c r="H20" s="76"/>
      <c r="I20" s="76"/>
      <c r="J20" s="76"/>
      <c r="K20" s="76"/>
      <c r="L20" s="76"/>
      <c r="M20" s="76"/>
      <c r="N20" s="76"/>
      <c r="O20" s="76"/>
      <c r="P20" s="76"/>
      <c r="Q20" s="76"/>
      <c r="R20" s="76"/>
      <c r="S20" s="76"/>
      <c r="T20" s="76"/>
      <c r="U20" s="76"/>
      <c r="V20" s="76"/>
      <c r="W20" s="76"/>
      <c r="X20" s="76"/>
      <c r="Y20" s="76"/>
      <c r="Z20" s="76"/>
    </row>
    <row r="21" spans="1:26" ht="15.75" customHeight="1">
      <c r="A21" s="76"/>
      <c r="B21" s="76"/>
      <c r="C21" s="76"/>
      <c r="D21" s="76"/>
      <c r="E21" s="76"/>
      <c r="F21" s="76"/>
      <c r="G21" s="76"/>
      <c r="H21" s="76"/>
      <c r="I21" s="76"/>
      <c r="J21" s="76"/>
      <c r="K21" s="76"/>
      <c r="L21" s="76"/>
      <c r="M21" s="76"/>
      <c r="N21" s="76"/>
      <c r="O21" s="76"/>
      <c r="P21" s="76"/>
      <c r="Q21" s="76"/>
      <c r="R21" s="76"/>
      <c r="S21" s="76"/>
      <c r="T21" s="76"/>
      <c r="U21" s="76"/>
      <c r="V21" s="76"/>
      <c r="W21" s="76"/>
      <c r="X21" s="76"/>
      <c r="Y21" s="76"/>
      <c r="Z21" s="76"/>
    </row>
    <row r="22" spans="1:26" ht="15.75" customHeight="1">
      <c r="A22" s="76"/>
      <c r="B22" s="76"/>
      <c r="C22" s="76"/>
      <c r="D22" s="76"/>
      <c r="E22" s="76"/>
      <c r="F22" s="76"/>
      <c r="G22" s="76"/>
      <c r="H22" s="76"/>
      <c r="I22" s="76"/>
      <c r="J22" s="76"/>
      <c r="K22" s="76"/>
      <c r="L22" s="76"/>
      <c r="M22" s="76"/>
      <c r="N22" s="76"/>
      <c r="O22" s="76"/>
      <c r="P22" s="76"/>
      <c r="Q22" s="76"/>
      <c r="R22" s="76"/>
      <c r="S22" s="76"/>
      <c r="T22" s="76"/>
      <c r="U22" s="76"/>
      <c r="V22" s="76"/>
      <c r="W22" s="76"/>
      <c r="X22" s="76"/>
      <c r="Y22" s="76"/>
      <c r="Z22" s="76"/>
    </row>
    <row r="23" spans="1:26" ht="15.75" customHeight="1">
      <c r="A23" s="76"/>
      <c r="B23" s="76"/>
      <c r="C23" s="76"/>
      <c r="D23" s="76"/>
      <c r="E23" s="76"/>
      <c r="F23" s="76"/>
      <c r="G23" s="76"/>
      <c r="H23" s="76"/>
      <c r="I23" s="76"/>
      <c r="J23" s="76"/>
      <c r="K23" s="76"/>
      <c r="L23" s="76"/>
      <c r="M23" s="76"/>
      <c r="N23" s="76"/>
      <c r="O23" s="76"/>
      <c r="P23" s="76"/>
      <c r="Q23" s="76"/>
      <c r="R23" s="76"/>
      <c r="S23" s="76"/>
      <c r="T23" s="76"/>
      <c r="U23" s="76"/>
      <c r="V23" s="76"/>
      <c r="W23" s="76"/>
      <c r="X23" s="76"/>
      <c r="Y23" s="76"/>
      <c r="Z23" s="76"/>
    </row>
    <row r="24" spans="1:26" ht="15.75" customHeight="1">
      <c r="A24" s="76"/>
      <c r="B24" s="76"/>
      <c r="C24" s="76"/>
      <c r="D24" s="76"/>
      <c r="E24" s="76"/>
      <c r="F24" s="76"/>
      <c r="G24" s="76"/>
      <c r="H24" s="76"/>
      <c r="I24" s="76"/>
      <c r="J24" s="76"/>
      <c r="K24" s="76"/>
      <c r="L24" s="76"/>
      <c r="M24" s="76"/>
      <c r="N24" s="76"/>
      <c r="O24" s="76"/>
      <c r="P24" s="76"/>
      <c r="Q24" s="76"/>
      <c r="R24" s="76"/>
      <c r="S24" s="76"/>
      <c r="T24" s="76"/>
      <c r="U24" s="76"/>
      <c r="V24" s="76"/>
      <c r="W24" s="76"/>
      <c r="X24" s="76"/>
      <c r="Y24" s="76"/>
      <c r="Z24" s="76"/>
    </row>
    <row r="25" spans="1:26" ht="15.75" customHeight="1">
      <c r="A25" s="76"/>
      <c r="B25" s="76"/>
      <c r="C25" s="76"/>
      <c r="D25" s="76"/>
      <c r="E25" s="76"/>
      <c r="F25" s="76"/>
      <c r="G25" s="76"/>
      <c r="H25" s="76"/>
      <c r="I25" s="76"/>
      <c r="J25" s="76"/>
      <c r="K25" s="76"/>
      <c r="L25" s="76"/>
      <c r="M25" s="76"/>
      <c r="N25" s="76"/>
      <c r="O25" s="76"/>
      <c r="P25" s="76"/>
      <c r="Q25" s="76"/>
      <c r="R25" s="76"/>
      <c r="S25" s="76"/>
      <c r="T25" s="76"/>
      <c r="U25" s="76"/>
      <c r="V25" s="76"/>
      <c r="W25" s="76"/>
      <c r="X25" s="76"/>
      <c r="Y25" s="76"/>
      <c r="Z25" s="76"/>
    </row>
    <row r="26" spans="1:26" ht="15.75" customHeight="1">
      <c r="A26" s="76"/>
      <c r="B26" s="76"/>
      <c r="C26" s="76"/>
      <c r="D26" s="76"/>
      <c r="E26" s="76"/>
      <c r="F26" s="76"/>
      <c r="G26" s="76"/>
      <c r="H26" s="76"/>
      <c r="I26" s="76"/>
      <c r="J26" s="76"/>
      <c r="K26" s="76"/>
      <c r="L26" s="76"/>
      <c r="M26" s="76"/>
      <c r="N26" s="76"/>
      <c r="O26" s="76"/>
      <c r="P26" s="76"/>
      <c r="Q26" s="76"/>
      <c r="R26" s="76"/>
      <c r="S26" s="76"/>
      <c r="T26" s="76"/>
      <c r="U26" s="76"/>
      <c r="V26" s="76"/>
      <c r="W26" s="76"/>
      <c r="X26" s="76"/>
      <c r="Y26" s="76"/>
      <c r="Z26" s="76"/>
    </row>
    <row r="27" spans="1:26" ht="15.75" customHeight="1">
      <c r="A27" s="76"/>
      <c r="B27" s="76"/>
      <c r="C27" s="76"/>
      <c r="D27" s="76"/>
      <c r="E27" s="76"/>
      <c r="F27" s="76"/>
      <c r="G27" s="76"/>
      <c r="H27" s="76"/>
      <c r="I27" s="76"/>
      <c r="J27" s="76"/>
      <c r="K27" s="76"/>
      <c r="L27" s="76"/>
      <c r="M27" s="76"/>
      <c r="N27" s="76"/>
      <c r="O27" s="76"/>
      <c r="P27" s="76"/>
      <c r="Q27" s="76"/>
      <c r="R27" s="76"/>
      <c r="S27" s="76"/>
      <c r="T27" s="76"/>
      <c r="U27" s="76"/>
      <c r="V27" s="76"/>
      <c r="W27" s="76"/>
      <c r="X27" s="76"/>
      <c r="Y27" s="76"/>
      <c r="Z27" s="76"/>
    </row>
    <row r="28" spans="1:26" ht="15.75" customHeight="1">
      <c r="A28" s="76"/>
      <c r="B28" s="76"/>
      <c r="C28" s="76"/>
      <c r="D28" s="76"/>
      <c r="E28" s="76"/>
      <c r="F28" s="76"/>
      <c r="G28" s="76"/>
      <c r="H28" s="76"/>
      <c r="I28" s="76"/>
      <c r="J28" s="76"/>
      <c r="K28" s="76"/>
      <c r="L28" s="76"/>
      <c r="M28" s="76"/>
      <c r="N28" s="76"/>
      <c r="O28" s="76"/>
      <c r="P28" s="76"/>
      <c r="Q28" s="76"/>
      <c r="R28" s="76"/>
      <c r="S28" s="76"/>
      <c r="T28" s="76"/>
      <c r="U28" s="76"/>
      <c r="V28" s="76"/>
      <c r="W28" s="76"/>
      <c r="X28" s="76"/>
      <c r="Y28" s="76"/>
      <c r="Z28" s="76"/>
    </row>
    <row r="29" spans="1:26" ht="15.75" customHeight="1">
      <c r="A29" s="76"/>
      <c r="B29" s="76"/>
      <c r="C29" s="76"/>
      <c r="D29" s="76"/>
      <c r="E29" s="76"/>
      <c r="F29" s="76"/>
      <c r="G29" s="76"/>
      <c r="H29" s="76"/>
      <c r="I29" s="76"/>
      <c r="J29" s="76"/>
      <c r="K29" s="76"/>
      <c r="L29" s="76"/>
      <c r="M29" s="76"/>
      <c r="N29" s="76"/>
      <c r="O29" s="76"/>
      <c r="P29" s="76"/>
      <c r="Q29" s="76"/>
      <c r="R29" s="76"/>
      <c r="S29" s="76"/>
      <c r="T29" s="76"/>
      <c r="U29" s="76"/>
      <c r="V29" s="76"/>
      <c r="W29" s="76"/>
      <c r="X29" s="76"/>
      <c r="Y29" s="76"/>
      <c r="Z29" s="76"/>
    </row>
    <row r="30" spans="1:26" ht="15.75" customHeight="1">
      <c r="A30" s="76"/>
      <c r="B30" s="76"/>
      <c r="C30" s="76"/>
      <c r="D30" s="76"/>
      <c r="E30" s="76"/>
      <c r="F30" s="76"/>
      <c r="G30" s="76"/>
      <c r="H30" s="76"/>
      <c r="I30" s="76"/>
      <c r="J30" s="76"/>
      <c r="K30" s="76"/>
      <c r="L30" s="76"/>
      <c r="M30" s="76"/>
      <c r="N30" s="76"/>
      <c r="O30" s="76"/>
      <c r="P30" s="76"/>
      <c r="Q30" s="76"/>
      <c r="R30" s="76"/>
      <c r="S30" s="76"/>
      <c r="T30" s="76"/>
      <c r="U30" s="76"/>
      <c r="V30" s="76"/>
      <c r="W30" s="76"/>
      <c r="X30" s="76"/>
      <c r="Y30" s="76"/>
      <c r="Z30" s="76"/>
    </row>
    <row r="31" spans="1:26" ht="15.75" customHeight="1">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row>
    <row r="32" spans="1:26" ht="15.75" customHeight="1">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row>
    <row r="33" spans="1:26" ht="15.75" customHeight="1">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row>
    <row r="34" spans="1:26" ht="15.75" customHeight="1">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row>
    <row r="35" spans="1:26" ht="15.75" customHeight="1">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row>
    <row r="36" spans="1:26" ht="15.75" customHeight="1">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row>
    <row r="37" spans="1:26" ht="15.75" customHeight="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row>
    <row r="38" spans="1:26" ht="15.75"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row>
    <row r="39" spans="1:26" ht="15.75"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row>
    <row r="40" spans="1:26" ht="15.75"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row>
    <row r="41" spans="1:26" ht="15.75"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row>
    <row r="42" spans="1:26" ht="15.75"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row>
    <row r="43" spans="1:26" ht="15.75"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row>
    <row r="44" spans="1:26" ht="15.75"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row>
    <row r="45" spans="1:26" ht="15.75"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row>
    <row r="46" spans="1:26"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row>
    <row r="47" spans="1:26" ht="15.75"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row>
    <row r="48" spans="1:26"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row>
    <row r="49" spans="1:26"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row>
    <row r="50" spans="1:26"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26"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row>
    <row r="53" spans="1:26"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row>
    <row r="54" spans="1:26"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row>
    <row r="55" spans="1:26"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row>
    <row r="57" spans="1:26"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row>
    <row r="58" spans="1:26"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row>
    <row r="59" spans="1:26"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row>
    <row r="61" spans="1:26"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row>
    <row r="62" spans="1:26"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row>
    <row r="63" spans="1:26"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row>
    <row r="65" spans="1:26"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row>
    <row r="68" spans="1:26"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row>
    <row r="71" spans="1:26"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row>
    <row r="76" spans="1:26"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5.75" customHeight="1"/>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5">
    <mergeCell ref="B8:G10"/>
    <mergeCell ref="B4:C4"/>
    <mergeCell ref="B5:C5"/>
    <mergeCell ref="B6:C6"/>
    <mergeCell ref="B7:E7"/>
  </mergeCells>
  <conditionalFormatting sqref="F7">
    <cfRule type="cellIs" dxfId="131" priority="1" operator="equal">
      <formula>0</formula>
    </cfRule>
  </conditionalFormatting>
  <conditionalFormatting sqref="F7">
    <cfRule type="cellIs" dxfId="130" priority="2" operator="greaterThan">
      <formula>0.85</formula>
    </cfRule>
  </conditionalFormatting>
  <conditionalFormatting sqref="F7">
    <cfRule type="cellIs" dxfId="129" priority="3" operator="between">
      <formula>0.7</formula>
      <formula>0.85</formula>
    </cfRule>
  </conditionalFormatting>
  <conditionalFormatting sqref="F7">
    <cfRule type="cellIs" dxfId="128" priority="4" operator="lessThan">
      <formula>0.7</formula>
    </cfRule>
  </conditionalFormatting>
  <conditionalFormatting sqref="F5:F6">
    <cfRule type="cellIs" dxfId="127" priority="5" operator="equal">
      <formula>0</formula>
    </cfRule>
  </conditionalFormatting>
  <conditionalFormatting sqref="F5:F6">
    <cfRule type="cellIs" dxfId="126" priority="6" operator="greaterThan">
      <formula>0.85</formula>
    </cfRule>
  </conditionalFormatting>
  <conditionalFormatting sqref="F5:F6">
    <cfRule type="cellIs" dxfId="125" priority="7" operator="between">
      <formula>0.7</formula>
      <formula>0.85</formula>
    </cfRule>
  </conditionalFormatting>
  <conditionalFormatting sqref="F5:F6">
    <cfRule type="cellIs" dxfId="124" priority="8" operator="lessThan">
      <formula>0.7</formula>
    </cfRule>
  </conditionalFormatting>
  <hyperlinks>
    <hyperlink ref="B4" location="Objetivo 3!A1" display="3. Permitir y facilitar el control social sobre la gestión del Ministerio" xr:uid="{00000000-0004-0000-4A00-000000000000}"/>
  </hyperlinks>
  <pageMargins left="0.7" right="0.7" top="0.75" bottom="0.75" header="0" footer="0"/>
  <pageSetup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6">
    <tabColor rgb="FFC5E0B3"/>
  </sheetPr>
  <dimension ref="A1:Z998"/>
  <sheetViews>
    <sheetView showGridLines="0" topLeftCell="A3" workbookViewId="0">
      <selection activeCell="D6" sqref="D6"/>
    </sheetView>
  </sheetViews>
  <sheetFormatPr baseColWidth="10" defaultColWidth="11.21875" defaultRowHeight="15" customHeight="1"/>
  <cols>
    <col min="1" max="1" width="11.5546875" customWidth="1"/>
    <col min="2" max="2" width="2.33203125" customWidth="1"/>
    <col min="3" max="3" width="31.6640625" customWidth="1"/>
    <col min="4" max="4" width="6.77734375" customWidth="1"/>
    <col min="5" max="5" width="8.33203125" customWidth="1"/>
    <col min="6" max="6" width="8.88671875" customWidth="1"/>
    <col min="7" max="7" width="41" customWidth="1"/>
    <col min="8" max="26" width="10.5546875" customWidth="1"/>
  </cols>
  <sheetData>
    <row r="1" spans="1:26" ht="15.75">
      <c r="A1" s="76"/>
      <c r="B1" s="76"/>
      <c r="C1" s="76"/>
      <c r="D1" s="76"/>
      <c r="E1" s="76"/>
      <c r="F1" s="76"/>
      <c r="G1" s="76"/>
      <c r="H1" s="76"/>
      <c r="I1" s="76"/>
      <c r="J1" s="76"/>
      <c r="K1" s="76"/>
      <c r="L1" s="76"/>
      <c r="M1" s="76"/>
      <c r="N1" s="76"/>
      <c r="O1" s="76"/>
      <c r="P1" s="76"/>
      <c r="Q1" s="76"/>
      <c r="R1" s="76"/>
      <c r="S1" s="76"/>
      <c r="T1" s="76"/>
      <c r="U1" s="76"/>
      <c r="V1" s="76"/>
      <c r="W1" s="76"/>
      <c r="X1" s="76"/>
      <c r="Y1" s="76"/>
      <c r="Z1" s="76"/>
    </row>
    <row r="2" spans="1:26" ht="15.75">
      <c r="A2" s="76"/>
      <c r="B2" s="76"/>
      <c r="C2" s="76"/>
      <c r="D2" s="76"/>
      <c r="E2" s="76"/>
      <c r="F2" s="76"/>
      <c r="G2" s="76"/>
      <c r="H2" s="76"/>
      <c r="I2" s="76"/>
      <c r="J2" s="76"/>
      <c r="K2" s="76"/>
      <c r="L2" s="76"/>
      <c r="M2" s="76"/>
      <c r="N2" s="76"/>
      <c r="O2" s="76"/>
      <c r="P2" s="76"/>
      <c r="Q2" s="76"/>
      <c r="R2" s="76"/>
      <c r="S2" s="76"/>
      <c r="T2" s="76"/>
      <c r="U2" s="76"/>
      <c r="V2" s="76"/>
      <c r="W2" s="76"/>
      <c r="X2" s="76"/>
      <c r="Y2" s="76"/>
      <c r="Z2" s="76"/>
    </row>
    <row r="3" spans="1:26" ht="15.75">
      <c r="A3" s="76"/>
      <c r="B3" s="76"/>
      <c r="C3" s="76"/>
      <c r="D3" s="76"/>
      <c r="E3" s="76"/>
      <c r="F3" s="76"/>
      <c r="G3" s="76"/>
      <c r="H3" s="76"/>
      <c r="I3" s="76"/>
      <c r="J3" s="76"/>
      <c r="K3" s="76"/>
      <c r="L3" s="76"/>
      <c r="M3" s="76"/>
      <c r="N3" s="76"/>
      <c r="O3" s="76"/>
      <c r="P3" s="76"/>
      <c r="Q3" s="76"/>
      <c r="R3" s="76"/>
      <c r="S3" s="76"/>
      <c r="T3" s="76"/>
      <c r="U3" s="76"/>
      <c r="V3" s="76"/>
      <c r="W3" s="76"/>
      <c r="X3" s="76"/>
      <c r="Y3" s="76"/>
      <c r="Z3" s="76"/>
    </row>
    <row r="4" spans="1:26" ht="42" customHeight="1">
      <c r="A4" s="76"/>
      <c r="B4" s="866" t="s">
        <v>479</v>
      </c>
      <c r="C4" s="866"/>
      <c r="D4" s="374"/>
      <c r="E4" s="375" t="s">
        <v>404</v>
      </c>
      <c r="F4" s="374" t="s">
        <v>509</v>
      </c>
      <c r="G4" s="376" t="s">
        <v>506</v>
      </c>
      <c r="H4" s="76"/>
      <c r="I4" s="76"/>
      <c r="J4" s="76"/>
      <c r="K4" s="76"/>
      <c r="L4" s="76"/>
      <c r="M4" s="76"/>
      <c r="N4" s="76"/>
      <c r="O4" s="76"/>
      <c r="P4" s="76"/>
      <c r="Q4" s="76"/>
      <c r="R4" s="76"/>
      <c r="S4" s="76"/>
      <c r="T4" s="76"/>
      <c r="U4" s="76"/>
      <c r="V4" s="76"/>
      <c r="W4" s="76"/>
      <c r="X4" s="76"/>
      <c r="Y4" s="76"/>
      <c r="Z4" s="76"/>
    </row>
    <row r="5" spans="1:26" ht="30" customHeight="1">
      <c r="A5" s="76"/>
      <c r="B5" s="876" t="str">
        <f>Indicadores!A43</f>
        <v>Inducción a la entidad</v>
      </c>
      <c r="C5" s="433"/>
      <c r="D5" s="88">
        <f>'TABLERO DE MANDO'!V44</f>
        <v>0.155</v>
      </c>
      <c r="E5" s="88">
        <f>'TABLERO DE MANDO'!D44</f>
        <v>0.8</v>
      </c>
      <c r="F5" s="343">
        <f>D5/E5</f>
        <v>0.19374999999999998</v>
      </c>
      <c r="G5" s="92"/>
      <c r="H5" s="76"/>
      <c r="I5" s="76"/>
      <c r="J5" s="76"/>
      <c r="K5" s="76"/>
      <c r="L5" s="76"/>
      <c r="M5" s="76"/>
      <c r="N5" s="76"/>
      <c r="O5" s="76"/>
      <c r="P5" s="76"/>
      <c r="Q5" s="76"/>
      <c r="R5" s="76"/>
      <c r="S5" s="76"/>
      <c r="T5" s="76"/>
      <c r="U5" s="76"/>
      <c r="V5" s="76"/>
      <c r="W5" s="76"/>
      <c r="X5" s="76"/>
      <c r="Y5" s="76"/>
      <c r="Z5" s="76"/>
    </row>
    <row r="6" spans="1:26" ht="30" customHeight="1">
      <c r="A6" s="76"/>
      <c r="B6" s="876" t="str">
        <f>Indicadores!A44</f>
        <v>Cumplimiento programación de vacaciones</v>
      </c>
      <c r="C6" s="433"/>
      <c r="D6" s="88">
        <f>'TABLERO DE MANDO'!V45</f>
        <v>0.33910000000000001</v>
      </c>
      <c r="E6" s="88">
        <f>'TABLERO DE MANDO'!D45</f>
        <v>0.8</v>
      </c>
      <c r="F6" s="91">
        <f>D6/E6</f>
        <v>0.423875</v>
      </c>
      <c r="G6" s="90"/>
      <c r="H6" s="76"/>
      <c r="I6" s="76"/>
      <c r="J6" s="76"/>
      <c r="K6" s="76"/>
      <c r="L6" s="76"/>
      <c r="M6" s="76"/>
      <c r="N6" s="76"/>
      <c r="O6" s="76"/>
      <c r="P6" s="76"/>
      <c r="Q6" s="76"/>
      <c r="R6" s="76"/>
      <c r="S6" s="76"/>
      <c r="T6" s="76"/>
      <c r="U6" s="76"/>
      <c r="V6" s="76"/>
      <c r="W6" s="76"/>
      <c r="X6" s="76"/>
      <c r="Y6" s="76"/>
      <c r="Z6" s="76"/>
    </row>
    <row r="7" spans="1:26" ht="30" customHeight="1">
      <c r="A7" s="76"/>
      <c r="B7" s="876" t="str">
        <f>Indicadores!A45</f>
        <v>Porcentaje de cumplimiento de la evaluación SST</v>
      </c>
      <c r="C7" s="433"/>
      <c r="D7" s="88">
        <f>'TABLERO DE MANDO'!V46</f>
        <v>0</v>
      </c>
      <c r="E7" s="88">
        <f>'TABLERO DE MANDO'!D46</f>
        <v>0.8</v>
      </c>
      <c r="F7" s="91">
        <f>D7/E7</f>
        <v>0</v>
      </c>
      <c r="G7" s="92"/>
      <c r="H7" s="76"/>
      <c r="I7" s="76"/>
      <c r="J7" s="76"/>
      <c r="K7" s="76"/>
      <c r="L7" s="76"/>
      <c r="M7" s="76"/>
      <c r="N7" s="76"/>
      <c r="O7" s="76"/>
      <c r="P7" s="76"/>
      <c r="Q7" s="76"/>
      <c r="R7" s="76"/>
      <c r="S7" s="76"/>
      <c r="T7" s="76"/>
      <c r="U7" s="76"/>
      <c r="V7" s="76"/>
      <c r="W7" s="76"/>
      <c r="X7" s="76"/>
      <c r="Y7" s="76"/>
      <c r="Z7" s="76"/>
    </row>
    <row r="8" spans="1:26" ht="30" customHeight="1">
      <c r="A8" s="76"/>
      <c r="B8" s="877" t="str">
        <f>Indicadores!A46</f>
        <v>Gestión de cobro de incapacidades</v>
      </c>
      <c r="C8" s="427"/>
      <c r="D8" s="338">
        <f>'TABLERO DE MANDO'!V47</f>
        <v>0.5</v>
      </c>
      <c r="E8" s="338">
        <f>'TABLERO DE MANDO'!D47</f>
        <v>0.9</v>
      </c>
      <c r="F8" s="339">
        <f>D8/E8</f>
        <v>0.55555555555555558</v>
      </c>
      <c r="G8" s="340"/>
      <c r="H8" s="76"/>
      <c r="I8" s="76"/>
      <c r="J8" s="76"/>
      <c r="K8" s="76"/>
      <c r="L8" s="76"/>
      <c r="M8" s="76"/>
      <c r="N8" s="76"/>
      <c r="O8" s="76"/>
      <c r="P8" s="76"/>
      <c r="Q8" s="76"/>
      <c r="R8" s="76"/>
      <c r="S8" s="76"/>
      <c r="T8" s="76"/>
      <c r="U8" s="76"/>
      <c r="V8" s="76"/>
      <c r="W8" s="76"/>
      <c r="X8" s="76"/>
      <c r="Y8" s="76"/>
      <c r="Z8" s="76"/>
    </row>
    <row r="9" spans="1:26" ht="15.75">
      <c r="A9" s="76"/>
      <c r="B9" s="875" t="s">
        <v>505</v>
      </c>
      <c r="C9" s="875"/>
      <c r="D9" s="875"/>
      <c r="E9" s="875"/>
      <c r="F9" s="341">
        <f>AVERAGE(F6,F8)</f>
        <v>0.48971527777777779</v>
      </c>
      <c r="G9" s="249"/>
      <c r="H9" s="76"/>
      <c r="I9" s="76"/>
      <c r="J9" s="76"/>
      <c r="K9" s="76"/>
      <c r="L9" s="76"/>
      <c r="M9" s="76"/>
      <c r="N9" s="76"/>
      <c r="O9" s="76"/>
      <c r="P9" s="76"/>
      <c r="Q9" s="76"/>
      <c r="R9" s="76"/>
      <c r="S9" s="76"/>
      <c r="T9" s="76"/>
      <c r="U9" s="76"/>
      <c r="V9" s="76"/>
      <c r="W9" s="76"/>
      <c r="X9" s="76"/>
      <c r="Y9" s="76"/>
      <c r="Z9" s="76"/>
    </row>
    <row r="10" spans="1:26" ht="15.75">
      <c r="A10" s="76"/>
      <c r="B10" s="858" t="s">
        <v>508</v>
      </c>
      <c r="C10" s="859"/>
      <c r="D10" s="859"/>
      <c r="E10" s="859"/>
      <c r="F10" s="859"/>
      <c r="G10" s="860"/>
      <c r="H10" s="76"/>
      <c r="I10" s="76"/>
      <c r="J10" s="76"/>
      <c r="K10" s="76"/>
      <c r="L10" s="76"/>
      <c r="M10" s="76"/>
      <c r="N10" s="76"/>
      <c r="O10" s="76"/>
      <c r="P10" s="76"/>
      <c r="Q10" s="76"/>
      <c r="R10" s="76"/>
      <c r="S10" s="76"/>
      <c r="T10" s="76"/>
      <c r="U10" s="76"/>
      <c r="V10" s="76"/>
      <c r="W10" s="76"/>
      <c r="X10" s="76"/>
      <c r="Y10" s="76"/>
      <c r="Z10" s="76"/>
    </row>
    <row r="11" spans="1:26" ht="15.75">
      <c r="A11" s="76"/>
      <c r="B11" s="861"/>
      <c r="C11" s="862"/>
      <c r="D11" s="862"/>
      <c r="E11" s="862"/>
      <c r="F11" s="862"/>
      <c r="G11" s="863"/>
      <c r="H11" s="76"/>
      <c r="I11" s="76"/>
      <c r="J11" s="76"/>
      <c r="K11" s="76"/>
      <c r="L11" s="76"/>
      <c r="M11" s="76"/>
      <c r="N11" s="76"/>
      <c r="O11" s="76"/>
      <c r="P11" s="76"/>
      <c r="Q11" s="76"/>
      <c r="R11" s="76"/>
      <c r="S11" s="76"/>
      <c r="T11" s="76"/>
      <c r="U11" s="76"/>
      <c r="V11" s="76"/>
      <c r="W11" s="76"/>
      <c r="X11" s="76"/>
      <c r="Y11" s="76"/>
      <c r="Z11" s="76"/>
    </row>
    <row r="12" spans="1:26" ht="15.75">
      <c r="A12" s="76"/>
      <c r="B12" s="76"/>
      <c r="C12" s="76"/>
      <c r="D12" s="76"/>
      <c r="E12" s="76"/>
      <c r="F12" s="76"/>
      <c r="G12" s="76"/>
      <c r="H12" s="76"/>
      <c r="I12" s="76"/>
      <c r="J12" s="76"/>
      <c r="K12" s="76"/>
      <c r="L12" s="76"/>
      <c r="M12" s="76"/>
      <c r="N12" s="76"/>
      <c r="O12" s="76"/>
      <c r="P12" s="76"/>
      <c r="Q12" s="76"/>
      <c r="R12" s="76"/>
      <c r="S12" s="76"/>
      <c r="T12" s="76"/>
      <c r="U12" s="76"/>
      <c r="V12" s="76"/>
      <c r="W12" s="76"/>
      <c r="X12" s="76"/>
      <c r="Y12" s="76"/>
      <c r="Z12" s="76"/>
    </row>
    <row r="13" spans="1:26" ht="15.75">
      <c r="A13" s="76"/>
      <c r="B13" s="76"/>
      <c r="C13" s="76"/>
      <c r="D13" s="76"/>
      <c r="E13" s="76"/>
      <c r="F13" s="76"/>
      <c r="G13" s="76"/>
      <c r="H13" s="76"/>
      <c r="I13" s="76"/>
      <c r="J13" s="76"/>
      <c r="K13" s="76"/>
      <c r="L13" s="76"/>
      <c r="M13" s="76"/>
      <c r="N13" s="76"/>
      <c r="O13" s="76"/>
      <c r="P13" s="76"/>
      <c r="Q13" s="76"/>
      <c r="R13" s="76"/>
      <c r="S13" s="76"/>
      <c r="T13" s="76"/>
      <c r="U13" s="76"/>
      <c r="V13" s="76"/>
      <c r="W13" s="76"/>
      <c r="X13" s="76"/>
      <c r="Y13" s="76"/>
      <c r="Z13" s="76"/>
    </row>
    <row r="14" spans="1:26" ht="15.75">
      <c r="A14" s="76"/>
      <c r="B14" s="76"/>
      <c r="C14" s="76"/>
      <c r="D14" s="76"/>
      <c r="E14" s="76"/>
      <c r="F14" s="76"/>
      <c r="G14" s="76"/>
      <c r="H14" s="76"/>
      <c r="I14" s="76"/>
      <c r="J14" s="76"/>
      <c r="K14" s="76"/>
      <c r="L14" s="76"/>
      <c r="M14" s="76"/>
      <c r="N14" s="76"/>
      <c r="O14" s="76"/>
      <c r="P14" s="76"/>
      <c r="Q14" s="76"/>
      <c r="R14" s="76"/>
      <c r="S14" s="76"/>
      <c r="T14" s="76"/>
      <c r="U14" s="76"/>
      <c r="V14" s="76"/>
      <c r="W14" s="76"/>
      <c r="X14" s="76"/>
      <c r="Y14" s="76"/>
      <c r="Z14" s="76"/>
    </row>
    <row r="15" spans="1:26" ht="15.75">
      <c r="A15" s="76"/>
      <c r="B15" s="76"/>
      <c r="C15" s="76"/>
      <c r="D15" s="76"/>
      <c r="E15" s="76"/>
      <c r="F15" s="76"/>
      <c r="G15" s="76"/>
      <c r="H15" s="76"/>
      <c r="I15" s="76"/>
      <c r="J15" s="76"/>
      <c r="K15" s="76"/>
      <c r="L15" s="76"/>
      <c r="M15" s="76"/>
      <c r="N15" s="76"/>
      <c r="O15" s="76"/>
      <c r="P15" s="76"/>
      <c r="Q15" s="76"/>
      <c r="R15" s="76"/>
      <c r="S15" s="76"/>
      <c r="T15" s="76"/>
      <c r="U15" s="76"/>
      <c r="V15" s="76"/>
      <c r="W15" s="76"/>
      <c r="X15" s="76"/>
      <c r="Y15" s="76"/>
      <c r="Z15" s="76"/>
    </row>
    <row r="16" spans="1:26" ht="15.75">
      <c r="A16" s="76"/>
      <c r="B16" s="76"/>
      <c r="C16" s="76"/>
      <c r="D16" s="76"/>
      <c r="E16" s="76"/>
      <c r="F16" s="76"/>
      <c r="G16" s="76"/>
      <c r="H16" s="76"/>
      <c r="I16" s="76"/>
      <c r="J16" s="76"/>
      <c r="K16" s="76"/>
      <c r="L16" s="76"/>
      <c r="M16" s="76"/>
      <c r="N16" s="76"/>
      <c r="O16" s="76"/>
      <c r="P16" s="76"/>
      <c r="Q16" s="76"/>
      <c r="R16" s="76"/>
      <c r="S16" s="76"/>
      <c r="T16" s="76"/>
      <c r="U16" s="76"/>
      <c r="V16" s="76"/>
      <c r="W16" s="76"/>
      <c r="X16" s="76"/>
      <c r="Y16" s="76"/>
      <c r="Z16" s="76"/>
    </row>
    <row r="17" spans="1:26" ht="15.75">
      <c r="A17" s="76"/>
      <c r="B17" s="76"/>
      <c r="C17" s="76"/>
      <c r="D17" s="76"/>
      <c r="E17" s="76"/>
      <c r="F17" s="76"/>
      <c r="G17" s="76"/>
      <c r="H17" s="76"/>
      <c r="I17" s="76"/>
      <c r="J17" s="76"/>
      <c r="K17" s="76"/>
      <c r="L17" s="76"/>
      <c r="M17" s="76"/>
      <c r="N17" s="76"/>
      <c r="O17" s="76"/>
      <c r="P17" s="76"/>
      <c r="Q17" s="76"/>
      <c r="R17" s="76"/>
      <c r="S17" s="76"/>
      <c r="T17" s="76"/>
      <c r="U17" s="76"/>
      <c r="V17" s="76"/>
      <c r="W17" s="76"/>
      <c r="X17" s="76"/>
      <c r="Y17" s="76"/>
      <c r="Z17" s="76"/>
    </row>
    <row r="18" spans="1:26" ht="15.75">
      <c r="A18" s="76"/>
      <c r="B18" s="76"/>
      <c r="C18" s="76"/>
      <c r="D18" s="76"/>
      <c r="E18" s="76"/>
      <c r="F18" s="76"/>
      <c r="G18" s="76"/>
      <c r="H18" s="76"/>
      <c r="I18" s="76"/>
      <c r="J18" s="76"/>
      <c r="K18" s="76"/>
      <c r="L18" s="76"/>
      <c r="M18" s="76"/>
      <c r="N18" s="76"/>
      <c r="O18" s="76"/>
      <c r="P18" s="76"/>
      <c r="Q18" s="76"/>
      <c r="R18" s="76"/>
      <c r="S18" s="76"/>
      <c r="T18" s="76"/>
      <c r="U18" s="76"/>
      <c r="V18" s="76"/>
      <c r="W18" s="76"/>
      <c r="X18" s="76"/>
      <c r="Y18" s="76"/>
      <c r="Z18" s="76"/>
    </row>
    <row r="19" spans="1:26" ht="15.75" customHeight="1">
      <c r="A19" s="76"/>
      <c r="B19" s="76"/>
      <c r="C19" s="76"/>
      <c r="D19" s="76"/>
      <c r="E19" s="76"/>
      <c r="F19" s="76"/>
      <c r="G19" s="76"/>
      <c r="H19" s="76"/>
      <c r="I19" s="76"/>
      <c r="J19" s="76"/>
      <c r="K19" s="76"/>
      <c r="L19" s="76"/>
      <c r="M19" s="76"/>
      <c r="N19" s="76"/>
      <c r="O19" s="76"/>
      <c r="P19" s="76"/>
      <c r="Q19" s="76"/>
      <c r="R19" s="76"/>
      <c r="S19" s="76"/>
      <c r="T19" s="76"/>
      <c r="U19" s="76"/>
      <c r="V19" s="76"/>
      <c r="W19" s="76"/>
      <c r="X19" s="76"/>
      <c r="Y19" s="76"/>
      <c r="Z19" s="76"/>
    </row>
    <row r="20" spans="1:26" ht="15.75" customHeight="1">
      <c r="A20" s="76"/>
      <c r="B20" s="76"/>
      <c r="C20" s="76"/>
      <c r="D20" s="76"/>
      <c r="E20" s="76"/>
      <c r="F20" s="76"/>
      <c r="G20" s="76"/>
      <c r="H20" s="76"/>
      <c r="I20" s="76"/>
      <c r="J20" s="76"/>
      <c r="K20" s="76"/>
      <c r="L20" s="76"/>
      <c r="M20" s="76"/>
      <c r="N20" s="76"/>
      <c r="O20" s="76"/>
      <c r="P20" s="76"/>
      <c r="Q20" s="76"/>
      <c r="R20" s="76"/>
      <c r="S20" s="76"/>
      <c r="T20" s="76"/>
      <c r="U20" s="76"/>
      <c r="V20" s="76"/>
      <c r="W20" s="76"/>
      <c r="X20" s="76"/>
      <c r="Y20" s="76"/>
      <c r="Z20" s="76"/>
    </row>
    <row r="21" spans="1:26" ht="15.75" customHeight="1">
      <c r="A21" s="76"/>
      <c r="B21" s="76"/>
      <c r="C21" s="76"/>
      <c r="D21" s="76"/>
      <c r="E21" s="76"/>
      <c r="F21" s="76"/>
      <c r="G21" s="76"/>
      <c r="H21" s="76"/>
      <c r="I21" s="76"/>
      <c r="J21" s="76"/>
      <c r="K21" s="76"/>
      <c r="L21" s="76"/>
      <c r="M21" s="76"/>
      <c r="N21" s="76"/>
      <c r="O21" s="76"/>
      <c r="P21" s="76"/>
      <c r="Q21" s="76"/>
      <c r="R21" s="76"/>
      <c r="S21" s="76"/>
      <c r="T21" s="76"/>
      <c r="U21" s="76"/>
      <c r="V21" s="76"/>
      <c r="W21" s="76"/>
      <c r="X21" s="76"/>
      <c r="Y21" s="76"/>
      <c r="Z21" s="76"/>
    </row>
    <row r="22" spans="1:26" ht="15.75" customHeight="1">
      <c r="A22" s="76"/>
      <c r="B22" s="76"/>
      <c r="C22" s="76"/>
      <c r="D22" s="76"/>
      <c r="E22" s="76"/>
      <c r="F22" s="76"/>
      <c r="G22" s="76"/>
      <c r="H22" s="76"/>
      <c r="I22" s="76"/>
      <c r="J22" s="76"/>
      <c r="K22" s="76"/>
      <c r="L22" s="76"/>
      <c r="M22" s="76"/>
      <c r="N22" s="76"/>
      <c r="O22" s="76"/>
      <c r="P22" s="76"/>
      <c r="Q22" s="76"/>
      <c r="R22" s="76"/>
      <c r="S22" s="76"/>
      <c r="T22" s="76"/>
      <c r="U22" s="76"/>
      <c r="V22" s="76"/>
      <c r="W22" s="76"/>
      <c r="X22" s="76"/>
      <c r="Y22" s="76"/>
      <c r="Z22" s="76"/>
    </row>
    <row r="23" spans="1:26" ht="15.75" customHeight="1">
      <c r="A23" s="76"/>
      <c r="B23" s="76"/>
      <c r="C23" s="76"/>
      <c r="D23" s="76"/>
      <c r="E23" s="76"/>
      <c r="F23" s="76"/>
      <c r="G23" s="76"/>
      <c r="H23" s="76"/>
      <c r="I23" s="76"/>
      <c r="J23" s="76"/>
      <c r="K23" s="76"/>
      <c r="L23" s="76"/>
      <c r="M23" s="76"/>
      <c r="N23" s="76"/>
      <c r="O23" s="76"/>
      <c r="P23" s="76"/>
      <c r="Q23" s="76"/>
      <c r="R23" s="76"/>
      <c r="S23" s="76"/>
      <c r="T23" s="76"/>
      <c r="U23" s="76"/>
      <c r="V23" s="76"/>
      <c r="W23" s="76"/>
      <c r="X23" s="76"/>
      <c r="Y23" s="76"/>
      <c r="Z23" s="76"/>
    </row>
    <row r="24" spans="1:26" ht="15.75" customHeight="1">
      <c r="A24" s="76"/>
      <c r="B24" s="76"/>
      <c r="C24" s="76"/>
      <c r="D24" s="76"/>
      <c r="E24" s="76"/>
      <c r="F24" s="76"/>
      <c r="G24" s="76"/>
      <c r="H24" s="76"/>
      <c r="I24" s="76"/>
      <c r="J24" s="76"/>
      <c r="K24" s="76"/>
      <c r="L24" s="76"/>
      <c r="M24" s="76"/>
      <c r="N24" s="76"/>
      <c r="O24" s="76"/>
      <c r="P24" s="76"/>
      <c r="Q24" s="76"/>
      <c r="R24" s="76"/>
      <c r="S24" s="76"/>
      <c r="T24" s="76"/>
      <c r="U24" s="76"/>
      <c r="V24" s="76"/>
      <c r="W24" s="76"/>
      <c r="X24" s="76"/>
      <c r="Y24" s="76"/>
      <c r="Z24" s="76"/>
    </row>
    <row r="25" spans="1:26" ht="15.75" customHeight="1">
      <c r="A25" s="76"/>
      <c r="B25" s="76"/>
      <c r="C25" s="76"/>
      <c r="D25" s="76"/>
      <c r="E25" s="76"/>
      <c r="F25" s="76"/>
      <c r="G25" s="76"/>
      <c r="H25" s="76"/>
      <c r="I25" s="76"/>
      <c r="J25" s="76"/>
      <c r="K25" s="76"/>
      <c r="L25" s="76"/>
      <c r="M25" s="76"/>
      <c r="N25" s="76"/>
      <c r="O25" s="76"/>
      <c r="P25" s="76"/>
      <c r="Q25" s="76"/>
      <c r="R25" s="76"/>
      <c r="S25" s="76"/>
      <c r="T25" s="76"/>
      <c r="U25" s="76"/>
      <c r="V25" s="76"/>
      <c r="W25" s="76"/>
      <c r="X25" s="76"/>
      <c r="Y25" s="76"/>
      <c r="Z25" s="76"/>
    </row>
    <row r="26" spans="1:26" ht="15.75" customHeight="1">
      <c r="A26" s="76"/>
      <c r="B26" s="76"/>
      <c r="C26" s="76"/>
      <c r="D26" s="76"/>
      <c r="E26" s="76"/>
      <c r="F26" s="76"/>
      <c r="G26" s="76"/>
      <c r="H26" s="76"/>
      <c r="I26" s="76"/>
      <c r="J26" s="76"/>
      <c r="K26" s="76"/>
      <c r="L26" s="76"/>
      <c r="M26" s="76"/>
      <c r="N26" s="76"/>
      <c r="O26" s="76"/>
      <c r="P26" s="76"/>
      <c r="Q26" s="76"/>
      <c r="R26" s="76"/>
      <c r="S26" s="76"/>
      <c r="T26" s="76"/>
      <c r="U26" s="76"/>
      <c r="V26" s="76"/>
      <c r="W26" s="76"/>
      <c r="X26" s="76"/>
      <c r="Y26" s="76"/>
      <c r="Z26" s="76"/>
    </row>
    <row r="27" spans="1:26" ht="15.75" customHeight="1">
      <c r="A27" s="76"/>
      <c r="B27" s="76"/>
      <c r="C27" s="76"/>
      <c r="D27" s="76"/>
      <c r="E27" s="76"/>
      <c r="F27" s="76"/>
      <c r="G27" s="76"/>
      <c r="H27" s="76"/>
      <c r="I27" s="76"/>
      <c r="J27" s="76"/>
      <c r="K27" s="76"/>
      <c r="L27" s="76"/>
      <c r="M27" s="76"/>
      <c r="N27" s="76"/>
      <c r="O27" s="76"/>
      <c r="P27" s="76"/>
      <c r="Q27" s="76"/>
      <c r="R27" s="76"/>
      <c r="S27" s="76"/>
      <c r="T27" s="76"/>
      <c r="U27" s="76"/>
      <c r="V27" s="76"/>
      <c r="W27" s="76"/>
      <c r="X27" s="76"/>
      <c r="Y27" s="76"/>
      <c r="Z27" s="76"/>
    </row>
    <row r="28" spans="1:26" ht="15.75" customHeight="1">
      <c r="A28" s="76"/>
      <c r="B28" s="76"/>
      <c r="C28" s="76"/>
      <c r="D28" s="76"/>
      <c r="E28" s="76"/>
      <c r="F28" s="76"/>
      <c r="G28" s="76"/>
      <c r="H28" s="76"/>
      <c r="I28" s="76"/>
      <c r="J28" s="76"/>
      <c r="K28" s="76"/>
      <c r="L28" s="76"/>
      <c r="M28" s="76"/>
      <c r="N28" s="76"/>
      <c r="O28" s="76"/>
      <c r="P28" s="76"/>
      <c r="Q28" s="76"/>
      <c r="R28" s="76"/>
      <c r="S28" s="76"/>
      <c r="T28" s="76"/>
      <c r="U28" s="76"/>
      <c r="V28" s="76"/>
      <c r="W28" s="76"/>
      <c r="X28" s="76"/>
      <c r="Y28" s="76"/>
      <c r="Z28" s="76"/>
    </row>
    <row r="29" spans="1:26" ht="15.75" customHeight="1">
      <c r="A29" s="76"/>
      <c r="B29" s="76"/>
      <c r="C29" s="76"/>
      <c r="D29" s="76"/>
      <c r="E29" s="76"/>
      <c r="F29" s="76"/>
      <c r="G29" s="76"/>
      <c r="H29" s="76"/>
      <c r="I29" s="76"/>
      <c r="J29" s="76"/>
      <c r="K29" s="76"/>
      <c r="L29" s="76"/>
      <c r="M29" s="76"/>
      <c r="N29" s="76"/>
      <c r="O29" s="76"/>
      <c r="P29" s="76"/>
      <c r="Q29" s="76"/>
      <c r="R29" s="76"/>
      <c r="S29" s="76"/>
      <c r="T29" s="76"/>
      <c r="U29" s="76"/>
      <c r="V29" s="76"/>
      <c r="W29" s="76"/>
      <c r="X29" s="76"/>
      <c r="Y29" s="76"/>
      <c r="Z29" s="76"/>
    </row>
    <row r="30" spans="1:26" ht="15.75" customHeight="1">
      <c r="A30" s="76"/>
      <c r="B30" s="76"/>
      <c r="C30" s="76"/>
      <c r="D30" s="76"/>
      <c r="E30" s="76"/>
      <c r="F30" s="76"/>
      <c r="G30" s="76"/>
      <c r="H30" s="76"/>
      <c r="I30" s="76"/>
      <c r="J30" s="76"/>
      <c r="K30" s="76"/>
      <c r="L30" s="76"/>
      <c r="M30" s="76"/>
      <c r="N30" s="76"/>
      <c r="O30" s="76"/>
      <c r="P30" s="76"/>
      <c r="Q30" s="76"/>
      <c r="R30" s="76"/>
      <c r="S30" s="76"/>
      <c r="T30" s="76"/>
      <c r="U30" s="76"/>
      <c r="V30" s="76"/>
      <c r="W30" s="76"/>
      <c r="X30" s="76"/>
      <c r="Y30" s="76"/>
      <c r="Z30" s="76"/>
    </row>
    <row r="31" spans="1:26" ht="15.75" customHeight="1">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row>
    <row r="32" spans="1:26" ht="15.75" customHeight="1">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row>
    <row r="33" spans="1:26" ht="15.75" customHeight="1">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row>
    <row r="34" spans="1:26" ht="15.75" customHeight="1">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row>
    <row r="35" spans="1:26" ht="15.75" customHeight="1">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row>
    <row r="36" spans="1:26" ht="15.75" customHeight="1">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row>
    <row r="37" spans="1:26" ht="15.75" customHeight="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row>
    <row r="38" spans="1:26" ht="15.75"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row>
    <row r="39" spans="1:26" ht="15.75"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row>
    <row r="40" spans="1:26" ht="15.75"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row>
    <row r="41" spans="1:26" ht="15.75"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row>
    <row r="42" spans="1:26" ht="15.75"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row>
    <row r="43" spans="1:26" ht="15.75"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row>
    <row r="44" spans="1:26" ht="15.75"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row>
    <row r="45" spans="1:26" ht="15.75"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row>
    <row r="46" spans="1:26"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row>
    <row r="47" spans="1:26" ht="15.75"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row>
    <row r="48" spans="1:26"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row>
    <row r="49" spans="1:26"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row>
    <row r="50" spans="1:26"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26"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row>
    <row r="53" spans="1:26"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row>
    <row r="54" spans="1:26"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row>
    <row r="55" spans="1:26"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row>
    <row r="57" spans="1:26"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row>
    <row r="58" spans="1:26"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row>
    <row r="59" spans="1:26"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row>
    <row r="61" spans="1:26"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row>
    <row r="62" spans="1:26"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row>
    <row r="63" spans="1:26"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row>
    <row r="65" spans="1:26"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row>
    <row r="68" spans="1:26"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row>
    <row r="71" spans="1:26"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row>
    <row r="76" spans="1:26"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5.75" customHeight="1"/>
    <row r="220" spans="1:26" ht="15.75" customHeight="1"/>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7">
    <mergeCell ref="B9:E9"/>
    <mergeCell ref="B10:G11"/>
    <mergeCell ref="B4:C4"/>
    <mergeCell ref="B5:C5"/>
    <mergeCell ref="B6:C6"/>
    <mergeCell ref="B7:C7"/>
    <mergeCell ref="B8:C8"/>
  </mergeCells>
  <conditionalFormatting sqref="F6:F9">
    <cfRule type="cellIs" dxfId="123" priority="1" operator="equal">
      <formula>0</formula>
    </cfRule>
  </conditionalFormatting>
  <conditionalFormatting sqref="F6:F9">
    <cfRule type="cellIs" dxfId="122" priority="2" operator="greaterThan">
      <formula>0.85</formula>
    </cfRule>
  </conditionalFormatting>
  <conditionalFormatting sqref="F6:F9">
    <cfRule type="cellIs" dxfId="121" priority="3" operator="between">
      <formula>70%</formula>
      <formula>0.85</formula>
    </cfRule>
  </conditionalFormatting>
  <conditionalFormatting sqref="F6:F9">
    <cfRule type="cellIs" dxfId="120" priority="4" operator="lessThan">
      <formula>0.7</formula>
    </cfRule>
  </conditionalFormatting>
  <conditionalFormatting sqref="F5">
    <cfRule type="cellIs" dxfId="119" priority="5" operator="equal">
      <formula>0</formula>
    </cfRule>
  </conditionalFormatting>
  <conditionalFormatting sqref="F5">
    <cfRule type="cellIs" dxfId="118" priority="6" operator="greaterThan">
      <formula>0.85</formula>
    </cfRule>
  </conditionalFormatting>
  <conditionalFormatting sqref="F5">
    <cfRule type="cellIs" dxfId="117" priority="7" operator="between">
      <formula>0.7</formula>
      <formula>0.85</formula>
    </cfRule>
  </conditionalFormatting>
  <conditionalFormatting sqref="F5">
    <cfRule type="cellIs" dxfId="116" priority="8" operator="lessThan">
      <formula>0.7</formula>
    </cfRule>
  </conditionalFormatting>
  <hyperlinks>
    <hyperlink ref="B4" location="Objetivo 7!A1" display="7. Promover programas para la provisión, capacitación, evaluación y desarrollo del talento humano con el objeto de garantizar el cumplimiento misional" xr:uid="{00000000-0004-0000-4B00-000000000000}"/>
  </hyperlinks>
  <pageMargins left="0.7" right="0.7" top="0.75" bottom="0.75" header="0" footer="0"/>
  <pageSetup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7">
    <tabColor rgb="FFC5E0B3"/>
  </sheetPr>
  <dimension ref="A1:Z997"/>
  <sheetViews>
    <sheetView showGridLines="0" topLeftCell="A2" workbookViewId="0">
      <selection activeCell="D6" sqref="D6"/>
    </sheetView>
  </sheetViews>
  <sheetFormatPr baseColWidth="10" defaultColWidth="11.21875" defaultRowHeight="15" customHeight="1"/>
  <cols>
    <col min="1" max="1" width="11.5546875" customWidth="1"/>
    <col min="2" max="2" width="2.6640625" customWidth="1"/>
    <col min="3" max="3" width="34.21875" customWidth="1"/>
    <col min="4" max="4" width="10.77734375" customWidth="1"/>
    <col min="5" max="5" width="8.33203125" customWidth="1"/>
    <col min="6" max="6" width="8.88671875" customWidth="1"/>
    <col min="7" max="7" width="41" customWidth="1"/>
    <col min="8" max="26" width="10.5546875" customWidth="1"/>
  </cols>
  <sheetData>
    <row r="1" spans="1:26" ht="15.75">
      <c r="A1" s="76"/>
      <c r="B1" s="76"/>
      <c r="C1" s="76"/>
      <c r="D1" s="76"/>
      <c r="E1" s="76"/>
      <c r="F1" s="76"/>
      <c r="G1" s="76"/>
      <c r="H1" s="76"/>
      <c r="I1" s="76"/>
      <c r="J1" s="76"/>
      <c r="K1" s="76"/>
      <c r="L1" s="76"/>
      <c r="M1" s="76"/>
      <c r="N1" s="76"/>
      <c r="O1" s="76"/>
      <c r="P1" s="76"/>
      <c r="Q1" s="76"/>
      <c r="R1" s="76"/>
      <c r="S1" s="76"/>
      <c r="T1" s="76"/>
      <c r="U1" s="76"/>
      <c r="V1" s="76"/>
      <c r="W1" s="76"/>
      <c r="X1" s="76"/>
      <c r="Y1" s="76"/>
      <c r="Z1" s="76"/>
    </row>
    <row r="2" spans="1:26" ht="15.75">
      <c r="A2" s="76"/>
      <c r="B2" s="76"/>
      <c r="C2" s="76"/>
      <c r="D2" s="76"/>
      <c r="E2" s="76"/>
      <c r="F2" s="76"/>
      <c r="G2" s="76"/>
      <c r="H2" s="76"/>
      <c r="I2" s="76"/>
      <c r="J2" s="76"/>
      <c r="K2" s="76"/>
      <c r="L2" s="76"/>
      <c r="M2" s="76"/>
      <c r="N2" s="76"/>
      <c r="O2" s="76"/>
      <c r="P2" s="76"/>
      <c r="Q2" s="76"/>
      <c r="R2" s="76"/>
      <c r="S2" s="76"/>
      <c r="T2" s="76"/>
      <c r="U2" s="76"/>
      <c r="V2" s="76"/>
      <c r="W2" s="76"/>
      <c r="X2" s="76"/>
      <c r="Y2" s="76"/>
      <c r="Z2" s="76"/>
    </row>
    <row r="3" spans="1:26" ht="15.75">
      <c r="A3" s="76"/>
      <c r="B3" s="76"/>
      <c r="C3" s="76"/>
      <c r="D3" s="76"/>
      <c r="E3" s="76"/>
      <c r="F3" s="76"/>
      <c r="G3" s="76"/>
      <c r="H3" s="76"/>
      <c r="I3" s="76"/>
      <c r="J3" s="76"/>
      <c r="K3" s="76"/>
      <c r="L3" s="76"/>
      <c r="M3" s="76"/>
      <c r="N3" s="76"/>
      <c r="O3" s="76"/>
      <c r="P3" s="76"/>
      <c r="Q3" s="76"/>
      <c r="R3" s="76"/>
      <c r="S3" s="76"/>
      <c r="T3" s="76"/>
      <c r="U3" s="76"/>
      <c r="V3" s="76"/>
      <c r="W3" s="76"/>
      <c r="X3" s="76"/>
      <c r="Y3" s="76"/>
      <c r="Z3" s="76"/>
    </row>
    <row r="4" spans="1:26" ht="60.75" customHeight="1">
      <c r="A4" s="76"/>
      <c r="B4" s="866" t="s">
        <v>510</v>
      </c>
      <c r="C4" s="866"/>
      <c r="D4" s="374" t="s">
        <v>504</v>
      </c>
      <c r="E4" s="374" t="s">
        <v>404</v>
      </c>
      <c r="F4" s="374" t="s">
        <v>509</v>
      </c>
      <c r="G4" s="376" t="s">
        <v>506</v>
      </c>
      <c r="H4" s="76"/>
      <c r="I4" s="76"/>
      <c r="J4" s="76"/>
      <c r="K4" s="76"/>
      <c r="L4" s="76"/>
      <c r="M4" s="76"/>
      <c r="N4" s="76"/>
      <c r="O4" s="76"/>
      <c r="P4" s="76"/>
      <c r="Q4" s="76"/>
      <c r="R4" s="76"/>
      <c r="S4" s="76"/>
      <c r="T4" s="76"/>
      <c r="U4" s="76"/>
      <c r="V4" s="76"/>
      <c r="W4" s="76"/>
      <c r="X4" s="76"/>
      <c r="Y4" s="76"/>
      <c r="Z4" s="76"/>
    </row>
    <row r="5" spans="1:26" ht="38.25" customHeight="1">
      <c r="A5" s="76"/>
      <c r="B5" s="887" t="str">
        <f>Indicadores!A9</f>
        <v>Cumplimiento del Programa de Auditorias del Sistema Integrado de Gestión - SIG</v>
      </c>
      <c r="C5" s="879"/>
      <c r="D5" s="264">
        <f>'TABLERO DE MANDO'!V10</f>
        <v>0</v>
      </c>
      <c r="E5" s="264">
        <f>'TABLERO DE MANDO'!D10</f>
        <v>1</v>
      </c>
      <c r="F5" s="243">
        <f t="shared" ref="F5:F12" si="0">D5/E5</f>
        <v>0</v>
      </c>
      <c r="G5" s="261"/>
      <c r="H5" s="76"/>
      <c r="I5" s="76"/>
      <c r="J5" s="76"/>
      <c r="K5" s="76"/>
      <c r="L5" s="76"/>
      <c r="M5" s="76"/>
      <c r="N5" s="76"/>
      <c r="O5" s="76"/>
      <c r="P5" s="76"/>
      <c r="Q5" s="76"/>
      <c r="R5" s="76"/>
      <c r="S5" s="76"/>
      <c r="T5" s="76"/>
      <c r="U5" s="76"/>
      <c r="V5" s="76"/>
      <c r="W5" s="76"/>
      <c r="X5" s="76"/>
      <c r="Y5" s="76"/>
      <c r="Z5" s="76"/>
    </row>
    <row r="6" spans="1:26" ht="40.5" customHeight="1">
      <c r="A6" s="76"/>
      <c r="B6" s="887" t="str">
        <f>Indicadores!A10</f>
        <v>Medición de la percepción y apropiación de las actividades de socialización del Sistema Integrado de Gestión.</v>
      </c>
      <c r="C6" s="879"/>
      <c r="D6" s="335">
        <f>'TABLERO DE MANDO'!V11</f>
        <v>2.2050000000000001</v>
      </c>
      <c r="E6" s="330">
        <f>'TABLERO DE MANDO'!D11</f>
        <v>4</v>
      </c>
      <c r="F6" s="243">
        <f>D6/E6</f>
        <v>0.55125000000000002</v>
      </c>
      <c r="G6" s="261"/>
      <c r="H6" s="76"/>
      <c r="I6" s="76"/>
      <c r="J6" s="76"/>
      <c r="K6" s="76"/>
      <c r="L6" s="76"/>
      <c r="M6" s="76"/>
      <c r="N6" s="76"/>
      <c r="O6" s="76"/>
      <c r="P6" s="76"/>
      <c r="Q6" s="76"/>
      <c r="R6" s="76"/>
      <c r="S6" s="76"/>
      <c r="T6" s="76"/>
      <c r="U6" s="76"/>
      <c r="V6" s="76"/>
      <c r="W6" s="76"/>
      <c r="X6" s="76"/>
      <c r="Y6" s="76"/>
      <c r="Z6" s="76"/>
    </row>
    <row r="7" spans="1:26" ht="33.75" customHeight="1">
      <c r="A7" s="76"/>
      <c r="B7" s="887" t="str">
        <f>Indicadores!A11</f>
        <v>Cumplimiento del plan de mejoramiento</v>
      </c>
      <c r="C7" s="879"/>
      <c r="D7" s="264">
        <f>'TABLERO DE MANDO'!V12</f>
        <v>0.5033333333333333</v>
      </c>
      <c r="E7" s="264">
        <f>'TABLERO DE MANDO'!D12</f>
        <v>0.9</v>
      </c>
      <c r="F7" s="243">
        <f t="shared" si="0"/>
        <v>0.55925925925925923</v>
      </c>
      <c r="G7" s="261"/>
      <c r="H7" s="76"/>
      <c r="I7" s="76"/>
      <c r="J7" s="76"/>
      <c r="K7" s="76"/>
      <c r="L7" s="76"/>
      <c r="M7" s="76"/>
      <c r="N7" s="76"/>
      <c r="O7" s="76"/>
      <c r="P7" s="76"/>
      <c r="Q7" s="76"/>
      <c r="R7" s="76"/>
      <c r="S7" s="76"/>
      <c r="T7" s="76"/>
      <c r="U7" s="76"/>
      <c r="V7" s="76"/>
      <c r="W7" s="76"/>
      <c r="X7" s="76"/>
      <c r="Y7" s="76"/>
      <c r="Z7" s="76"/>
    </row>
    <row r="8" spans="1:26" ht="40.5" customHeight="1">
      <c r="A8" s="76"/>
      <c r="B8" s="887" t="str">
        <f>Indicadores!A12</f>
        <v>Cumplimiento de la estrategia de comunicación interna del Sistema Integrado de Gestión - SOMOS MADS</v>
      </c>
      <c r="C8" s="879"/>
      <c r="D8" s="264">
        <f>'TABLERO DE MANDO'!V13</f>
        <v>0.5</v>
      </c>
      <c r="E8" s="264">
        <f>'TABLERO DE MANDO'!D13</f>
        <v>1</v>
      </c>
      <c r="F8" s="243">
        <f t="shared" si="0"/>
        <v>0.5</v>
      </c>
      <c r="G8" s="261"/>
      <c r="H8" s="76"/>
      <c r="I8" s="76"/>
      <c r="J8" s="76"/>
      <c r="K8" s="76"/>
      <c r="L8" s="76"/>
      <c r="M8" s="76"/>
      <c r="N8" s="76"/>
      <c r="O8" s="76"/>
      <c r="P8" s="76"/>
      <c r="Q8" s="76"/>
      <c r="R8" s="76"/>
      <c r="S8" s="76"/>
      <c r="T8" s="76"/>
      <c r="U8" s="76"/>
      <c r="V8" s="76"/>
      <c r="W8" s="76"/>
      <c r="X8" s="76"/>
      <c r="Y8" s="76"/>
      <c r="Z8" s="76"/>
    </row>
    <row r="9" spans="1:26" ht="39" customHeight="1">
      <c r="A9" s="76"/>
      <c r="B9" s="878" t="str">
        <f>Indicadores!A53</f>
        <v xml:space="preserve"> Cumplimiento de los acuerdos de niveles de servicio de Tecnología de la Información </v>
      </c>
      <c r="C9" s="879"/>
      <c r="D9" s="264">
        <f>'TABLERO DE MANDO'!V54</f>
        <v>0.46250000000000002</v>
      </c>
      <c r="E9" s="264">
        <f>'TABLERO DE MANDO'!D54</f>
        <v>1</v>
      </c>
      <c r="F9" s="243">
        <f t="shared" si="0"/>
        <v>0.46250000000000002</v>
      </c>
      <c r="G9" s="261"/>
      <c r="H9" s="76"/>
      <c r="I9" s="76"/>
      <c r="J9" s="76"/>
      <c r="K9" s="76"/>
      <c r="L9" s="76"/>
      <c r="M9" s="76"/>
      <c r="N9" s="76"/>
      <c r="O9" s="76"/>
      <c r="P9" s="76"/>
      <c r="Q9" s="76"/>
      <c r="R9" s="76"/>
      <c r="S9" s="76"/>
      <c r="T9" s="76"/>
      <c r="U9" s="76"/>
      <c r="V9" s="76"/>
      <c r="W9" s="76"/>
      <c r="X9" s="76"/>
      <c r="Y9" s="76"/>
      <c r="Z9" s="76"/>
    </row>
    <row r="10" spans="1:26" ht="35.25" customHeight="1">
      <c r="A10" s="76"/>
      <c r="B10" s="878" t="str">
        <f>Indicadores!A61</f>
        <v>Autos Administrativos generados en el periodo</v>
      </c>
      <c r="C10" s="879"/>
      <c r="D10" s="264">
        <f>'TABLERO DE MANDO'!V62</f>
        <v>0.64749999999999996</v>
      </c>
      <c r="E10" s="264">
        <f>'TABLERO DE MANDO'!D62</f>
        <v>0.9</v>
      </c>
      <c r="F10" s="243">
        <f t="shared" si="0"/>
        <v>0.71944444444444444</v>
      </c>
      <c r="G10" s="261"/>
      <c r="H10" s="76"/>
      <c r="I10" s="76"/>
      <c r="J10" s="76"/>
      <c r="K10" s="76"/>
      <c r="L10" s="76"/>
      <c r="M10" s="76"/>
      <c r="N10" s="76"/>
      <c r="O10" s="76"/>
      <c r="P10" s="76"/>
      <c r="Q10" s="76"/>
      <c r="R10" s="76"/>
      <c r="S10" s="76"/>
      <c r="T10" s="76"/>
      <c r="U10" s="76"/>
      <c r="V10" s="76"/>
      <c r="W10" s="76"/>
      <c r="X10" s="76"/>
      <c r="Y10" s="76"/>
      <c r="Z10" s="76"/>
    </row>
    <row r="11" spans="1:26" ht="36.75" customHeight="1">
      <c r="A11" s="76"/>
      <c r="B11" s="880" t="str">
        <f>Indicadores!A62</f>
        <v>Cumplimiento de cronograma de actividades</v>
      </c>
      <c r="C11" s="879"/>
      <c r="D11" s="264">
        <f>'TABLERO DE MANDO'!V63</f>
        <v>0.5</v>
      </c>
      <c r="E11" s="264">
        <f>'TABLERO DE MANDO'!D63</f>
        <v>1</v>
      </c>
      <c r="F11" s="243">
        <f t="shared" si="0"/>
        <v>0.5</v>
      </c>
      <c r="G11" s="262"/>
      <c r="H11" s="76"/>
      <c r="I11" s="76"/>
      <c r="J11" s="76"/>
      <c r="K11" s="76"/>
      <c r="L11" s="76"/>
      <c r="M11" s="76"/>
      <c r="N11" s="76"/>
      <c r="O11" s="76"/>
      <c r="P11" s="76"/>
      <c r="Q11" s="76"/>
      <c r="R11" s="76"/>
      <c r="S11" s="76"/>
      <c r="T11" s="76"/>
      <c r="U11" s="76"/>
      <c r="V11" s="76"/>
      <c r="W11" s="76"/>
      <c r="X11" s="76"/>
      <c r="Y11" s="76"/>
      <c r="Z11" s="76"/>
    </row>
    <row r="12" spans="1:26" ht="29.25" customHeight="1">
      <c r="A12" s="76"/>
      <c r="B12" s="880" t="str">
        <f>Indicadores!A63</f>
        <v>Cumplimiento oportuno de cronograma de actividades de requerimiento legal</v>
      </c>
      <c r="C12" s="879"/>
      <c r="D12" s="264">
        <f>'TABLERO DE MANDO'!V64</f>
        <v>0.5</v>
      </c>
      <c r="E12" s="264">
        <f>'TABLERO DE MANDO'!D64</f>
        <v>1</v>
      </c>
      <c r="F12" s="243">
        <f t="shared" si="0"/>
        <v>0.5</v>
      </c>
      <c r="G12" s="261"/>
      <c r="H12" s="76"/>
      <c r="I12" s="76"/>
      <c r="J12" s="76"/>
      <c r="K12" s="76"/>
      <c r="L12" s="76"/>
      <c r="M12" s="76"/>
      <c r="N12" s="76"/>
      <c r="O12" s="76"/>
      <c r="P12" s="76"/>
      <c r="Q12" s="76"/>
      <c r="R12" s="76"/>
      <c r="S12" s="76"/>
      <c r="T12" s="76"/>
      <c r="U12" s="76"/>
      <c r="V12" s="76"/>
      <c r="W12" s="76"/>
      <c r="X12" s="76"/>
      <c r="Y12" s="76"/>
      <c r="Z12" s="76"/>
    </row>
    <row r="13" spans="1:26" ht="16.5">
      <c r="A13" s="76"/>
      <c r="B13" s="884" t="s">
        <v>492</v>
      </c>
      <c r="C13" s="885"/>
      <c r="D13" s="885"/>
      <c r="E13" s="886"/>
      <c r="F13" s="236">
        <f>AVERAGE(F5:F12)</f>
        <v>0.47405671296296298</v>
      </c>
      <c r="G13" s="261"/>
      <c r="H13" s="76"/>
      <c r="I13" s="76"/>
      <c r="J13" s="76"/>
      <c r="K13" s="76"/>
      <c r="L13" s="76"/>
      <c r="M13" s="76"/>
      <c r="N13" s="76"/>
      <c r="O13" s="76"/>
      <c r="P13" s="76"/>
      <c r="Q13" s="76"/>
      <c r="R13" s="76"/>
      <c r="S13" s="76"/>
      <c r="T13" s="76"/>
      <c r="U13" s="76"/>
      <c r="V13" s="76"/>
      <c r="W13" s="76"/>
      <c r="X13" s="76"/>
      <c r="Y13" s="76"/>
      <c r="Z13" s="76"/>
    </row>
    <row r="14" spans="1:26" ht="16.5" customHeight="1">
      <c r="A14" s="76"/>
      <c r="B14" s="848" t="s">
        <v>508</v>
      </c>
      <c r="C14" s="849"/>
      <c r="D14" s="849"/>
      <c r="E14" s="849"/>
      <c r="F14" s="849"/>
      <c r="G14" s="850"/>
      <c r="H14" s="76"/>
      <c r="I14" s="76"/>
      <c r="J14" s="76"/>
      <c r="K14" s="76"/>
      <c r="L14" s="76"/>
      <c r="M14" s="76"/>
      <c r="N14" s="76"/>
      <c r="O14" s="76"/>
      <c r="P14" s="76"/>
      <c r="Q14" s="76"/>
      <c r="R14" s="76"/>
      <c r="S14" s="76"/>
      <c r="T14" s="76"/>
      <c r="U14" s="76"/>
      <c r="V14" s="76"/>
      <c r="W14" s="76"/>
      <c r="X14" s="76"/>
      <c r="Y14" s="76"/>
      <c r="Z14" s="76"/>
    </row>
    <row r="15" spans="1:26" ht="16.5" customHeight="1">
      <c r="A15" s="76"/>
      <c r="B15" s="881"/>
      <c r="C15" s="882"/>
      <c r="D15" s="882"/>
      <c r="E15" s="882"/>
      <c r="F15" s="882"/>
      <c r="G15" s="883"/>
      <c r="H15" s="76"/>
      <c r="I15" s="76"/>
      <c r="J15" s="76"/>
      <c r="K15" s="76"/>
      <c r="L15" s="76"/>
      <c r="M15" s="76"/>
      <c r="N15" s="76"/>
      <c r="O15" s="76"/>
      <c r="P15" s="76"/>
      <c r="Q15" s="76"/>
      <c r="R15" s="76"/>
      <c r="S15" s="76"/>
      <c r="T15" s="76"/>
      <c r="U15" s="76"/>
      <c r="V15" s="76"/>
      <c r="W15" s="76"/>
      <c r="X15" s="76"/>
      <c r="Y15" s="76"/>
      <c r="Z15" s="76"/>
    </row>
    <row r="16" spans="1:26" ht="16.5" customHeight="1">
      <c r="A16" s="76"/>
      <c r="B16" s="851"/>
      <c r="C16" s="852"/>
      <c r="D16" s="852"/>
      <c r="E16" s="852"/>
      <c r="F16" s="852"/>
      <c r="G16" s="853"/>
      <c r="H16" s="76"/>
      <c r="I16" s="76"/>
      <c r="J16" s="76"/>
      <c r="K16" s="76"/>
      <c r="L16" s="76"/>
      <c r="M16" s="76"/>
      <c r="N16" s="76"/>
      <c r="O16" s="76"/>
      <c r="P16" s="76"/>
      <c r="Q16" s="76"/>
      <c r="R16" s="76"/>
      <c r="S16" s="76"/>
      <c r="T16" s="76"/>
      <c r="U16" s="76"/>
      <c r="V16" s="76"/>
      <c r="W16" s="76"/>
      <c r="X16" s="76"/>
      <c r="Y16" s="76"/>
      <c r="Z16" s="76"/>
    </row>
    <row r="17" spans="1:26" ht="15.75">
      <c r="A17" s="76"/>
      <c r="B17" s="76"/>
      <c r="C17" s="76"/>
      <c r="D17" s="76"/>
      <c r="E17" s="76"/>
      <c r="F17" s="76"/>
      <c r="G17" s="76"/>
      <c r="H17" s="76"/>
      <c r="I17" s="76"/>
      <c r="J17" s="76"/>
      <c r="K17" s="76"/>
      <c r="L17" s="76"/>
      <c r="M17" s="76"/>
      <c r="N17" s="76"/>
      <c r="O17" s="76"/>
      <c r="P17" s="76"/>
      <c r="Q17" s="76"/>
      <c r="R17" s="76"/>
      <c r="S17" s="76"/>
      <c r="T17" s="76"/>
      <c r="U17" s="76"/>
      <c r="V17" s="76"/>
      <c r="W17" s="76"/>
      <c r="X17" s="76"/>
      <c r="Y17" s="76"/>
      <c r="Z17" s="76"/>
    </row>
    <row r="18" spans="1:26" ht="15.75" customHeight="1">
      <c r="A18" s="76"/>
      <c r="B18" s="76"/>
      <c r="C18" s="76"/>
      <c r="D18" s="76"/>
      <c r="E18" s="76"/>
      <c r="F18" s="76"/>
      <c r="G18" s="76"/>
      <c r="H18" s="76"/>
      <c r="I18" s="76"/>
      <c r="J18" s="76"/>
      <c r="K18" s="76"/>
      <c r="L18" s="76"/>
      <c r="M18" s="76"/>
      <c r="N18" s="76"/>
      <c r="O18" s="76"/>
      <c r="P18" s="76"/>
      <c r="Q18" s="76"/>
      <c r="R18" s="76"/>
      <c r="S18" s="76"/>
      <c r="T18" s="76"/>
      <c r="U18" s="76"/>
      <c r="V18" s="76"/>
      <c r="W18" s="76"/>
      <c r="X18" s="76"/>
      <c r="Y18" s="76"/>
      <c r="Z18" s="76"/>
    </row>
    <row r="19" spans="1:26" ht="15.75" customHeight="1">
      <c r="A19" s="76"/>
      <c r="B19" s="76"/>
      <c r="C19" s="76"/>
      <c r="D19" s="76"/>
      <c r="E19" s="76"/>
      <c r="F19" s="76"/>
      <c r="G19" s="76"/>
      <c r="H19" s="76"/>
      <c r="I19" s="76"/>
      <c r="J19" s="76"/>
      <c r="K19" s="76"/>
      <c r="L19" s="76"/>
      <c r="M19" s="76"/>
      <c r="N19" s="76"/>
      <c r="O19" s="76"/>
      <c r="P19" s="76"/>
      <c r="Q19" s="76"/>
      <c r="R19" s="76"/>
      <c r="S19" s="76"/>
      <c r="T19" s="76"/>
      <c r="U19" s="76"/>
      <c r="V19" s="76"/>
      <c r="W19" s="76"/>
      <c r="X19" s="76"/>
      <c r="Y19" s="76"/>
      <c r="Z19" s="76"/>
    </row>
    <row r="20" spans="1:26" ht="15.75" customHeight="1">
      <c r="A20" s="76"/>
      <c r="B20" s="76"/>
      <c r="C20" s="76"/>
      <c r="D20" s="76"/>
      <c r="E20" s="76"/>
      <c r="F20" s="76"/>
      <c r="G20" s="76"/>
      <c r="H20" s="76"/>
      <c r="I20" s="76"/>
      <c r="J20" s="76"/>
      <c r="K20" s="76"/>
      <c r="L20" s="76"/>
      <c r="M20" s="76"/>
      <c r="N20" s="76"/>
      <c r="O20" s="76"/>
      <c r="P20" s="76"/>
      <c r="Q20" s="76"/>
      <c r="R20" s="76"/>
      <c r="S20" s="76"/>
      <c r="T20" s="76"/>
      <c r="U20" s="76"/>
      <c r="V20" s="76"/>
      <c r="W20" s="76"/>
      <c r="X20" s="76"/>
      <c r="Y20" s="76"/>
      <c r="Z20" s="76"/>
    </row>
    <row r="21" spans="1:26" ht="15.75" customHeight="1">
      <c r="A21" s="76"/>
      <c r="B21" s="76"/>
      <c r="C21" s="76"/>
      <c r="D21" s="76"/>
      <c r="E21" s="76"/>
      <c r="F21" s="76"/>
      <c r="G21" s="76"/>
      <c r="H21" s="76"/>
      <c r="I21" s="76"/>
      <c r="J21" s="76"/>
      <c r="K21" s="76"/>
      <c r="L21" s="76"/>
      <c r="M21" s="76"/>
      <c r="N21" s="76"/>
      <c r="O21" s="76"/>
      <c r="P21" s="76"/>
      <c r="Q21" s="76"/>
      <c r="R21" s="76"/>
      <c r="S21" s="76"/>
      <c r="T21" s="76"/>
      <c r="U21" s="76"/>
      <c r="V21" s="76"/>
      <c r="W21" s="76"/>
      <c r="X21" s="76"/>
      <c r="Y21" s="76"/>
      <c r="Z21" s="76"/>
    </row>
    <row r="22" spans="1:26" ht="15.75" customHeight="1">
      <c r="A22" s="76"/>
      <c r="B22" s="76"/>
      <c r="C22" s="76"/>
      <c r="D22" s="76"/>
      <c r="E22" s="76"/>
      <c r="F22" s="76"/>
      <c r="G22" s="76"/>
      <c r="H22" s="76"/>
      <c r="I22" s="76"/>
      <c r="J22" s="76"/>
      <c r="K22" s="76"/>
      <c r="L22" s="76"/>
      <c r="M22" s="76"/>
      <c r="N22" s="76"/>
      <c r="O22" s="76"/>
      <c r="P22" s="76"/>
      <c r="Q22" s="76"/>
      <c r="R22" s="76"/>
      <c r="S22" s="76"/>
      <c r="T22" s="76"/>
      <c r="U22" s="76"/>
      <c r="V22" s="76"/>
      <c r="W22" s="76"/>
      <c r="X22" s="76"/>
      <c r="Y22" s="76"/>
      <c r="Z22" s="76"/>
    </row>
    <row r="23" spans="1:26" ht="15.75" customHeight="1">
      <c r="A23" s="76"/>
      <c r="B23" s="76"/>
      <c r="C23" s="76"/>
      <c r="D23" s="76"/>
      <c r="E23" s="76"/>
      <c r="F23" s="76"/>
      <c r="G23" s="76"/>
      <c r="H23" s="76"/>
      <c r="I23" s="76"/>
      <c r="J23" s="76"/>
      <c r="K23" s="76"/>
      <c r="L23" s="76"/>
      <c r="M23" s="76"/>
      <c r="N23" s="76"/>
      <c r="O23" s="76"/>
      <c r="P23" s="76"/>
      <c r="Q23" s="76"/>
      <c r="R23" s="76"/>
      <c r="S23" s="76"/>
      <c r="T23" s="76"/>
      <c r="U23" s="76"/>
      <c r="V23" s="76"/>
      <c r="W23" s="76"/>
      <c r="X23" s="76"/>
      <c r="Y23" s="76"/>
      <c r="Z23" s="76"/>
    </row>
    <row r="24" spans="1:26" ht="15.75" customHeight="1">
      <c r="A24" s="76"/>
      <c r="B24" s="76"/>
      <c r="C24" s="76"/>
      <c r="D24" s="76"/>
      <c r="E24" s="76"/>
      <c r="F24" s="76"/>
      <c r="G24" s="76"/>
      <c r="H24" s="76"/>
      <c r="I24" s="76"/>
      <c r="J24" s="76"/>
      <c r="K24" s="76"/>
      <c r="L24" s="76"/>
      <c r="M24" s="76"/>
      <c r="N24" s="76"/>
      <c r="O24" s="76"/>
      <c r="P24" s="76"/>
      <c r="Q24" s="76"/>
      <c r="R24" s="76"/>
      <c r="S24" s="76"/>
      <c r="T24" s="76"/>
      <c r="U24" s="76"/>
      <c r="V24" s="76"/>
      <c r="W24" s="76"/>
      <c r="X24" s="76"/>
      <c r="Y24" s="76"/>
      <c r="Z24" s="76"/>
    </row>
    <row r="25" spans="1:26" ht="15.75" customHeight="1">
      <c r="A25" s="76"/>
      <c r="B25" s="76"/>
      <c r="C25" s="76"/>
      <c r="D25" s="76"/>
      <c r="E25" s="76"/>
      <c r="F25" s="76"/>
      <c r="G25" s="76"/>
      <c r="H25" s="76"/>
      <c r="I25" s="76"/>
      <c r="J25" s="76"/>
      <c r="K25" s="76"/>
      <c r="L25" s="76"/>
      <c r="M25" s="76"/>
      <c r="N25" s="76"/>
      <c r="O25" s="76"/>
      <c r="P25" s="76"/>
      <c r="Q25" s="76"/>
      <c r="R25" s="76"/>
      <c r="S25" s="76"/>
      <c r="T25" s="76"/>
      <c r="U25" s="76"/>
      <c r="V25" s="76"/>
      <c r="W25" s="76"/>
      <c r="X25" s="76"/>
      <c r="Y25" s="76"/>
      <c r="Z25" s="76"/>
    </row>
    <row r="26" spans="1:26" ht="15.75" customHeight="1">
      <c r="A26" s="76"/>
      <c r="B26" s="76"/>
      <c r="C26" s="76"/>
      <c r="D26" s="76"/>
      <c r="E26" s="76"/>
      <c r="F26" s="76"/>
      <c r="G26" s="76"/>
      <c r="H26" s="76"/>
      <c r="I26" s="76"/>
      <c r="J26" s="76"/>
      <c r="K26" s="76"/>
      <c r="L26" s="76"/>
      <c r="M26" s="76"/>
      <c r="N26" s="76"/>
      <c r="O26" s="76"/>
      <c r="P26" s="76"/>
      <c r="Q26" s="76"/>
      <c r="R26" s="76"/>
      <c r="S26" s="76"/>
      <c r="T26" s="76"/>
      <c r="U26" s="76"/>
      <c r="V26" s="76"/>
      <c r="W26" s="76"/>
      <c r="X26" s="76"/>
      <c r="Y26" s="76"/>
      <c r="Z26" s="76"/>
    </row>
    <row r="27" spans="1:26" ht="15.75" customHeight="1">
      <c r="A27" s="76"/>
      <c r="B27" s="76"/>
      <c r="C27" s="76"/>
      <c r="D27" s="76"/>
      <c r="E27" s="76"/>
      <c r="F27" s="76"/>
      <c r="G27" s="76"/>
      <c r="H27" s="76"/>
      <c r="I27" s="76"/>
      <c r="J27" s="76"/>
      <c r="K27" s="76"/>
      <c r="L27" s="76"/>
      <c r="M27" s="76"/>
      <c r="N27" s="76"/>
      <c r="O27" s="76"/>
      <c r="P27" s="76"/>
      <c r="Q27" s="76"/>
      <c r="R27" s="76"/>
      <c r="S27" s="76"/>
      <c r="T27" s="76"/>
      <c r="U27" s="76"/>
      <c r="V27" s="76"/>
      <c r="W27" s="76"/>
      <c r="X27" s="76"/>
      <c r="Y27" s="76"/>
      <c r="Z27" s="76"/>
    </row>
    <row r="28" spans="1:26" ht="15.75" customHeight="1">
      <c r="A28" s="76"/>
      <c r="B28" s="76"/>
      <c r="C28" s="76"/>
      <c r="D28" s="76"/>
      <c r="E28" s="76"/>
      <c r="F28" s="76"/>
      <c r="G28" s="76"/>
      <c r="H28" s="76"/>
      <c r="I28" s="76"/>
      <c r="J28" s="76"/>
      <c r="K28" s="76"/>
      <c r="L28" s="76"/>
      <c r="M28" s="76"/>
      <c r="N28" s="76"/>
      <c r="O28" s="76"/>
      <c r="P28" s="76"/>
      <c r="Q28" s="76"/>
      <c r="R28" s="76"/>
      <c r="S28" s="76"/>
      <c r="T28" s="76"/>
      <c r="U28" s="76"/>
      <c r="V28" s="76"/>
      <c r="W28" s="76"/>
      <c r="X28" s="76"/>
      <c r="Y28" s="76"/>
      <c r="Z28" s="76"/>
    </row>
    <row r="29" spans="1:26" ht="15.75" customHeight="1">
      <c r="A29" s="76"/>
      <c r="B29" s="76"/>
      <c r="C29" s="76"/>
      <c r="D29" s="76"/>
      <c r="E29" s="76"/>
      <c r="F29" s="76"/>
      <c r="G29" s="76"/>
      <c r="H29" s="76"/>
      <c r="I29" s="76"/>
      <c r="J29" s="76"/>
      <c r="K29" s="76"/>
      <c r="L29" s="76"/>
      <c r="M29" s="76"/>
      <c r="N29" s="76"/>
      <c r="O29" s="76"/>
      <c r="P29" s="76"/>
      <c r="Q29" s="76"/>
      <c r="R29" s="76"/>
      <c r="S29" s="76"/>
      <c r="T29" s="76"/>
      <c r="U29" s="76"/>
      <c r="V29" s="76"/>
      <c r="W29" s="76"/>
      <c r="X29" s="76"/>
      <c r="Y29" s="76"/>
      <c r="Z29" s="76"/>
    </row>
    <row r="30" spans="1:26" ht="15.75" customHeight="1">
      <c r="A30" s="76"/>
      <c r="B30" s="76"/>
      <c r="C30" s="76"/>
      <c r="D30" s="76"/>
      <c r="E30" s="76"/>
      <c r="F30" s="76"/>
      <c r="G30" s="76"/>
      <c r="H30" s="76"/>
      <c r="I30" s="76"/>
      <c r="J30" s="76"/>
      <c r="K30" s="76"/>
      <c r="L30" s="76"/>
      <c r="M30" s="76"/>
      <c r="N30" s="76"/>
      <c r="O30" s="76"/>
      <c r="P30" s="76"/>
      <c r="Q30" s="76"/>
      <c r="R30" s="76"/>
      <c r="S30" s="76"/>
      <c r="T30" s="76"/>
      <c r="U30" s="76"/>
      <c r="V30" s="76"/>
      <c r="W30" s="76"/>
      <c r="X30" s="76"/>
      <c r="Y30" s="76"/>
      <c r="Z30" s="76"/>
    </row>
    <row r="31" spans="1:26" ht="15.75" customHeight="1">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row>
    <row r="32" spans="1:26" ht="15.75" customHeight="1">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row>
    <row r="33" spans="1:26" ht="15.75" customHeight="1">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row>
    <row r="34" spans="1:26" ht="15.75" customHeight="1">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row>
    <row r="35" spans="1:26" ht="15.75" customHeight="1">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row>
    <row r="36" spans="1:26" ht="15.75" customHeight="1">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row>
    <row r="37" spans="1:26" ht="15.75" customHeight="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row>
    <row r="38" spans="1:26" ht="15.75"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row>
    <row r="39" spans="1:26" ht="15.75"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row>
    <row r="40" spans="1:26" ht="15.75"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row>
    <row r="41" spans="1:26" ht="15.75"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row>
    <row r="42" spans="1:26" ht="15.75"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row>
    <row r="43" spans="1:26" ht="15.75"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row>
    <row r="44" spans="1:26" ht="15.75"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row>
    <row r="45" spans="1:26" ht="15.75"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row>
    <row r="46" spans="1:26"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row>
    <row r="47" spans="1:26" ht="15.75"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row>
    <row r="48" spans="1:26"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row>
    <row r="49" spans="1:26"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row>
    <row r="50" spans="1:26"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26"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row>
    <row r="53" spans="1:26"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row>
    <row r="54" spans="1:26"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row>
    <row r="55" spans="1:26"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row>
    <row r="57" spans="1:26"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row>
    <row r="58" spans="1:26"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row>
    <row r="59" spans="1:26"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row>
    <row r="61" spans="1:26"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row>
    <row r="62" spans="1:26"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row>
    <row r="63" spans="1:26"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row>
    <row r="65" spans="1:26"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row>
    <row r="68" spans="1:26"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row>
    <row r="71" spans="1:26"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row>
    <row r="76" spans="1:26"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5.75" customHeight="1"/>
    <row r="219" spans="1:26" ht="15.75" customHeight="1"/>
    <row r="220" spans="1:26" ht="15.75" customHeight="1"/>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1">
    <mergeCell ref="B10:C10"/>
    <mergeCell ref="B11:C11"/>
    <mergeCell ref="B12:C12"/>
    <mergeCell ref="B4:C4"/>
    <mergeCell ref="B14:G16"/>
    <mergeCell ref="B13:E13"/>
    <mergeCell ref="B5:C5"/>
    <mergeCell ref="B6:C6"/>
    <mergeCell ref="B7:C7"/>
    <mergeCell ref="B8:C8"/>
    <mergeCell ref="B9:C9"/>
  </mergeCells>
  <conditionalFormatting sqref="F5:F13">
    <cfRule type="cellIs" dxfId="115" priority="1" operator="equal">
      <formula>0</formula>
    </cfRule>
  </conditionalFormatting>
  <conditionalFormatting sqref="F5:F13">
    <cfRule type="cellIs" dxfId="114" priority="2" operator="greaterThan">
      <formula>0.85</formula>
    </cfRule>
  </conditionalFormatting>
  <conditionalFormatting sqref="F5:F13">
    <cfRule type="cellIs" dxfId="113" priority="3" operator="between">
      <formula>0.7</formula>
      <formula>0.85</formula>
    </cfRule>
  </conditionalFormatting>
  <conditionalFormatting sqref="F5:F13">
    <cfRule type="cellIs" dxfId="112" priority="4" operator="lessThan">
      <formula>0.7</formula>
    </cfRule>
  </conditionalFormatting>
  <hyperlinks>
    <hyperlink ref="B4" location="Objetivo 4!A1" display="4. Implementar los procesos que garanticen el logro de la misión institucional, fortaleciendo los mecanismos de autocontrol y de evaluación para su mejora continua" xr:uid="{00000000-0004-0000-4C00-000000000000}"/>
  </hyperlinks>
  <pageMargins left="0.7" right="0.7" top="0.75" bottom="0.75" header="0" footer="0"/>
  <pageSetup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78">
    <tabColor rgb="FFC5E0B3"/>
  </sheetPr>
  <dimension ref="A1:Z999"/>
  <sheetViews>
    <sheetView showGridLines="0" topLeftCell="A3" workbookViewId="0">
      <selection activeCell="D6" sqref="D6"/>
    </sheetView>
  </sheetViews>
  <sheetFormatPr baseColWidth="10" defaultColWidth="11.21875" defaultRowHeight="15" customHeight="1"/>
  <cols>
    <col min="1" max="1" width="11.5546875" customWidth="1"/>
    <col min="2" max="2" width="2.33203125" customWidth="1"/>
    <col min="3" max="3" width="38.33203125" customWidth="1"/>
    <col min="4" max="4" width="8.77734375" customWidth="1"/>
    <col min="5" max="5" width="8.33203125" customWidth="1"/>
    <col min="6" max="6" width="14" style="265" customWidth="1"/>
    <col min="7" max="7" width="41" customWidth="1"/>
    <col min="8" max="26" width="10.5546875" customWidth="1"/>
  </cols>
  <sheetData>
    <row r="1" spans="1:26" ht="15.75">
      <c r="A1" s="76"/>
      <c r="B1" s="76"/>
      <c r="C1" s="76"/>
      <c r="D1" s="76"/>
      <c r="E1" s="76"/>
      <c r="F1" s="77"/>
      <c r="G1" s="76"/>
      <c r="H1" s="76"/>
      <c r="I1" s="76"/>
      <c r="J1" s="76"/>
      <c r="K1" s="76"/>
      <c r="L1" s="76"/>
      <c r="M1" s="76"/>
      <c r="N1" s="76"/>
      <c r="O1" s="76"/>
      <c r="P1" s="76"/>
      <c r="Q1" s="76"/>
      <c r="R1" s="76"/>
      <c r="S1" s="76"/>
      <c r="T1" s="76"/>
      <c r="U1" s="76"/>
      <c r="V1" s="76"/>
      <c r="W1" s="76"/>
      <c r="X1" s="76"/>
      <c r="Y1" s="76"/>
      <c r="Z1" s="76"/>
    </row>
    <row r="2" spans="1:26" ht="15.75">
      <c r="A2" s="76"/>
      <c r="B2" s="76"/>
      <c r="C2" s="76"/>
      <c r="D2" s="76"/>
      <c r="E2" s="76"/>
      <c r="F2" s="77"/>
      <c r="G2" s="76"/>
      <c r="H2" s="76"/>
      <c r="I2" s="76"/>
      <c r="J2" s="76"/>
      <c r="K2" s="76"/>
      <c r="L2" s="76"/>
      <c r="M2" s="76"/>
      <c r="N2" s="76"/>
      <c r="O2" s="76"/>
      <c r="P2" s="76"/>
      <c r="Q2" s="76"/>
      <c r="R2" s="76"/>
      <c r="S2" s="76"/>
      <c r="T2" s="76"/>
      <c r="U2" s="76"/>
      <c r="V2" s="76"/>
      <c r="W2" s="76"/>
      <c r="X2" s="76"/>
      <c r="Y2" s="76"/>
      <c r="Z2" s="76"/>
    </row>
    <row r="3" spans="1:26" ht="15.75">
      <c r="A3" s="76"/>
      <c r="B3" s="76"/>
      <c r="C3" s="76"/>
      <c r="D3" s="76"/>
      <c r="E3" s="76"/>
      <c r="F3" s="77"/>
      <c r="G3" s="76"/>
      <c r="H3" s="76"/>
      <c r="I3" s="76"/>
      <c r="J3" s="76"/>
      <c r="K3" s="76"/>
      <c r="L3" s="76"/>
      <c r="M3" s="76"/>
      <c r="N3" s="76"/>
      <c r="O3" s="76"/>
      <c r="P3" s="76"/>
      <c r="Q3" s="76"/>
      <c r="R3" s="76"/>
      <c r="S3" s="76"/>
      <c r="T3" s="76"/>
      <c r="U3" s="76"/>
      <c r="V3" s="76"/>
      <c r="W3" s="76"/>
      <c r="X3" s="76"/>
      <c r="Y3" s="76"/>
      <c r="Z3" s="76"/>
    </row>
    <row r="4" spans="1:26" ht="70.5" customHeight="1">
      <c r="A4" s="76"/>
      <c r="B4" s="888" t="s">
        <v>481</v>
      </c>
      <c r="C4" s="888"/>
      <c r="D4" s="378" t="s">
        <v>504</v>
      </c>
      <c r="E4" s="379" t="s">
        <v>404</v>
      </c>
      <c r="F4" s="378" t="s">
        <v>509</v>
      </c>
      <c r="G4" s="380" t="s">
        <v>506</v>
      </c>
      <c r="H4" s="76"/>
      <c r="I4" s="76"/>
      <c r="J4" s="76"/>
      <c r="K4" s="76"/>
      <c r="L4" s="76"/>
      <c r="M4" s="76"/>
      <c r="N4" s="76"/>
      <c r="O4" s="76"/>
      <c r="P4" s="76"/>
      <c r="Q4" s="76"/>
      <c r="R4" s="76"/>
      <c r="S4" s="76"/>
      <c r="T4" s="76"/>
      <c r="U4" s="76"/>
      <c r="V4" s="76"/>
      <c r="W4" s="76"/>
      <c r="X4" s="76"/>
      <c r="Y4" s="76"/>
      <c r="Z4" s="76"/>
    </row>
    <row r="5" spans="1:26" ht="45.75" customHeight="1">
      <c r="A5" s="76"/>
      <c r="B5" s="893" t="str">
        <f>Indicadores!A15</f>
        <v>Medición de la madurez del habilitador de Arquitectura Empresarial en el marco de la política de Gobierno Digital</v>
      </c>
      <c r="C5" s="892"/>
      <c r="D5" s="264">
        <f>'TABLERO DE MANDO'!V16</f>
        <v>0.29499999999999998</v>
      </c>
      <c r="E5" s="264">
        <f>'TABLERO DE MANDO'!D16</f>
        <v>0.5</v>
      </c>
      <c r="F5" s="239">
        <f t="shared" ref="F5:F11" si="0">D5/E5</f>
        <v>0.59</v>
      </c>
      <c r="G5" s="261"/>
      <c r="H5" s="76"/>
      <c r="I5" s="76"/>
      <c r="J5" s="76"/>
      <c r="K5" s="76"/>
      <c r="L5" s="76"/>
      <c r="M5" s="76"/>
      <c r="N5" s="76"/>
      <c r="O5" s="76"/>
      <c r="P5" s="76"/>
      <c r="Q5" s="76"/>
      <c r="R5" s="76"/>
      <c r="S5" s="76"/>
      <c r="T5" s="76"/>
      <c r="U5" s="76"/>
      <c r="V5" s="76"/>
      <c r="W5" s="76"/>
      <c r="X5" s="76"/>
      <c r="Y5" s="76"/>
      <c r="Z5" s="76"/>
    </row>
    <row r="6" spans="1:26" ht="27.75" customHeight="1">
      <c r="A6" s="76"/>
      <c r="B6" s="891" t="str">
        <f>Indicadores!A54</f>
        <v>Disponibilidad</v>
      </c>
      <c r="C6" s="892"/>
      <c r="D6" s="264">
        <f>'TABLERO DE MANDO'!V55</f>
        <v>0.47372500000000001</v>
      </c>
      <c r="E6" s="264">
        <f>'TABLERO DE MANDO'!D55</f>
        <v>0.97</v>
      </c>
      <c r="F6" s="239">
        <f t="shared" si="0"/>
        <v>0.48837628865979382</v>
      </c>
      <c r="G6" s="261"/>
      <c r="H6" s="76"/>
      <c r="I6" s="76"/>
      <c r="J6" s="76"/>
      <c r="K6" s="76"/>
      <c r="L6" s="76"/>
      <c r="M6" s="76"/>
      <c r="N6" s="76"/>
      <c r="O6" s="76"/>
      <c r="P6" s="76"/>
      <c r="Q6" s="76"/>
      <c r="R6" s="76"/>
      <c r="S6" s="76"/>
      <c r="T6" s="76"/>
      <c r="U6" s="76"/>
      <c r="V6" s="76"/>
      <c r="W6" s="76"/>
      <c r="X6" s="76"/>
      <c r="Y6" s="76"/>
      <c r="Z6" s="76"/>
    </row>
    <row r="7" spans="1:26" ht="30" customHeight="1">
      <c r="A7" s="76"/>
      <c r="B7" s="891" t="str">
        <f>Indicadores!A55</f>
        <v>Cumplimiento de actividades como resultado de planes de mejoramiento</v>
      </c>
      <c r="C7" s="892"/>
      <c r="D7" s="264">
        <f>'TABLERO DE MANDO'!V56</f>
        <v>0.41249999999999998</v>
      </c>
      <c r="E7" s="264">
        <f>'TABLERO DE MANDO'!D56</f>
        <v>1</v>
      </c>
      <c r="F7" s="239">
        <f t="shared" si="0"/>
        <v>0.41249999999999998</v>
      </c>
      <c r="G7" s="261"/>
      <c r="H7" s="76"/>
      <c r="I7" s="76"/>
      <c r="J7" s="76"/>
      <c r="K7" s="76"/>
      <c r="L7" s="76"/>
      <c r="M7" s="76"/>
      <c r="N7" s="76"/>
      <c r="O7" s="76"/>
      <c r="P7" s="76"/>
      <c r="Q7" s="76"/>
      <c r="R7" s="76"/>
      <c r="S7" s="76"/>
      <c r="T7" s="76"/>
      <c r="U7" s="76"/>
      <c r="V7" s="76"/>
      <c r="W7" s="76"/>
      <c r="X7" s="76"/>
      <c r="Y7" s="76"/>
      <c r="Z7" s="76"/>
    </row>
    <row r="8" spans="1:26" ht="29.25" customHeight="1">
      <c r="A8" s="76"/>
      <c r="B8" s="891" t="str">
        <f>Indicadores!A56</f>
        <v xml:space="preserve">Personal capacitado en el SGSI </v>
      </c>
      <c r="C8" s="892"/>
      <c r="D8" s="264">
        <f>'TABLERO DE MANDO'!V57</f>
        <v>0.375</v>
      </c>
      <c r="E8" s="264">
        <f>'TABLERO DE MANDO'!D57</f>
        <v>0.9</v>
      </c>
      <c r="F8" s="239">
        <f t="shared" si="0"/>
        <v>0.41666666666666663</v>
      </c>
      <c r="G8" s="261"/>
      <c r="H8" s="76"/>
      <c r="I8" s="76"/>
      <c r="J8" s="76"/>
      <c r="K8" s="76"/>
      <c r="L8" s="76"/>
      <c r="M8" s="76"/>
      <c r="N8" s="76"/>
      <c r="O8" s="76"/>
      <c r="P8" s="76"/>
      <c r="Q8" s="76"/>
      <c r="R8" s="76"/>
      <c r="S8" s="76"/>
      <c r="T8" s="76"/>
      <c r="U8" s="76"/>
      <c r="V8" s="76"/>
      <c r="W8" s="76"/>
      <c r="X8" s="76"/>
      <c r="Y8" s="76"/>
      <c r="Z8" s="76"/>
    </row>
    <row r="9" spans="1:26" ht="29.25" customHeight="1">
      <c r="A9" s="76"/>
      <c r="B9" s="891" t="str">
        <f>Indicadores!A57</f>
        <v>Cumplimiento de usuarios habilitados o autorizados en el directorio activo</v>
      </c>
      <c r="C9" s="892"/>
      <c r="D9" s="264">
        <f>'TABLERO DE MANDO'!V58</f>
        <v>0.45</v>
      </c>
      <c r="E9" s="264">
        <f>'TABLERO DE MANDO'!D58</f>
        <v>1</v>
      </c>
      <c r="F9" s="239">
        <f t="shared" si="0"/>
        <v>0.45</v>
      </c>
      <c r="G9" s="261"/>
      <c r="H9" s="76"/>
      <c r="I9" s="76"/>
      <c r="J9" s="76"/>
      <c r="K9" s="76"/>
      <c r="L9" s="76"/>
      <c r="M9" s="76"/>
      <c r="N9" s="76"/>
      <c r="O9" s="76"/>
      <c r="P9" s="76"/>
      <c r="Q9" s="76"/>
      <c r="R9" s="76"/>
      <c r="S9" s="76"/>
      <c r="T9" s="76"/>
      <c r="U9" s="76"/>
      <c r="V9" s="76"/>
      <c r="W9" s="76"/>
      <c r="X9" s="76"/>
      <c r="Y9" s="76"/>
      <c r="Z9" s="76"/>
    </row>
    <row r="10" spans="1:26" ht="29.25" customHeight="1">
      <c r="A10" s="76"/>
      <c r="B10" s="891" t="str">
        <f>Indicadores!A58</f>
        <v>Efectividad en la atención de los incidentes de seguridad de la información reportados</v>
      </c>
      <c r="C10" s="892"/>
      <c r="D10" s="264">
        <f>'TABLERO DE MANDO'!V59</f>
        <v>0.26250000000000001</v>
      </c>
      <c r="E10" s="264">
        <f>'TABLERO DE MANDO'!D59</f>
        <v>0.9</v>
      </c>
      <c r="F10" s="239">
        <f t="shared" si="0"/>
        <v>0.29166666666666669</v>
      </c>
      <c r="G10" s="261"/>
      <c r="H10" s="76"/>
      <c r="I10" s="76"/>
      <c r="J10" s="76"/>
      <c r="K10" s="76"/>
      <c r="L10" s="76"/>
      <c r="M10" s="76"/>
      <c r="N10" s="76"/>
      <c r="O10" s="76"/>
      <c r="P10" s="76"/>
      <c r="Q10" s="76"/>
      <c r="R10" s="76"/>
      <c r="S10" s="76"/>
      <c r="T10" s="76"/>
      <c r="U10" s="76"/>
      <c r="V10" s="76"/>
      <c r="W10" s="76"/>
      <c r="X10" s="76"/>
      <c r="Y10" s="76"/>
      <c r="Z10" s="76"/>
    </row>
    <row r="11" spans="1:26" ht="29.25" customHeight="1">
      <c r="A11" s="76"/>
      <c r="B11" s="891" t="str">
        <f>Indicadores!A59</f>
        <v>Backups y respaldos de la información de usuarios</v>
      </c>
      <c r="C11" s="892"/>
      <c r="D11" s="264">
        <f>'TABLERO DE MANDO'!V60</f>
        <v>0.48749999999999999</v>
      </c>
      <c r="E11" s="264">
        <f>'TABLERO DE MANDO'!D60</f>
        <v>1</v>
      </c>
      <c r="F11" s="239">
        <f t="shared" si="0"/>
        <v>0.48749999999999999</v>
      </c>
      <c r="G11" s="261"/>
      <c r="H11" s="76"/>
      <c r="I11" s="76"/>
      <c r="J11" s="76"/>
      <c r="K11" s="76"/>
      <c r="L11" s="76"/>
      <c r="M11" s="76"/>
      <c r="N11" s="76"/>
      <c r="O11" s="76"/>
      <c r="P11" s="76"/>
      <c r="Q11" s="76"/>
      <c r="R11" s="76"/>
      <c r="S11" s="76"/>
      <c r="T11" s="76"/>
      <c r="U11" s="76"/>
      <c r="V11" s="76"/>
      <c r="W11" s="76"/>
      <c r="X11" s="76"/>
      <c r="Y11" s="76"/>
      <c r="Z11" s="76"/>
    </row>
    <row r="12" spans="1:26" ht="16.5">
      <c r="A12" s="76"/>
      <c r="B12" s="889" t="s">
        <v>492</v>
      </c>
      <c r="C12" s="889"/>
      <c r="D12" s="889"/>
      <c r="E12" s="889"/>
      <c r="F12" s="238">
        <f>AVERAGE(F5:F11)</f>
        <v>0.44810137457044669</v>
      </c>
      <c r="G12" s="261"/>
      <c r="H12" s="76"/>
      <c r="I12" s="76"/>
      <c r="J12" s="76"/>
      <c r="K12" s="76"/>
      <c r="L12" s="76"/>
      <c r="M12" s="76"/>
      <c r="N12" s="76"/>
      <c r="O12" s="76"/>
      <c r="P12" s="76"/>
      <c r="Q12" s="76"/>
      <c r="R12" s="76"/>
      <c r="S12" s="76"/>
      <c r="T12" s="76"/>
      <c r="U12" s="76"/>
      <c r="V12" s="76"/>
      <c r="W12" s="76"/>
      <c r="X12" s="76"/>
      <c r="Y12" s="76"/>
      <c r="Z12" s="76"/>
    </row>
    <row r="13" spans="1:26" ht="15.75">
      <c r="A13" s="76"/>
      <c r="B13" s="890" t="s">
        <v>508</v>
      </c>
      <c r="C13" s="890"/>
      <c r="D13" s="890"/>
      <c r="E13" s="890"/>
      <c r="F13" s="890"/>
      <c r="G13" s="890"/>
      <c r="H13" s="76"/>
      <c r="I13" s="76"/>
      <c r="J13" s="76"/>
      <c r="K13" s="76"/>
      <c r="L13" s="76"/>
      <c r="M13" s="76"/>
      <c r="N13" s="76"/>
      <c r="O13" s="76"/>
      <c r="P13" s="76"/>
      <c r="Q13" s="76"/>
      <c r="R13" s="76"/>
      <c r="S13" s="76"/>
      <c r="T13" s="76"/>
      <c r="U13" s="76"/>
      <c r="V13" s="76"/>
      <c r="W13" s="76"/>
      <c r="X13" s="76"/>
      <c r="Y13" s="76"/>
      <c r="Z13" s="76"/>
    </row>
    <row r="14" spans="1:26" ht="15.75">
      <c r="A14" s="76"/>
      <c r="B14" s="890"/>
      <c r="C14" s="890"/>
      <c r="D14" s="890"/>
      <c r="E14" s="890"/>
      <c r="F14" s="890"/>
      <c r="G14" s="890"/>
      <c r="H14" s="76"/>
      <c r="I14" s="76"/>
      <c r="J14" s="76"/>
      <c r="K14" s="76"/>
      <c r="L14" s="76"/>
      <c r="M14" s="76"/>
      <c r="N14" s="76"/>
      <c r="O14" s="76"/>
      <c r="P14" s="76"/>
      <c r="Q14" s="76"/>
      <c r="R14" s="76"/>
      <c r="S14" s="76"/>
      <c r="T14" s="76"/>
      <c r="U14" s="76"/>
      <c r="V14" s="76"/>
      <c r="W14" s="76"/>
      <c r="X14" s="76"/>
      <c r="Y14" s="76"/>
      <c r="Z14" s="76"/>
    </row>
    <row r="15" spans="1:26" ht="15.75">
      <c r="A15" s="76"/>
      <c r="B15" s="890"/>
      <c r="C15" s="890"/>
      <c r="D15" s="890"/>
      <c r="E15" s="890"/>
      <c r="F15" s="890"/>
      <c r="G15" s="890"/>
      <c r="H15" s="76"/>
      <c r="I15" s="76"/>
      <c r="J15" s="76"/>
      <c r="K15" s="76"/>
      <c r="L15" s="76"/>
      <c r="M15" s="76"/>
      <c r="N15" s="76"/>
      <c r="O15" s="76"/>
      <c r="P15" s="76"/>
      <c r="Q15" s="76"/>
      <c r="R15" s="76"/>
      <c r="S15" s="76"/>
      <c r="T15" s="76"/>
      <c r="U15" s="76"/>
      <c r="V15" s="76"/>
      <c r="W15" s="76"/>
      <c r="X15" s="76"/>
      <c r="Y15" s="76"/>
      <c r="Z15" s="76"/>
    </row>
    <row r="16" spans="1:26" ht="15.75">
      <c r="A16" s="76"/>
      <c r="B16" s="76"/>
      <c r="C16" s="76"/>
      <c r="D16" s="76"/>
      <c r="E16" s="76"/>
      <c r="F16" s="77"/>
      <c r="G16" s="76"/>
      <c r="H16" s="76"/>
      <c r="I16" s="76"/>
      <c r="J16" s="76"/>
      <c r="K16" s="76"/>
      <c r="L16" s="76"/>
      <c r="M16" s="76"/>
      <c r="N16" s="76"/>
      <c r="O16" s="76"/>
      <c r="P16" s="76"/>
      <c r="Q16" s="76"/>
      <c r="R16" s="76"/>
      <c r="S16" s="76"/>
      <c r="T16" s="76"/>
      <c r="U16" s="76"/>
      <c r="V16" s="76"/>
      <c r="W16" s="76"/>
      <c r="X16" s="76"/>
      <c r="Y16" s="76"/>
      <c r="Z16" s="76"/>
    </row>
    <row r="17" spans="1:26" ht="15.75">
      <c r="A17" s="76"/>
      <c r="B17" s="76"/>
      <c r="C17" s="76"/>
      <c r="D17" s="76"/>
      <c r="E17" s="76"/>
      <c r="F17" s="77"/>
      <c r="G17" s="76"/>
      <c r="H17" s="76"/>
      <c r="I17" s="76"/>
      <c r="J17" s="76"/>
      <c r="K17" s="76"/>
      <c r="L17" s="76"/>
      <c r="M17" s="76"/>
      <c r="N17" s="76"/>
      <c r="O17" s="76"/>
      <c r="P17" s="76"/>
      <c r="Q17" s="76"/>
      <c r="R17" s="76"/>
      <c r="S17" s="76"/>
      <c r="T17" s="76"/>
      <c r="U17" s="76"/>
      <c r="V17" s="76"/>
      <c r="W17" s="76"/>
      <c r="X17" s="76"/>
      <c r="Y17" s="76"/>
      <c r="Z17" s="76"/>
    </row>
    <row r="18" spans="1:26" ht="15.75">
      <c r="A18" s="76"/>
      <c r="B18" s="76"/>
      <c r="C18" s="76"/>
      <c r="D18" s="76"/>
      <c r="E18" s="76"/>
      <c r="F18" s="77"/>
      <c r="G18" s="76"/>
      <c r="H18" s="76"/>
      <c r="I18" s="76"/>
      <c r="J18" s="76"/>
      <c r="K18" s="76"/>
      <c r="L18" s="76"/>
      <c r="M18" s="76"/>
      <c r="N18" s="76"/>
      <c r="O18" s="76"/>
      <c r="P18" s="76"/>
      <c r="Q18" s="76"/>
      <c r="R18" s="76"/>
      <c r="S18" s="76"/>
      <c r="T18" s="76"/>
      <c r="U18" s="76"/>
      <c r="V18" s="76"/>
      <c r="W18" s="76"/>
      <c r="X18" s="76"/>
      <c r="Y18" s="76"/>
      <c r="Z18" s="76"/>
    </row>
    <row r="19" spans="1:26" ht="15.75">
      <c r="A19" s="76"/>
      <c r="B19" s="76"/>
      <c r="C19" s="76"/>
      <c r="D19" s="76"/>
      <c r="E19" s="76"/>
      <c r="F19" s="77"/>
      <c r="G19" s="76"/>
      <c r="H19" s="76"/>
      <c r="I19" s="76"/>
      <c r="J19" s="76"/>
      <c r="K19" s="76"/>
      <c r="L19" s="76"/>
      <c r="M19" s="76"/>
      <c r="N19" s="76"/>
      <c r="O19" s="76"/>
      <c r="P19" s="76"/>
      <c r="Q19" s="76"/>
      <c r="R19" s="76"/>
      <c r="S19" s="76"/>
      <c r="T19" s="76"/>
      <c r="U19" s="76"/>
      <c r="V19" s="76"/>
      <c r="W19" s="76"/>
      <c r="X19" s="76"/>
      <c r="Y19" s="76"/>
      <c r="Z19" s="76"/>
    </row>
    <row r="20" spans="1:26" ht="15.75" customHeight="1">
      <c r="A20" s="76"/>
      <c r="B20" s="76"/>
      <c r="C20" s="76"/>
      <c r="D20" s="76"/>
      <c r="E20" s="76"/>
      <c r="F20" s="77"/>
      <c r="G20" s="76"/>
      <c r="H20" s="76"/>
      <c r="I20" s="76"/>
      <c r="J20" s="76"/>
      <c r="K20" s="76"/>
      <c r="L20" s="76"/>
      <c r="M20" s="76"/>
      <c r="N20" s="76"/>
      <c r="O20" s="76"/>
      <c r="P20" s="76"/>
      <c r="Q20" s="76"/>
      <c r="R20" s="76"/>
      <c r="S20" s="76"/>
      <c r="T20" s="76"/>
      <c r="U20" s="76"/>
      <c r="V20" s="76"/>
      <c r="W20" s="76"/>
      <c r="X20" s="76"/>
      <c r="Y20" s="76"/>
      <c r="Z20" s="76"/>
    </row>
    <row r="21" spans="1:26" ht="15.75" customHeight="1">
      <c r="A21" s="76"/>
      <c r="B21" s="76"/>
      <c r="C21" s="76"/>
      <c r="D21" s="76"/>
      <c r="E21" s="76"/>
      <c r="F21" s="77"/>
      <c r="G21" s="76"/>
      <c r="H21" s="76"/>
      <c r="I21" s="76"/>
      <c r="J21" s="76"/>
      <c r="K21" s="76"/>
      <c r="L21" s="76"/>
      <c r="M21" s="76"/>
      <c r="N21" s="76"/>
      <c r="O21" s="76"/>
      <c r="P21" s="76"/>
      <c r="Q21" s="76"/>
      <c r="R21" s="76"/>
      <c r="S21" s="76"/>
      <c r="T21" s="76"/>
      <c r="U21" s="76"/>
      <c r="V21" s="76"/>
      <c r="W21" s="76"/>
      <c r="X21" s="76"/>
      <c r="Y21" s="76"/>
      <c r="Z21" s="76"/>
    </row>
    <row r="22" spans="1:26" ht="15.75" customHeight="1">
      <c r="A22" s="76"/>
      <c r="B22" s="76"/>
      <c r="C22" s="76"/>
      <c r="D22" s="76"/>
      <c r="E22" s="76"/>
      <c r="F22" s="77"/>
      <c r="G22" s="76"/>
      <c r="H22" s="76"/>
      <c r="I22" s="76"/>
      <c r="J22" s="76"/>
      <c r="K22" s="76"/>
      <c r="L22" s="76"/>
      <c r="M22" s="76"/>
      <c r="N22" s="76"/>
      <c r="O22" s="76"/>
      <c r="P22" s="76"/>
      <c r="Q22" s="76"/>
      <c r="R22" s="76"/>
      <c r="S22" s="76"/>
      <c r="T22" s="76"/>
      <c r="U22" s="76"/>
      <c r="V22" s="76"/>
      <c r="W22" s="76"/>
      <c r="X22" s="76"/>
      <c r="Y22" s="76"/>
      <c r="Z22" s="76"/>
    </row>
    <row r="23" spans="1:26" ht="15.75" customHeight="1">
      <c r="A23" s="76"/>
      <c r="B23" s="76"/>
      <c r="C23" s="76"/>
      <c r="D23" s="76"/>
      <c r="E23" s="76"/>
      <c r="F23" s="77"/>
      <c r="G23" s="76"/>
      <c r="H23" s="76"/>
      <c r="I23" s="76"/>
      <c r="J23" s="76"/>
      <c r="K23" s="76"/>
      <c r="L23" s="76"/>
      <c r="M23" s="76"/>
      <c r="N23" s="76"/>
      <c r="O23" s="76"/>
      <c r="P23" s="76"/>
      <c r="Q23" s="76"/>
      <c r="R23" s="76"/>
      <c r="S23" s="76"/>
      <c r="T23" s="76"/>
      <c r="U23" s="76"/>
      <c r="V23" s="76"/>
      <c r="W23" s="76"/>
      <c r="X23" s="76"/>
      <c r="Y23" s="76"/>
      <c r="Z23" s="76"/>
    </row>
    <row r="24" spans="1:26" ht="15.75" customHeight="1">
      <c r="A24" s="76"/>
      <c r="B24" s="76"/>
      <c r="C24" s="76"/>
      <c r="D24" s="76"/>
      <c r="E24" s="76"/>
      <c r="F24" s="77"/>
      <c r="G24" s="76"/>
      <c r="H24" s="76"/>
      <c r="I24" s="76"/>
      <c r="J24" s="76"/>
      <c r="K24" s="76"/>
      <c r="L24" s="76"/>
      <c r="M24" s="76"/>
      <c r="N24" s="76"/>
      <c r="O24" s="76"/>
      <c r="P24" s="76"/>
      <c r="Q24" s="76"/>
      <c r="R24" s="76"/>
      <c r="S24" s="76"/>
      <c r="T24" s="76"/>
      <c r="U24" s="76"/>
      <c r="V24" s="76"/>
      <c r="W24" s="76"/>
      <c r="X24" s="76"/>
      <c r="Y24" s="76"/>
      <c r="Z24" s="76"/>
    </row>
    <row r="25" spans="1:26" ht="15.75" customHeight="1">
      <c r="A25" s="76"/>
      <c r="B25" s="76"/>
      <c r="C25" s="76"/>
      <c r="D25" s="76"/>
      <c r="E25" s="76"/>
      <c r="F25" s="77"/>
      <c r="G25" s="76"/>
      <c r="H25" s="76"/>
      <c r="I25" s="76"/>
      <c r="J25" s="76"/>
      <c r="K25" s="76"/>
      <c r="L25" s="76"/>
      <c r="M25" s="76"/>
      <c r="N25" s="76"/>
      <c r="O25" s="76"/>
      <c r="P25" s="76"/>
      <c r="Q25" s="76"/>
      <c r="R25" s="76"/>
      <c r="S25" s="76"/>
      <c r="T25" s="76"/>
      <c r="U25" s="76"/>
      <c r="V25" s="76"/>
      <c r="W25" s="76"/>
      <c r="X25" s="76"/>
      <c r="Y25" s="76"/>
      <c r="Z25" s="76"/>
    </row>
    <row r="26" spans="1:26" ht="15.75" customHeight="1">
      <c r="A26" s="76"/>
      <c r="B26" s="76"/>
      <c r="C26" s="76"/>
      <c r="D26" s="76"/>
      <c r="E26" s="76"/>
      <c r="F26" s="77"/>
      <c r="G26" s="76"/>
      <c r="H26" s="76"/>
      <c r="I26" s="76"/>
      <c r="J26" s="76"/>
      <c r="K26" s="76"/>
      <c r="L26" s="76"/>
      <c r="M26" s="76"/>
      <c r="N26" s="76"/>
      <c r="O26" s="76"/>
      <c r="P26" s="76"/>
      <c r="Q26" s="76"/>
      <c r="R26" s="76"/>
      <c r="S26" s="76"/>
      <c r="T26" s="76"/>
      <c r="U26" s="76"/>
      <c r="V26" s="76"/>
      <c r="W26" s="76"/>
      <c r="X26" s="76"/>
      <c r="Y26" s="76"/>
      <c r="Z26" s="76"/>
    </row>
    <row r="27" spans="1:26" ht="15.75" customHeight="1">
      <c r="A27" s="76"/>
      <c r="B27" s="76"/>
      <c r="C27" s="76"/>
      <c r="D27" s="76"/>
      <c r="E27" s="76"/>
      <c r="F27" s="77"/>
      <c r="G27" s="76"/>
      <c r="H27" s="76"/>
      <c r="I27" s="76"/>
      <c r="J27" s="76"/>
      <c r="K27" s="76"/>
      <c r="L27" s="76"/>
      <c r="M27" s="76"/>
      <c r="N27" s="76"/>
      <c r="O27" s="76"/>
      <c r="P27" s="76"/>
      <c r="Q27" s="76"/>
      <c r="R27" s="76"/>
      <c r="S27" s="76"/>
      <c r="T27" s="76"/>
      <c r="U27" s="76"/>
      <c r="V27" s="76"/>
      <c r="W27" s="76"/>
      <c r="X27" s="76"/>
      <c r="Y27" s="76"/>
      <c r="Z27" s="76"/>
    </row>
    <row r="28" spans="1:26" ht="15.75" customHeight="1">
      <c r="A28" s="76"/>
      <c r="B28" s="76"/>
      <c r="C28" s="76"/>
      <c r="D28" s="76"/>
      <c r="E28" s="76"/>
      <c r="F28" s="77"/>
      <c r="G28" s="76"/>
      <c r="H28" s="76"/>
      <c r="I28" s="76"/>
      <c r="J28" s="76"/>
      <c r="K28" s="76"/>
      <c r="L28" s="76"/>
      <c r="M28" s="76"/>
      <c r="N28" s="76"/>
      <c r="O28" s="76"/>
      <c r="P28" s="76"/>
      <c r="Q28" s="76"/>
      <c r="R28" s="76"/>
      <c r="S28" s="76"/>
      <c r="T28" s="76"/>
      <c r="U28" s="76"/>
      <c r="V28" s="76"/>
      <c r="W28" s="76"/>
      <c r="X28" s="76"/>
      <c r="Y28" s="76"/>
      <c r="Z28" s="76"/>
    </row>
    <row r="29" spans="1:26" ht="15.75" customHeight="1">
      <c r="A29" s="76"/>
      <c r="B29" s="76"/>
      <c r="C29" s="76"/>
      <c r="D29" s="76"/>
      <c r="E29" s="76"/>
      <c r="F29" s="77"/>
      <c r="G29" s="76"/>
      <c r="H29" s="76"/>
      <c r="I29" s="76"/>
      <c r="J29" s="76"/>
      <c r="K29" s="76"/>
      <c r="L29" s="76"/>
      <c r="M29" s="76"/>
      <c r="N29" s="76"/>
      <c r="O29" s="76"/>
      <c r="P29" s="76"/>
      <c r="Q29" s="76"/>
      <c r="R29" s="76"/>
      <c r="S29" s="76"/>
      <c r="T29" s="76"/>
      <c r="U29" s="76"/>
      <c r="V29" s="76"/>
      <c r="W29" s="76"/>
      <c r="X29" s="76"/>
      <c r="Y29" s="76"/>
      <c r="Z29" s="76"/>
    </row>
    <row r="30" spans="1:26" ht="15.75" customHeight="1">
      <c r="A30" s="76"/>
      <c r="B30" s="76"/>
      <c r="C30" s="76"/>
      <c r="D30" s="76"/>
      <c r="E30" s="76"/>
      <c r="F30" s="77"/>
      <c r="G30" s="76"/>
      <c r="H30" s="76"/>
      <c r="I30" s="76"/>
      <c r="J30" s="76"/>
      <c r="K30" s="76"/>
      <c r="L30" s="76"/>
      <c r="M30" s="76"/>
      <c r="N30" s="76"/>
      <c r="O30" s="76"/>
      <c r="P30" s="76"/>
      <c r="Q30" s="76"/>
      <c r="R30" s="76"/>
      <c r="S30" s="76"/>
      <c r="T30" s="76"/>
      <c r="U30" s="76"/>
      <c r="V30" s="76"/>
      <c r="W30" s="76"/>
      <c r="X30" s="76"/>
      <c r="Y30" s="76"/>
      <c r="Z30" s="76"/>
    </row>
    <row r="31" spans="1:26" ht="15.75" customHeight="1">
      <c r="A31" s="76"/>
      <c r="B31" s="76"/>
      <c r="C31" s="76"/>
      <c r="D31" s="76"/>
      <c r="E31" s="76"/>
      <c r="F31" s="77"/>
      <c r="G31" s="76"/>
      <c r="H31" s="76"/>
      <c r="I31" s="76"/>
      <c r="J31" s="76"/>
      <c r="K31" s="76"/>
      <c r="L31" s="76"/>
      <c r="M31" s="76"/>
      <c r="N31" s="76"/>
      <c r="O31" s="76"/>
      <c r="P31" s="76"/>
      <c r="Q31" s="76"/>
      <c r="R31" s="76"/>
      <c r="S31" s="76"/>
      <c r="T31" s="76"/>
      <c r="U31" s="76"/>
      <c r="V31" s="76"/>
      <c r="W31" s="76"/>
      <c r="X31" s="76"/>
      <c r="Y31" s="76"/>
      <c r="Z31" s="76"/>
    </row>
    <row r="32" spans="1:26" ht="15.75" customHeight="1">
      <c r="A32" s="76"/>
      <c r="B32" s="76"/>
      <c r="C32" s="76"/>
      <c r="D32" s="76"/>
      <c r="E32" s="76"/>
      <c r="F32" s="77"/>
      <c r="G32" s="76"/>
      <c r="H32" s="76"/>
      <c r="I32" s="76"/>
      <c r="J32" s="76"/>
      <c r="K32" s="76"/>
      <c r="L32" s="76"/>
      <c r="M32" s="76"/>
      <c r="N32" s="76"/>
      <c r="O32" s="76"/>
      <c r="P32" s="76"/>
      <c r="Q32" s="76"/>
      <c r="R32" s="76"/>
      <c r="S32" s="76"/>
      <c r="T32" s="76"/>
      <c r="U32" s="76"/>
      <c r="V32" s="76"/>
      <c r="W32" s="76"/>
      <c r="X32" s="76"/>
      <c r="Y32" s="76"/>
      <c r="Z32" s="76"/>
    </row>
    <row r="33" spans="1:26" ht="15.75" customHeight="1">
      <c r="A33" s="76"/>
      <c r="B33" s="76"/>
      <c r="C33" s="76"/>
      <c r="D33" s="76"/>
      <c r="E33" s="76"/>
      <c r="F33" s="77"/>
      <c r="G33" s="76"/>
      <c r="H33" s="76"/>
      <c r="I33" s="76"/>
      <c r="J33" s="76"/>
      <c r="K33" s="76"/>
      <c r="L33" s="76"/>
      <c r="M33" s="76"/>
      <c r="N33" s="76"/>
      <c r="O33" s="76"/>
      <c r="P33" s="76"/>
      <c r="Q33" s="76"/>
      <c r="R33" s="76"/>
      <c r="S33" s="76"/>
      <c r="T33" s="76"/>
      <c r="U33" s="76"/>
      <c r="V33" s="76"/>
      <c r="W33" s="76"/>
      <c r="X33" s="76"/>
      <c r="Y33" s="76"/>
      <c r="Z33" s="76"/>
    </row>
    <row r="34" spans="1:26" ht="15.75" customHeight="1">
      <c r="A34" s="76"/>
      <c r="B34" s="76"/>
      <c r="C34" s="76"/>
      <c r="D34" s="76"/>
      <c r="E34" s="76"/>
      <c r="F34" s="77"/>
      <c r="G34" s="76"/>
      <c r="H34" s="76"/>
      <c r="I34" s="76"/>
      <c r="J34" s="76"/>
      <c r="K34" s="76"/>
      <c r="L34" s="76"/>
      <c r="M34" s="76"/>
      <c r="N34" s="76"/>
      <c r="O34" s="76"/>
      <c r="P34" s="76"/>
      <c r="Q34" s="76"/>
      <c r="R34" s="76"/>
      <c r="S34" s="76"/>
      <c r="T34" s="76"/>
      <c r="U34" s="76"/>
      <c r="V34" s="76"/>
      <c r="W34" s="76"/>
      <c r="X34" s="76"/>
      <c r="Y34" s="76"/>
      <c r="Z34" s="76"/>
    </row>
    <row r="35" spans="1:26" ht="15.75" customHeight="1">
      <c r="A35" s="76"/>
      <c r="B35" s="76"/>
      <c r="C35" s="76"/>
      <c r="D35" s="76"/>
      <c r="E35" s="76"/>
      <c r="F35" s="77"/>
      <c r="G35" s="76"/>
      <c r="H35" s="76"/>
      <c r="I35" s="76"/>
      <c r="J35" s="76"/>
      <c r="K35" s="76"/>
      <c r="L35" s="76"/>
      <c r="M35" s="76"/>
      <c r="N35" s="76"/>
      <c r="O35" s="76"/>
      <c r="P35" s="76"/>
      <c r="Q35" s="76"/>
      <c r="R35" s="76"/>
      <c r="S35" s="76"/>
      <c r="T35" s="76"/>
      <c r="U35" s="76"/>
      <c r="V35" s="76"/>
      <c r="W35" s="76"/>
      <c r="X35" s="76"/>
      <c r="Y35" s="76"/>
      <c r="Z35" s="76"/>
    </row>
    <row r="36" spans="1:26" ht="15.75" customHeight="1">
      <c r="A36" s="76"/>
      <c r="B36" s="76"/>
      <c r="C36" s="76"/>
      <c r="D36" s="76"/>
      <c r="E36" s="76"/>
      <c r="F36" s="77"/>
      <c r="G36" s="76"/>
      <c r="H36" s="76"/>
      <c r="I36" s="76"/>
      <c r="J36" s="76"/>
      <c r="K36" s="76"/>
      <c r="L36" s="76"/>
      <c r="M36" s="76"/>
      <c r="N36" s="76"/>
      <c r="O36" s="76"/>
      <c r="P36" s="76"/>
      <c r="Q36" s="76"/>
      <c r="R36" s="76"/>
      <c r="S36" s="76"/>
      <c r="T36" s="76"/>
      <c r="U36" s="76"/>
      <c r="V36" s="76"/>
      <c r="W36" s="76"/>
      <c r="X36" s="76"/>
      <c r="Y36" s="76"/>
      <c r="Z36" s="76"/>
    </row>
    <row r="37" spans="1:26" ht="15.75" customHeight="1">
      <c r="A37" s="76"/>
      <c r="B37" s="76"/>
      <c r="C37" s="76"/>
      <c r="D37" s="76"/>
      <c r="E37" s="76"/>
      <c r="F37" s="77"/>
      <c r="G37" s="76"/>
      <c r="H37" s="76"/>
      <c r="I37" s="76"/>
      <c r="J37" s="76"/>
      <c r="K37" s="76"/>
      <c r="L37" s="76"/>
      <c r="M37" s="76"/>
      <c r="N37" s="76"/>
      <c r="O37" s="76"/>
      <c r="P37" s="76"/>
      <c r="Q37" s="76"/>
      <c r="R37" s="76"/>
      <c r="S37" s="76"/>
      <c r="T37" s="76"/>
      <c r="U37" s="76"/>
      <c r="V37" s="76"/>
      <c r="W37" s="76"/>
      <c r="X37" s="76"/>
      <c r="Y37" s="76"/>
      <c r="Z37" s="76"/>
    </row>
    <row r="38" spans="1:26" ht="15.75" customHeight="1">
      <c r="A38" s="76"/>
      <c r="B38" s="76"/>
      <c r="C38" s="76"/>
      <c r="D38" s="76"/>
      <c r="E38" s="76"/>
      <c r="F38" s="77"/>
      <c r="G38" s="76"/>
      <c r="H38" s="76"/>
      <c r="I38" s="76"/>
      <c r="J38" s="76"/>
      <c r="K38" s="76"/>
      <c r="L38" s="76"/>
      <c r="M38" s="76"/>
      <c r="N38" s="76"/>
      <c r="O38" s="76"/>
      <c r="P38" s="76"/>
      <c r="Q38" s="76"/>
      <c r="R38" s="76"/>
      <c r="S38" s="76"/>
      <c r="T38" s="76"/>
      <c r="U38" s="76"/>
      <c r="V38" s="76"/>
      <c r="W38" s="76"/>
      <c r="X38" s="76"/>
      <c r="Y38" s="76"/>
      <c r="Z38" s="76"/>
    </row>
    <row r="39" spans="1:26" ht="15.75" customHeight="1">
      <c r="A39" s="76"/>
      <c r="B39" s="76"/>
      <c r="C39" s="76"/>
      <c r="D39" s="76"/>
      <c r="E39" s="76"/>
      <c r="F39" s="77"/>
      <c r="G39" s="76"/>
      <c r="H39" s="76"/>
      <c r="I39" s="76"/>
      <c r="J39" s="76"/>
      <c r="K39" s="76"/>
      <c r="L39" s="76"/>
      <c r="M39" s="76"/>
      <c r="N39" s="76"/>
      <c r="O39" s="76"/>
      <c r="P39" s="76"/>
      <c r="Q39" s="76"/>
      <c r="R39" s="76"/>
      <c r="S39" s="76"/>
      <c r="T39" s="76"/>
      <c r="U39" s="76"/>
      <c r="V39" s="76"/>
      <c r="W39" s="76"/>
      <c r="X39" s="76"/>
      <c r="Y39" s="76"/>
      <c r="Z39" s="76"/>
    </row>
    <row r="40" spans="1:26" ht="15.75" customHeight="1">
      <c r="A40" s="76"/>
      <c r="B40" s="76"/>
      <c r="C40" s="76"/>
      <c r="D40" s="76"/>
      <c r="E40" s="76"/>
      <c r="F40" s="77"/>
      <c r="G40" s="76"/>
      <c r="H40" s="76"/>
      <c r="I40" s="76"/>
      <c r="J40" s="76"/>
      <c r="K40" s="76"/>
      <c r="L40" s="76"/>
      <c r="M40" s="76"/>
      <c r="N40" s="76"/>
      <c r="O40" s="76"/>
      <c r="P40" s="76"/>
      <c r="Q40" s="76"/>
      <c r="R40" s="76"/>
      <c r="S40" s="76"/>
      <c r="T40" s="76"/>
      <c r="U40" s="76"/>
      <c r="V40" s="76"/>
      <c r="W40" s="76"/>
      <c r="X40" s="76"/>
      <c r="Y40" s="76"/>
      <c r="Z40" s="76"/>
    </row>
    <row r="41" spans="1:26" ht="15.75" customHeight="1">
      <c r="A41" s="76"/>
      <c r="B41" s="76"/>
      <c r="C41" s="76"/>
      <c r="D41" s="76"/>
      <c r="E41" s="76"/>
      <c r="F41" s="77"/>
      <c r="G41" s="76"/>
      <c r="H41" s="76"/>
      <c r="I41" s="76"/>
      <c r="J41" s="76"/>
      <c r="K41" s="76"/>
      <c r="L41" s="76"/>
      <c r="M41" s="76"/>
      <c r="N41" s="76"/>
      <c r="O41" s="76"/>
      <c r="P41" s="76"/>
      <c r="Q41" s="76"/>
      <c r="R41" s="76"/>
      <c r="S41" s="76"/>
      <c r="T41" s="76"/>
      <c r="U41" s="76"/>
      <c r="V41" s="76"/>
      <c r="W41" s="76"/>
      <c r="X41" s="76"/>
      <c r="Y41" s="76"/>
      <c r="Z41" s="76"/>
    </row>
    <row r="42" spans="1:26" ht="15.75" customHeight="1">
      <c r="A42" s="76"/>
      <c r="B42" s="76"/>
      <c r="C42" s="76"/>
      <c r="D42" s="76"/>
      <c r="E42" s="76"/>
      <c r="F42" s="77"/>
      <c r="G42" s="76"/>
      <c r="H42" s="76"/>
      <c r="I42" s="76"/>
      <c r="J42" s="76"/>
      <c r="K42" s="76"/>
      <c r="L42" s="76"/>
      <c r="M42" s="76"/>
      <c r="N42" s="76"/>
      <c r="O42" s="76"/>
      <c r="P42" s="76"/>
      <c r="Q42" s="76"/>
      <c r="R42" s="76"/>
      <c r="S42" s="76"/>
      <c r="T42" s="76"/>
      <c r="U42" s="76"/>
      <c r="V42" s="76"/>
      <c r="W42" s="76"/>
      <c r="X42" s="76"/>
      <c r="Y42" s="76"/>
      <c r="Z42" s="76"/>
    </row>
    <row r="43" spans="1:26" ht="15.75" customHeight="1">
      <c r="A43" s="76"/>
      <c r="B43" s="76"/>
      <c r="C43" s="76"/>
      <c r="D43" s="76"/>
      <c r="E43" s="76"/>
      <c r="F43" s="77"/>
      <c r="G43" s="76"/>
      <c r="H43" s="76"/>
      <c r="I43" s="76"/>
      <c r="J43" s="76"/>
      <c r="K43" s="76"/>
      <c r="L43" s="76"/>
      <c r="M43" s="76"/>
      <c r="N43" s="76"/>
      <c r="O43" s="76"/>
      <c r="P43" s="76"/>
      <c r="Q43" s="76"/>
      <c r="R43" s="76"/>
      <c r="S43" s="76"/>
      <c r="T43" s="76"/>
      <c r="U43" s="76"/>
      <c r="V43" s="76"/>
      <c r="W43" s="76"/>
      <c r="X43" s="76"/>
      <c r="Y43" s="76"/>
      <c r="Z43" s="76"/>
    </row>
    <row r="44" spans="1:26" ht="15.75" customHeight="1">
      <c r="A44" s="76"/>
      <c r="B44" s="76"/>
      <c r="C44" s="76"/>
      <c r="D44" s="76"/>
      <c r="E44" s="76"/>
      <c r="F44" s="77"/>
      <c r="G44" s="76"/>
      <c r="H44" s="76"/>
      <c r="I44" s="76"/>
      <c r="J44" s="76"/>
      <c r="K44" s="76"/>
      <c r="L44" s="76"/>
      <c r="M44" s="76"/>
      <c r="N44" s="76"/>
      <c r="O44" s="76"/>
      <c r="P44" s="76"/>
      <c r="Q44" s="76"/>
      <c r="R44" s="76"/>
      <c r="S44" s="76"/>
      <c r="T44" s="76"/>
      <c r="U44" s="76"/>
      <c r="V44" s="76"/>
      <c r="W44" s="76"/>
      <c r="X44" s="76"/>
      <c r="Y44" s="76"/>
      <c r="Z44" s="76"/>
    </row>
    <row r="45" spans="1:26" ht="15.75" customHeight="1">
      <c r="A45" s="76"/>
      <c r="B45" s="76"/>
      <c r="C45" s="76"/>
      <c r="D45" s="76"/>
      <c r="E45" s="76"/>
      <c r="F45" s="77"/>
      <c r="G45" s="76"/>
      <c r="H45" s="76"/>
      <c r="I45" s="76"/>
      <c r="J45" s="76"/>
      <c r="K45" s="76"/>
      <c r="L45" s="76"/>
      <c r="M45" s="76"/>
      <c r="N45" s="76"/>
      <c r="O45" s="76"/>
      <c r="P45" s="76"/>
      <c r="Q45" s="76"/>
      <c r="R45" s="76"/>
      <c r="S45" s="76"/>
      <c r="T45" s="76"/>
      <c r="U45" s="76"/>
      <c r="V45" s="76"/>
      <c r="W45" s="76"/>
      <c r="X45" s="76"/>
      <c r="Y45" s="76"/>
      <c r="Z45" s="76"/>
    </row>
    <row r="46" spans="1:26" ht="15.75" customHeight="1">
      <c r="A46" s="76"/>
      <c r="B46" s="76"/>
      <c r="C46" s="76"/>
      <c r="D46" s="76"/>
      <c r="E46" s="76"/>
      <c r="F46" s="77"/>
      <c r="G46" s="76"/>
      <c r="H46" s="76"/>
      <c r="I46" s="76"/>
      <c r="J46" s="76"/>
      <c r="K46" s="76"/>
      <c r="L46" s="76"/>
      <c r="M46" s="76"/>
      <c r="N46" s="76"/>
      <c r="O46" s="76"/>
      <c r="P46" s="76"/>
      <c r="Q46" s="76"/>
      <c r="R46" s="76"/>
      <c r="S46" s="76"/>
      <c r="T46" s="76"/>
      <c r="U46" s="76"/>
      <c r="V46" s="76"/>
      <c r="W46" s="76"/>
      <c r="X46" s="76"/>
      <c r="Y46" s="76"/>
      <c r="Z46" s="76"/>
    </row>
    <row r="47" spans="1:26" ht="15.75" customHeight="1">
      <c r="A47" s="76"/>
      <c r="B47" s="76"/>
      <c r="C47" s="76"/>
      <c r="D47" s="76"/>
      <c r="E47" s="76"/>
      <c r="F47" s="77"/>
      <c r="G47" s="76"/>
      <c r="H47" s="76"/>
      <c r="I47" s="76"/>
      <c r="J47" s="76"/>
      <c r="K47" s="76"/>
      <c r="L47" s="76"/>
      <c r="M47" s="76"/>
      <c r="N47" s="76"/>
      <c r="O47" s="76"/>
      <c r="P47" s="76"/>
      <c r="Q47" s="76"/>
      <c r="R47" s="76"/>
      <c r="S47" s="76"/>
      <c r="T47" s="76"/>
      <c r="U47" s="76"/>
      <c r="V47" s="76"/>
      <c r="W47" s="76"/>
      <c r="X47" s="76"/>
      <c r="Y47" s="76"/>
      <c r="Z47" s="76"/>
    </row>
    <row r="48" spans="1:26" ht="15.75" customHeight="1">
      <c r="A48" s="76"/>
      <c r="B48" s="76"/>
      <c r="C48" s="76"/>
      <c r="D48" s="76"/>
      <c r="E48" s="76"/>
      <c r="F48" s="77"/>
      <c r="G48" s="76"/>
      <c r="H48" s="76"/>
      <c r="I48" s="76"/>
      <c r="J48" s="76"/>
      <c r="K48" s="76"/>
      <c r="L48" s="76"/>
      <c r="M48" s="76"/>
      <c r="N48" s="76"/>
      <c r="O48" s="76"/>
      <c r="P48" s="76"/>
      <c r="Q48" s="76"/>
      <c r="R48" s="76"/>
      <c r="S48" s="76"/>
      <c r="T48" s="76"/>
      <c r="U48" s="76"/>
      <c r="V48" s="76"/>
      <c r="W48" s="76"/>
      <c r="X48" s="76"/>
      <c r="Y48" s="76"/>
      <c r="Z48" s="76"/>
    </row>
    <row r="49" spans="1:26" ht="15.75" customHeight="1">
      <c r="A49" s="76"/>
      <c r="B49" s="76"/>
      <c r="C49" s="76"/>
      <c r="D49" s="76"/>
      <c r="E49" s="76"/>
      <c r="F49" s="77"/>
      <c r="G49" s="76"/>
      <c r="H49" s="76"/>
      <c r="I49" s="76"/>
      <c r="J49" s="76"/>
      <c r="K49" s="76"/>
      <c r="L49" s="76"/>
      <c r="M49" s="76"/>
      <c r="N49" s="76"/>
      <c r="O49" s="76"/>
      <c r="P49" s="76"/>
      <c r="Q49" s="76"/>
      <c r="R49" s="76"/>
      <c r="S49" s="76"/>
      <c r="T49" s="76"/>
      <c r="U49" s="76"/>
      <c r="V49" s="76"/>
      <c r="W49" s="76"/>
      <c r="X49" s="76"/>
      <c r="Y49" s="76"/>
      <c r="Z49" s="76"/>
    </row>
    <row r="50" spans="1:26" ht="15.75" customHeight="1">
      <c r="A50" s="76"/>
      <c r="B50" s="76"/>
      <c r="C50" s="76"/>
      <c r="D50" s="76"/>
      <c r="E50" s="76"/>
      <c r="F50" s="77"/>
      <c r="G50" s="76"/>
      <c r="H50" s="76"/>
      <c r="I50" s="76"/>
      <c r="J50" s="76"/>
      <c r="K50" s="76"/>
      <c r="L50" s="76"/>
      <c r="M50" s="76"/>
      <c r="N50" s="76"/>
      <c r="O50" s="76"/>
      <c r="P50" s="76"/>
      <c r="Q50" s="76"/>
      <c r="R50" s="76"/>
      <c r="S50" s="76"/>
      <c r="T50" s="76"/>
      <c r="U50" s="76"/>
      <c r="V50" s="76"/>
      <c r="W50" s="76"/>
      <c r="X50" s="76"/>
      <c r="Y50" s="76"/>
      <c r="Z50" s="76"/>
    </row>
    <row r="51" spans="1:26" ht="15.75" customHeight="1">
      <c r="A51" s="76"/>
      <c r="B51" s="76"/>
      <c r="C51" s="76"/>
      <c r="D51" s="76"/>
      <c r="E51" s="76"/>
      <c r="F51" s="77"/>
      <c r="G51" s="76"/>
      <c r="H51" s="76"/>
      <c r="I51" s="76"/>
      <c r="J51" s="76"/>
      <c r="K51" s="76"/>
      <c r="L51" s="76"/>
      <c r="M51" s="76"/>
      <c r="N51" s="76"/>
      <c r="O51" s="76"/>
      <c r="P51" s="76"/>
      <c r="Q51" s="76"/>
      <c r="R51" s="76"/>
      <c r="S51" s="76"/>
      <c r="T51" s="76"/>
      <c r="U51" s="76"/>
      <c r="V51" s="76"/>
      <c r="W51" s="76"/>
      <c r="X51" s="76"/>
      <c r="Y51" s="76"/>
      <c r="Z51" s="76"/>
    </row>
    <row r="52" spans="1:26" ht="15.75" customHeight="1">
      <c r="A52" s="76"/>
      <c r="B52" s="76"/>
      <c r="C52" s="76"/>
      <c r="D52" s="76"/>
      <c r="E52" s="76"/>
      <c r="F52" s="77"/>
      <c r="G52" s="76"/>
      <c r="H52" s="76"/>
      <c r="I52" s="76"/>
      <c r="J52" s="76"/>
      <c r="K52" s="76"/>
      <c r="L52" s="76"/>
      <c r="M52" s="76"/>
      <c r="N52" s="76"/>
      <c r="O52" s="76"/>
      <c r="P52" s="76"/>
      <c r="Q52" s="76"/>
      <c r="R52" s="76"/>
      <c r="S52" s="76"/>
      <c r="T52" s="76"/>
      <c r="U52" s="76"/>
      <c r="V52" s="76"/>
      <c r="W52" s="76"/>
      <c r="X52" s="76"/>
      <c r="Y52" s="76"/>
      <c r="Z52" s="76"/>
    </row>
    <row r="53" spans="1:26" ht="15.75" customHeight="1">
      <c r="A53" s="76"/>
      <c r="B53" s="76"/>
      <c r="C53" s="76"/>
      <c r="D53" s="76"/>
      <c r="E53" s="76"/>
      <c r="F53" s="77"/>
      <c r="G53" s="76"/>
      <c r="H53" s="76"/>
      <c r="I53" s="76"/>
      <c r="J53" s="76"/>
      <c r="K53" s="76"/>
      <c r="L53" s="76"/>
      <c r="M53" s="76"/>
      <c r="N53" s="76"/>
      <c r="O53" s="76"/>
      <c r="P53" s="76"/>
      <c r="Q53" s="76"/>
      <c r="R53" s="76"/>
      <c r="S53" s="76"/>
      <c r="T53" s="76"/>
      <c r="U53" s="76"/>
      <c r="V53" s="76"/>
      <c r="W53" s="76"/>
      <c r="X53" s="76"/>
      <c r="Y53" s="76"/>
      <c r="Z53" s="76"/>
    </row>
    <row r="54" spans="1:26" ht="15.75" customHeight="1">
      <c r="A54" s="76"/>
      <c r="B54" s="76"/>
      <c r="C54" s="76"/>
      <c r="D54" s="76"/>
      <c r="E54" s="76"/>
      <c r="F54" s="77"/>
      <c r="G54" s="76"/>
      <c r="H54" s="76"/>
      <c r="I54" s="76"/>
      <c r="J54" s="76"/>
      <c r="K54" s="76"/>
      <c r="L54" s="76"/>
      <c r="M54" s="76"/>
      <c r="N54" s="76"/>
      <c r="O54" s="76"/>
      <c r="P54" s="76"/>
      <c r="Q54" s="76"/>
      <c r="R54" s="76"/>
      <c r="S54" s="76"/>
      <c r="T54" s="76"/>
      <c r="U54" s="76"/>
      <c r="V54" s="76"/>
      <c r="W54" s="76"/>
      <c r="X54" s="76"/>
      <c r="Y54" s="76"/>
      <c r="Z54" s="76"/>
    </row>
    <row r="55" spans="1:26" ht="15.75" customHeight="1">
      <c r="A55" s="76"/>
      <c r="B55" s="76"/>
      <c r="C55" s="76"/>
      <c r="D55" s="76"/>
      <c r="E55" s="76"/>
      <c r="F55" s="77"/>
      <c r="G55" s="76"/>
      <c r="H55" s="76"/>
      <c r="I55" s="76"/>
      <c r="J55" s="76"/>
      <c r="K55" s="76"/>
      <c r="L55" s="76"/>
      <c r="M55" s="76"/>
      <c r="N55" s="76"/>
      <c r="O55" s="76"/>
      <c r="P55" s="76"/>
      <c r="Q55" s="76"/>
      <c r="R55" s="76"/>
      <c r="S55" s="76"/>
      <c r="T55" s="76"/>
      <c r="U55" s="76"/>
      <c r="V55" s="76"/>
      <c r="W55" s="76"/>
      <c r="X55" s="76"/>
      <c r="Y55" s="76"/>
      <c r="Z55" s="76"/>
    </row>
    <row r="56" spans="1:26" ht="15.75" customHeight="1">
      <c r="A56" s="76"/>
      <c r="B56" s="76"/>
      <c r="C56" s="76"/>
      <c r="D56" s="76"/>
      <c r="E56" s="76"/>
      <c r="F56" s="77"/>
      <c r="G56" s="76"/>
      <c r="H56" s="76"/>
      <c r="I56" s="76"/>
      <c r="J56" s="76"/>
      <c r="K56" s="76"/>
      <c r="L56" s="76"/>
      <c r="M56" s="76"/>
      <c r="N56" s="76"/>
      <c r="O56" s="76"/>
      <c r="P56" s="76"/>
      <c r="Q56" s="76"/>
      <c r="R56" s="76"/>
      <c r="S56" s="76"/>
      <c r="T56" s="76"/>
      <c r="U56" s="76"/>
      <c r="V56" s="76"/>
      <c r="W56" s="76"/>
      <c r="X56" s="76"/>
      <c r="Y56" s="76"/>
      <c r="Z56" s="76"/>
    </row>
    <row r="57" spans="1:26" ht="15.75" customHeight="1">
      <c r="A57" s="76"/>
      <c r="B57" s="76"/>
      <c r="C57" s="76"/>
      <c r="D57" s="76"/>
      <c r="E57" s="76"/>
      <c r="F57" s="77"/>
      <c r="G57" s="76"/>
      <c r="H57" s="76"/>
      <c r="I57" s="76"/>
      <c r="J57" s="76"/>
      <c r="K57" s="76"/>
      <c r="L57" s="76"/>
      <c r="M57" s="76"/>
      <c r="N57" s="76"/>
      <c r="O57" s="76"/>
      <c r="P57" s="76"/>
      <c r="Q57" s="76"/>
      <c r="R57" s="76"/>
      <c r="S57" s="76"/>
      <c r="T57" s="76"/>
      <c r="U57" s="76"/>
      <c r="V57" s="76"/>
      <c r="W57" s="76"/>
      <c r="X57" s="76"/>
      <c r="Y57" s="76"/>
      <c r="Z57" s="76"/>
    </row>
    <row r="58" spans="1:26" ht="15.75" customHeight="1">
      <c r="A58" s="76"/>
      <c r="B58" s="76"/>
      <c r="C58" s="76"/>
      <c r="D58" s="76"/>
      <c r="E58" s="76"/>
      <c r="F58" s="77"/>
      <c r="G58" s="76"/>
      <c r="H58" s="76"/>
      <c r="I58" s="76"/>
      <c r="J58" s="76"/>
      <c r="K58" s="76"/>
      <c r="L58" s="76"/>
      <c r="M58" s="76"/>
      <c r="N58" s="76"/>
      <c r="O58" s="76"/>
      <c r="P58" s="76"/>
      <c r="Q58" s="76"/>
      <c r="R58" s="76"/>
      <c r="S58" s="76"/>
      <c r="T58" s="76"/>
      <c r="U58" s="76"/>
      <c r="V58" s="76"/>
      <c r="W58" s="76"/>
      <c r="X58" s="76"/>
      <c r="Y58" s="76"/>
      <c r="Z58" s="76"/>
    </row>
    <row r="59" spans="1:26" ht="15.75" customHeight="1">
      <c r="A59" s="76"/>
      <c r="B59" s="76"/>
      <c r="C59" s="76"/>
      <c r="D59" s="76"/>
      <c r="E59" s="76"/>
      <c r="F59" s="77"/>
      <c r="G59" s="76"/>
      <c r="H59" s="76"/>
      <c r="I59" s="76"/>
      <c r="J59" s="76"/>
      <c r="K59" s="76"/>
      <c r="L59" s="76"/>
      <c r="M59" s="76"/>
      <c r="N59" s="76"/>
      <c r="O59" s="76"/>
      <c r="P59" s="76"/>
      <c r="Q59" s="76"/>
      <c r="R59" s="76"/>
      <c r="S59" s="76"/>
      <c r="T59" s="76"/>
      <c r="U59" s="76"/>
      <c r="V59" s="76"/>
      <c r="W59" s="76"/>
      <c r="X59" s="76"/>
      <c r="Y59" s="76"/>
      <c r="Z59" s="76"/>
    </row>
    <row r="60" spans="1:26" ht="15.75" customHeight="1">
      <c r="A60" s="76"/>
      <c r="B60" s="76"/>
      <c r="C60" s="76"/>
      <c r="D60" s="76"/>
      <c r="E60" s="76"/>
      <c r="F60" s="77"/>
      <c r="G60" s="76"/>
      <c r="H60" s="76"/>
      <c r="I60" s="76"/>
      <c r="J60" s="76"/>
      <c r="K60" s="76"/>
      <c r="L60" s="76"/>
      <c r="M60" s="76"/>
      <c r="N60" s="76"/>
      <c r="O60" s="76"/>
      <c r="P60" s="76"/>
      <c r="Q60" s="76"/>
      <c r="R60" s="76"/>
      <c r="S60" s="76"/>
      <c r="T60" s="76"/>
      <c r="U60" s="76"/>
      <c r="V60" s="76"/>
      <c r="W60" s="76"/>
      <c r="X60" s="76"/>
      <c r="Y60" s="76"/>
      <c r="Z60" s="76"/>
    </row>
    <row r="61" spans="1:26" ht="15.75" customHeight="1">
      <c r="A61" s="76"/>
      <c r="B61" s="76"/>
      <c r="C61" s="76"/>
      <c r="D61" s="76"/>
      <c r="E61" s="76"/>
      <c r="F61" s="77"/>
      <c r="G61" s="76"/>
      <c r="H61" s="76"/>
      <c r="I61" s="76"/>
      <c r="J61" s="76"/>
      <c r="K61" s="76"/>
      <c r="L61" s="76"/>
      <c r="M61" s="76"/>
      <c r="N61" s="76"/>
      <c r="O61" s="76"/>
      <c r="P61" s="76"/>
      <c r="Q61" s="76"/>
      <c r="R61" s="76"/>
      <c r="S61" s="76"/>
      <c r="T61" s="76"/>
      <c r="U61" s="76"/>
      <c r="V61" s="76"/>
      <c r="W61" s="76"/>
      <c r="X61" s="76"/>
      <c r="Y61" s="76"/>
      <c r="Z61" s="76"/>
    </row>
    <row r="62" spans="1:26" ht="15.75" customHeight="1">
      <c r="A62" s="76"/>
      <c r="B62" s="76"/>
      <c r="C62" s="76"/>
      <c r="D62" s="76"/>
      <c r="E62" s="76"/>
      <c r="F62" s="77"/>
      <c r="G62" s="76"/>
      <c r="H62" s="76"/>
      <c r="I62" s="76"/>
      <c r="J62" s="76"/>
      <c r="K62" s="76"/>
      <c r="L62" s="76"/>
      <c r="M62" s="76"/>
      <c r="N62" s="76"/>
      <c r="O62" s="76"/>
      <c r="P62" s="76"/>
      <c r="Q62" s="76"/>
      <c r="R62" s="76"/>
      <c r="S62" s="76"/>
      <c r="T62" s="76"/>
      <c r="U62" s="76"/>
      <c r="V62" s="76"/>
      <c r="W62" s="76"/>
      <c r="X62" s="76"/>
      <c r="Y62" s="76"/>
      <c r="Z62" s="76"/>
    </row>
    <row r="63" spans="1:26" ht="15.75" customHeight="1">
      <c r="A63" s="76"/>
      <c r="B63" s="76"/>
      <c r="C63" s="76"/>
      <c r="D63" s="76"/>
      <c r="E63" s="76"/>
      <c r="F63" s="77"/>
      <c r="G63" s="76"/>
      <c r="H63" s="76"/>
      <c r="I63" s="76"/>
      <c r="J63" s="76"/>
      <c r="K63" s="76"/>
      <c r="L63" s="76"/>
      <c r="M63" s="76"/>
      <c r="N63" s="76"/>
      <c r="O63" s="76"/>
      <c r="P63" s="76"/>
      <c r="Q63" s="76"/>
      <c r="R63" s="76"/>
      <c r="S63" s="76"/>
      <c r="T63" s="76"/>
      <c r="U63" s="76"/>
      <c r="V63" s="76"/>
      <c r="W63" s="76"/>
      <c r="X63" s="76"/>
      <c r="Y63" s="76"/>
      <c r="Z63" s="76"/>
    </row>
    <row r="64" spans="1:26" ht="15.75" customHeight="1">
      <c r="A64" s="76"/>
      <c r="B64" s="76"/>
      <c r="C64" s="76"/>
      <c r="D64" s="76"/>
      <c r="E64" s="76"/>
      <c r="F64" s="77"/>
      <c r="G64" s="76"/>
      <c r="H64" s="76"/>
      <c r="I64" s="76"/>
      <c r="J64" s="76"/>
      <c r="K64" s="76"/>
      <c r="L64" s="76"/>
      <c r="M64" s="76"/>
      <c r="N64" s="76"/>
      <c r="O64" s="76"/>
      <c r="P64" s="76"/>
      <c r="Q64" s="76"/>
      <c r="R64" s="76"/>
      <c r="S64" s="76"/>
      <c r="T64" s="76"/>
      <c r="U64" s="76"/>
      <c r="V64" s="76"/>
      <c r="W64" s="76"/>
      <c r="X64" s="76"/>
      <c r="Y64" s="76"/>
      <c r="Z64" s="76"/>
    </row>
    <row r="65" spans="1:26" ht="15.75" customHeight="1">
      <c r="A65" s="76"/>
      <c r="B65" s="76"/>
      <c r="C65" s="76"/>
      <c r="D65" s="76"/>
      <c r="E65" s="76"/>
      <c r="F65" s="77"/>
      <c r="G65" s="76"/>
      <c r="H65" s="76"/>
      <c r="I65" s="76"/>
      <c r="J65" s="76"/>
      <c r="K65" s="76"/>
      <c r="L65" s="76"/>
      <c r="M65" s="76"/>
      <c r="N65" s="76"/>
      <c r="O65" s="76"/>
      <c r="P65" s="76"/>
      <c r="Q65" s="76"/>
      <c r="R65" s="76"/>
      <c r="S65" s="76"/>
      <c r="T65" s="76"/>
      <c r="U65" s="76"/>
      <c r="V65" s="76"/>
      <c r="W65" s="76"/>
      <c r="X65" s="76"/>
      <c r="Y65" s="76"/>
      <c r="Z65" s="76"/>
    </row>
    <row r="66" spans="1:26" ht="15.75" customHeight="1">
      <c r="A66" s="76"/>
      <c r="B66" s="76"/>
      <c r="C66" s="76"/>
      <c r="D66" s="76"/>
      <c r="E66" s="76"/>
      <c r="F66" s="77"/>
      <c r="G66" s="76"/>
      <c r="H66" s="76"/>
      <c r="I66" s="76"/>
      <c r="J66" s="76"/>
      <c r="K66" s="76"/>
      <c r="L66" s="76"/>
      <c r="M66" s="76"/>
      <c r="N66" s="76"/>
      <c r="O66" s="76"/>
      <c r="P66" s="76"/>
      <c r="Q66" s="76"/>
      <c r="R66" s="76"/>
      <c r="S66" s="76"/>
      <c r="T66" s="76"/>
      <c r="U66" s="76"/>
      <c r="V66" s="76"/>
      <c r="W66" s="76"/>
      <c r="X66" s="76"/>
      <c r="Y66" s="76"/>
      <c r="Z66" s="76"/>
    </row>
    <row r="67" spans="1:26" ht="15.75" customHeight="1">
      <c r="A67" s="76"/>
      <c r="B67" s="76"/>
      <c r="C67" s="76"/>
      <c r="D67" s="76"/>
      <c r="E67" s="76"/>
      <c r="F67" s="77"/>
      <c r="G67" s="76"/>
      <c r="H67" s="76"/>
      <c r="I67" s="76"/>
      <c r="J67" s="76"/>
      <c r="K67" s="76"/>
      <c r="L67" s="76"/>
      <c r="M67" s="76"/>
      <c r="N67" s="76"/>
      <c r="O67" s="76"/>
      <c r="P67" s="76"/>
      <c r="Q67" s="76"/>
      <c r="R67" s="76"/>
      <c r="S67" s="76"/>
      <c r="T67" s="76"/>
      <c r="U67" s="76"/>
      <c r="V67" s="76"/>
      <c r="W67" s="76"/>
      <c r="X67" s="76"/>
      <c r="Y67" s="76"/>
      <c r="Z67" s="76"/>
    </row>
    <row r="68" spans="1:26" ht="15.75" customHeight="1">
      <c r="A68" s="76"/>
      <c r="B68" s="76"/>
      <c r="C68" s="76"/>
      <c r="D68" s="76"/>
      <c r="E68" s="76"/>
      <c r="F68" s="77"/>
      <c r="G68" s="76"/>
      <c r="H68" s="76"/>
      <c r="I68" s="76"/>
      <c r="J68" s="76"/>
      <c r="K68" s="76"/>
      <c r="L68" s="76"/>
      <c r="M68" s="76"/>
      <c r="N68" s="76"/>
      <c r="O68" s="76"/>
      <c r="P68" s="76"/>
      <c r="Q68" s="76"/>
      <c r="R68" s="76"/>
      <c r="S68" s="76"/>
      <c r="T68" s="76"/>
      <c r="U68" s="76"/>
      <c r="V68" s="76"/>
      <c r="W68" s="76"/>
      <c r="X68" s="76"/>
      <c r="Y68" s="76"/>
      <c r="Z68" s="76"/>
    </row>
    <row r="69" spans="1:26" ht="15.75" customHeight="1">
      <c r="A69" s="76"/>
      <c r="B69" s="76"/>
      <c r="C69" s="76"/>
      <c r="D69" s="76"/>
      <c r="E69" s="76"/>
      <c r="F69" s="77"/>
      <c r="G69" s="76"/>
      <c r="H69" s="76"/>
      <c r="I69" s="76"/>
      <c r="J69" s="76"/>
      <c r="K69" s="76"/>
      <c r="L69" s="76"/>
      <c r="M69" s="76"/>
      <c r="N69" s="76"/>
      <c r="O69" s="76"/>
      <c r="P69" s="76"/>
      <c r="Q69" s="76"/>
      <c r="R69" s="76"/>
      <c r="S69" s="76"/>
      <c r="T69" s="76"/>
      <c r="U69" s="76"/>
      <c r="V69" s="76"/>
      <c r="W69" s="76"/>
      <c r="X69" s="76"/>
      <c r="Y69" s="76"/>
      <c r="Z69" s="76"/>
    </row>
    <row r="70" spans="1:26" ht="15.75" customHeight="1">
      <c r="A70" s="76"/>
      <c r="B70" s="76"/>
      <c r="C70" s="76"/>
      <c r="D70" s="76"/>
      <c r="E70" s="76"/>
      <c r="F70" s="77"/>
      <c r="G70" s="76"/>
      <c r="H70" s="76"/>
      <c r="I70" s="76"/>
      <c r="J70" s="76"/>
      <c r="K70" s="76"/>
      <c r="L70" s="76"/>
      <c r="M70" s="76"/>
      <c r="N70" s="76"/>
      <c r="O70" s="76"/>
      <c r="P70" s="76"/>
      <c r="Q70" s="76"/>
      <c r="R70" s="76"/>
      <c r="S70" s="76"/>
      <c r="T70" s="76"/>
      <c r="U70" s="76"/>
      <c r="V70" s="76"/>
      <c r="W70" s="76"/>
      <c r="X70" s="76"/>
      <c r="Y70" s="76"/>
      <c r="Z70" s="76"/>
    </row>
    <row r="71" spans="1:26" ht="15.75" customHeight="1">
      <c r="A71" s="76"/>
      <c r="B71" s="76"/>
      <c r="C71" s="76"/>
      <c r="D71" s="76"/>
      <c r="E71" s="76"/>
      <c r="F71" s="77"/>
      <c r="G71" s="76"/>
      <c r="H71" s="76"/>
      <c r="I71" s="76"/>
      <c r="J71" s="76"/>
      <c r="K71" s="76"/>
      <c r="L71" s="76"/>
      <c r="M71" s="76"/>
      <c r="N71" s="76"/>
      <c r="O71" s="76"/>
      <c r="P71" s="76"/>
      <c r="Q71" s="76"/>
      <c r="R71" s="76"/>
      <c r="S71" s="76"/>
      <c r="T71" s="76"/>
      <c r="U71" s="76"/>
      <c r="V71" s="76"/>
      <c r="W71" s="76"/>
      <c r="X71" s="76"/>
      <c r="Y71" s="76"/>
      <c r="Z71" s="76"/>
    </row>
    <row r="72" spans="1:26" ht="15.75" customHeight="1">
      <c r="A72" s="76"/>
      <c r="B72" s="76"/>
      <c r="C72" s="76"/>
      <c r="D72" s="76"/>
      <c r="E72" s="76"/>
      <c r="F72" s="77"/>
      <c r="G72" s="76"/>
      <c r="H72" s="76"/>
      <c r="I72" s="76"/>
      <c r="J72" s="76"/>
      <c r="K72" s="76"/>
      <c r="L72" s="76"/>
      <c r="M72" s="76"/>
      <c r="N72" s="76"/>
      <c r="O72" s="76"/>
      <c r="P72" s="76"/>
      <c r="Q72" s="76"/>
      <c r="R72" s="76"/>
      <c r="S72" s="76"/>
      <c r="T72" s="76"/>
      <c r="U72" s="76"/>
      <c r="V72" s="76"/>
      <c r="W72" s="76"/>
      <c r="X72" s="76"/>
      <c r="Y72" s="76"/>
      <c r="Z72" s="76"/>
    </row>
    <row r="73" spans="1:26" ht="15.75" customHeight="1">
      <c r="A73" s="76"/>
      <c r="B73" s="76"/>
      <c r="C73" s="76"/>
      <c r="D73" s="76"/>
      <c r="E73" s="76"/>
      <c r="F73" s="77"/>
      <c r="G73" s="76"/>
      <c r="H73" s="76"/>
      <c r="I73" s="76"/>
      <c r="J73" s="76"/>
      <c r="K73" s="76"/>
      <c r="L73" s="76"/>
      <c r="M73" s="76"/>
      <c r="N73" s="76"/>
      <c r="O73" s="76"/>
      <c r="P73" s="76"/>
      <c r="Q73" s="76"/>
      <c r="R73" s="76"/>
      <c r="S73" s="76"/>
      <c r="T73" s="76"/>
      <c r="U73" s="76"/>
      <c r="V73" s="76"/>
      <c r="W73" s="76"/>
      <c r="X73" s="76"/>
      <c r="Y73" s="76"/>
      <c r="Z73" s="76"/>
    </row>
    <row r="74" spans="1:26" ht="15.75" customHeight="1">
      <c r="A74" s="76"/>
      <c r="B74" s="76"/>
      <c r="C74" s="76"/>
      <c r="D74" s="76"/>
      <c r="E74" s="76"/>
      <c r="F74" s="77"/>
      <c r="G74" s="76"/>
      <c r="H74" s="76"/>
      <c r="I74" s="76"/>
      <c r="J74" s="76"/>
      <c r="K74" s="76"/>
      <c r="L74" s="76"/>
      <c r="M74" s="76"/>
      <c r="N74" s="76"/>
      <c r="O74" s="76"/>
      <c r="P74" s="76"/>
      <c r="Q74" s="76"/>
      <c r="R74" s="76"/>
      <c r="S74" s="76"/>
      <c r="T74" s="76"/>
      <c r="U74" s="76"/>
      <c r="V74" s="76"/>
      <c r="W74" s="76"/>
      <c r="X74" s="76"/>
      <c r="Y74" s="76"/>
      <c r="Z74" s="76"/>
    </row>
    <row r="75" spans="1:26" ht="15.75" customHeight="1">
      <c r="A75" s="76"/>
      <c r="B75" s="76"/>
      <c r="C75" s="76"/>
      <c r="D75" s="76"/>
      <c r="E75" s="76"/>
      <c r="F75" s="77"/>
      <c r="G75" s="76"/>
      <c r="H75" s="76"/>
      <c r="I75" s="76"/>
      <c r="J75" s="76"/>
      <c r="K75" s="76"/>
      <c r="L75" s="76"/>
      <c r="M75" s="76"/>
      <c r="N75" s="76"/>
      <c r="O75" s="76"/>
      <c r="P75" s="76"/>
      <c r="Q75" s="76"/>
      <c r="R75" s="76"/>
      <c r="S75" s="76"/>
      <c r="T75" s="76"/>
      <c r="U75" s="76"/>
      <c r="V75" s="76"/>
      <c r="W75" s="76"/>
      <c r="X75" s="76"/>
      <c r="Y75" s="76"/>
      <c r="Z75" s="76"/>
    </row>
    <row r="76" spans="1:26" ht="15.75" customHeight="1">
      <c r="A76" s="76"/>
      <c r="B76" s="76"/>
      <c r="C76" s="76"/>
      <c r="D76" s="76"/>
      <c r="E76" s="76"/>
      <c r="F76" s="77"/>
      <c r="G76" s="76"/>
      <c r="H76" s="76"/>
      <c r="I76" s="76"/>
      <c r="J76" s="76"/>
      <c r="K76" s="76"/>
      <c r="L76" s="76"/>
      <c r="M76" s="76"/>
      <c r="N76" s="76"/>
      <c r="O76" s="76"/>
      <c r="P76" s="76"/>
      <c r="Q76" s="76"/>
      <c r="R76" s="76"/>
      <c r="S76" s="76"/>
      <c r="T76" s="76"/>
      <c r="U76" s="76"/>
      <c r="V76" s="76"/>
      <c r="W76" s="76"/>
      <c r="X76" s="76"/>
      <c r="Y76" s="76"/>
      <c r="Z76" s="76"/>
    </row>
    <row r="77" spans="1:26" ht="15.75" customHeight="1">
      <c r="A77" s="76"/>
      <c r="B77" s="76"/>
      <c r="C77" s="76"/>
      <c r="D77" s="76"/>
      <c r="E77" s="76"/>
      <c r="F77" s="77"/>
      <c r="G77" s="76"/>
      <c r="H77" s="76"/>
      <c r="I77" s="76"/>
      <c r="J77" s="76"/>
      <c r="K77" s="76"/>
      <c r="L77" s="76"/>
      <c r="M77" s="76"/>
      <c r="N77" s="76"/>
      <c r="O77" s="76"/>
      <c r="P77" s="76"/>
      <c r="Q77" s="76"/>
      <c r="R77" s="76"/>
      <c r="S77" s="76"/>
      <c r="T77" s="76"/>
      <c r="U77" s="76"/>
      <c r="V77" s="76"/>
      <c r="W77" s="76"/>
      <c r="X77" s="76"/>
      <c r="Y77" s="76"/>
      <c r="Z77" s="76"/>
    </row>
    <row r="78" spans="1:26" ht="15.75" customHeight="1">
      <c r="A78" s="76"/>
      <c r="B78" s="76"/>
      <c r="C78" s="76"/>
      <c r="D78" s="76"/>
      <c r="E78" s="76"/>
      <c r="F78" s="77"/>
      <c r="G78" s="76"/>
      <c r="H78" s="76"/>
      <c r="I78" s="76"/>
      <c r="J78" s="76"/>
      <c r="K78" s="76"/>
      <c r="L78" s="76"/>
      <c r="M78" s="76"/>
      <c r="N78" s="76"/>
      <c r="O78" s="76"/>
      <c r="P78" s="76"/>
      <c r="Q78" s="76"/>
      <c r="R78" s="76"/>
      <c r="S78" s="76"/>
      <c r="T78" s="76"/>
      <c r="U78" s="76"/>
      <c r="V78" s="76"/>
      <c r="W78" s="76"/>
      <c r="X78" s="76"/>
      <c r="Y78" s="76"/>
      <c r="Z78" s="76"/>
    </row>
    <row r="79" spans="1:26" ht="15.75" customHeight="1">
      <c r="A79" s="76"/>
      <c r="B79" s="76"/>
      <c r="C79" s="76"/>
      <c r="D79" s="76"/>
      <c r="E79" s="76"/>
      <c r="F79" s="77"/>
      <c r="G79" s="76"/>
      <c r="H79" s="76"/>
      <c r="I79" s="76"/>
      <c r="J79" s="76"/>
      <c r="K79" s="76"/>
      <c r="L79" s="76"/>
      <c r="M79" s="76"/>
      <c r="N79" s="76"/>
      <c r="O79" s="76"/>
      <c r="P79" s="76"/>
      <c r="Q79" s="76"/>
      <c r="R79" s="76"/>
      <c r="S79" s="76"/>
      <c r="T79" s="76"/>
      <c r="U79" s="76"/>
      <c r="V79" s="76"/>
      <c r="W79" s="76"/>
      <c r="X79" s="76"/>
      <c r="Y79" s="76"/>
      <c r="Z79" s="76"/>
    </row>
    <row r="80" spans="1:26" ht="15.75" customHeight="1">
      <c r="A80" s="76"/>
      <c r="B80" s="76"/>
      <c r="C80" s="76"/>
      <c r="D80" s="76"/>
      <c r="E80" s="76"/>
      <c r="F80" s="77"/>
      <c r="G80" s="76"/>
      <c r="H80" s="76"/>
      <c r="I80" s="76"/>
      <c r="J80" s="76"/>
      <c r="K80" s="76"/>
      <c r="L80" s="76"/>
      <c r="M80" s="76"/>
      <c r="N80" s="76"/>
      <c r="O80" s="76"/>
      <c r="P80" s="76"/>
      <c r="Q80" s="76"/>
      <c r="R80" s="76"/>
      <c r="S80" s="76"/>
      <c r="T80" s="76"/>
      <c r="U80" s="76"/>
      <c r="V80" s="76"/>
      <c r="W80" s="76"/>
      <c r="X80" s="76"/>
      <c r="Y80" s="76"/>
      <c r="Z80" s="76"/>
    </row>
    <row r="81" spans="1:26" ht="15.75" customHeight="1">
      <c r="A81" s="76"/>
      <c r="B81" s="76"/>
      <c r="C81" s="76"/>
      <c r="D81" s="76"/>
      <c r="E81" s="76"/>
      <c r="F81" s="77"/>
      <c r="G81" s="76"/>
      <c r="H81" s="76"/>
      <c r="I81" s="76"/>
      <c r="J81" s="76"/>
      <c r="K81" s="76"/>
      <c r="L81" s="76"/>
      <c r="M81" s="76"/>
      <c r="N81" s="76"/>
      <c r="O81" s="76"/>
      <c r="P81" s="76"/>
      <c r="Q81" s="76"/>
      <c r="R81" s="76"/>
      <c r="S81" s="76"/>
      <c r="T81" s="76"/>
      <c r="U81" s="76"/>
      <c r="V81" s="76"/>
      <c r="W81" s="76"/>
      <c r="X81" s="76"/>
      <c r="Y81" s="76"/>
      <c r="Z81" s="76"/>
    </row>
    <row r="82" spans="1:26" ht="15.75" customHeight="1">
      <c r="A82" s="76"/>
      <c r="B82" s="76"/>
      <c r="C82" s="76"/>
      <c r="D82" s="76"/>
      <c r="E82" s="76"/>
      <c r="F82" s="77"/>
      <c r="G82" s="76"/>
      <c r="H82" s="76"/>
      <c r="I82" s="76"/>
      <c r="J82" s="76"/>
      <c r="K82" s="76"/>
      <c r="L82" s="76"/>
      <c r="M82" s="76"/>
      <c r="N82" s="76"/>
      <c r="O82" s="76"/>
      <c r="P82" s="76"/>
      <c r="Q82" s="76"/>
      <c r="R82" s="76"/>
      <c r="S82" s="76"/>
      <c r="T82" s="76"/>
      <c r="U82" s="76"/>
      <c r="V82" s="76"/>
      <c r="W82" s="76"/>
      <c r="X82" s="76"/>
      <c r="Y82" s="76"/>
      <c r="Z82" s="76"/>
    </row>
    <row r="83" spans="1:26" ht="15.75" customHeight="1">
      <c r="A83" s="76"/>
      <c r="B83" s="76"/>
      <c r="C83" s="76"/>
      <c r="D83" s="76"/>
      <c r="E83" s="76"/>
      <c r="F83" s="77"/>
      <c r="G83" s="76"/>
      <c r="H83" s="76"/>
      <c r="I83" s="76"/>
      <c r="J83" s="76"/>
      <c r="K83" s="76"/>
      <c r="L83" s="76"/>
      <c r="M83" s="76"/>
      <c r="N83" s="76"/>
      <c r="O83" s="76"/>
      <c r="P83" s="76"/>
      <c r="Q83" s="76"/>
      <c r="R83" s="76"/>
      <c r="S83" s="76"/>
      <c r="T83" s="76"/>
      <c r="U83" s="76"/>
      <c r="V83" s="76"/>
      <c r="W83" s="76"/>
      <c r="X83" s="76"/>
      <c r="Y83" s="76"/>
      <c r="Z83" s="76"/>
    </row>
    <row r="84" spans="1:26" ht="15.75" customHeight="1">
      <c r="A84" s="76"/>
      <c r="B84" s="76"/>
      <c r="C84" s="76"/>
      <c r="D84" s="76"/>
      <c r="E84" s="76"/>
      <c r="F84" s="77"/>
      <c r="G84" s="76"/>
      <c r="H84" s="76"/>
      <c r="I84" s="76"/>
      <c r="J84" s="76"/>
      <c r="K84" s="76"/>
      <c r="L84" s="76"/>
      <c r="M84" s="76"/>
      <c r="N84" s="76"/>
      <c r="O84" s="76"/>
      <c r="P84" s="76"/>
      <c r="Q84" s="76"/>
      <c r="R84" s="76"/>
      <c r="S84" s="76"/>
      <c r="T84" s="76"/>
      <c r="U84" s="76"/>
      <c r="V84" s="76"/>
      <c r="W84" s="76"/>
      <c r="X84" s="76"/>
      <c r="Y84" s="76"/>
      <c r="Z84" s="76"/>
    </row>
    <row r="85" spans="1:26" ht="15.75" customHeight="1">
      <c r="A85" s="76"/>
      <c r="B85" s="76"/>
      <c r="C85" s="76"/>
      <c r="D85" s="76"/>
      <c r="E85" s="76"/>
      <c r="F85" s="77"/>
      <c r="G85" s="76"/>
      <c r="H85" s="76"/>
      <c r="I85" s="76"/>
      <c r="J85" s="76"/>
      <c r="K85" s="76"/>
      <c r="L85" s="76"/>
      <c r="M85" s="76"/>
      <c r="N85" s="76"/>
      <c r="O85" s="76"/>
      <c r="P85" s="76"/>
      <c r="Q85" s="76"/>
      <c r="R85" s="76"/>
      <c r="S85" s="76"/>
      <c r="T85" s="76"/>
      <c r="U85" s="76"/>
      <c r="V85" s="76"/>
      <c r="W85" s="76"/>
      <c r="X85" s="76"/>
      <c r="Y85" s="76"/>
      <c r="Z85" s="76"/>
    </row>
    <row r="86" spans="1:26" ht="15.75" customHeight="1">
      <c r="A86" s="76"/>
      <c r="B86" s="76"/>
      <c r="C86" s="76"/>
      <c r="D86" s="76"/>
      <c r="E86" s="76"/>
      <c r="F86" s="77"/>
      <c r="G86" s="76"/>
      <c r="H86" s="76"/>
      <c r="I86" s="76"/>
      <c r="J86" s="76"/>
      <c r="K86" s="76"/>
      <c r="L86" s="76"/>
      <c r="M86" s="76"/>
      <c r="N86" s="76"/>
      <c r="O86" s="76"/>
      <c r="P86" s="76"/>
      <c r="Q86" s="76"/>
      <c r="R86" s="76"/>
      <c r="S86" s="76"/>
      <c r="T86" s="76"/>
      <c r="U86" s="76"/>
      <c r="V86" s="76"/>
      <c r="W86" s="76"/>
      <c r="X86" s="76"/>
      <c r="Y86" s="76"/>
      <c r="Z86" s="76"/>
    </row>
    <row r="87" spans="1:26" ht="15.75" customHeight="1">
      <c r="A87" s="76"/>
      <c r="B87" s="76"/>
      <c r="C87" s="76"/>
      <c r="D87" s="76"/>
      <c r="E87" s="76"/>
      <c r="F87" s="77"/>
      <c r="G87" s="76"/>
      <c r="H87" s="76"/>
      <c r="I87" s="76"/>
      <c r="J87" s="76"/>
      <c r="K87" s="76"/>
      <c r="L87" s="76"/>
      <c r="M87" s="76"/>
      <c r="N87" s="76"/>
      <c r="O87" s="76"/>
      <c r="P87" s="76"/>
      <c r="Q87" s="76"/>
      <c r="R87" s="76"/>
      <c r="S87" s="76"/>
      <c r="T87" s="76"/>
      <c r="U87" s="76"/>
      <c r="V87" s="76"/>
      <c r="W87" s="76"/>
      <c r="X87" s="76"/>
      <c r="Y87" s="76"/>
      <c r="Z87" s="76"/>
    </row>
    <row r="88" spans="1:26" ht="15.75" customHeight="1">
      <c r="A88" s="76"/>
      <c r="B88" s="76"/>
      <c r="C88" s="76"/>
      <c r="D88" s="76"/>
      <c r="E88" s="76"/>
      <c r="F88" s="77"/>
      <c r="G88" s="76"/>
      <c r="H88" s="76"/>
      <c r="I88" s="76"/>
      <c r="J88" s="76"/>
      <c r="K88" s="76"/>
      <c r="L88" s="76"/>
      <c r="M88" s="76"/>
      <c r="N88" s="76"/>
      <c r="O88" s="76"/>
      <c r="P88" s="76"/>
      <c r="Q88" s="76"/>
      <c r="R88" s="76"/>
      <c r="S88" s="76"/>
      <c r="T88" s="76"/>
      <c r="U88" s="76"/>
      <c r="V88" s="76"/>
      <c r="W88" s="76"/>
      <c r="X88" s="76"/>
      <c r="Y88" s="76"/>
      <c r="Z88" s="76"/>
    </row>
    <row r="89" spans="1:26" ht="15.75" customHeight="1">
      <c r="A89" s="76"/>
      <c r="B89" s="76"/>
      <c r="C89" s="76"/>
      <c r="D89" s="76"/>
      <c r="E89" s="76"/>
      <c r="F89" s="77"/>
      <c r="G89" s="76"/>
      <c r="H89" s="76"/>
      <c r="I89" s="76"/>
      <c r="J89" s="76"/>
      <c r="K89" s="76"/>
      <c r="L89" s="76"/>
      <c r="M89" s="76"/>
      <c r="N89" s="76"/>
      <c r="O89" s="76"/>
      <c r="P89" s="76"/>
      <c r="Q89" s="76"/>
      <c r="R89" s="76"/>
      <c r="S89" s="76"/>
      <c r="T89" s="76"/>
      <c r="U89" s="76"/>
      <c r="V89" s="76"/>
      <c r="W89" s="76"/>
      <c r="X89" s="76"/>
      <c r="Y89" s="76"/>
      <c r="Z89" s="76"/>
    </row>
    <row r="90" spans="1:26" ht="15.75" customHeight="1">
      <c r="A90" s="76"/>
      <c r="B90" s="76"/>
      <c r="C90" s="76"/>
      <c r="D90" s="76"/>
      <c r="E90" s="76"/>
      <c r="F90" s="77"/>
      <c r="G90" s="76"/>
      <c r="H90" s="76"/>
      <c r="I90" s="76"/>
      <c r="J90" s="76"/>
      <c r="K90" s="76"/>
      <c r="L90" s="76"/>
      <c r="M90" s="76"/>
      <c r="N90" s="76"/>
      <c r="O90" s="76"/>
      <c r="P90" s="76"/>
      <c r="Q90" s="76"/>
      <c r="R90" s="76"/>
      <c r="S90" s="76"/>
      <c r="T90" s="76"/>
      <c r="U90" s="76"/>
      <c r="V90" s="76"/>
      <c r="W90" s="76"/>
      <c r="X90" s="76"/>
      <c r="Y90" s="76"/>
      <c r="Z90" s="76"/>
    </row>
    <row r="91" spans="1:26" ht="15.75" customHeight="1">
      <c r="A91" s="76"/>
      <c r="B91" s="76"/>
      <c r="C91" s="76"/>
      <c r="D91" s="76"/>
      <c r="E91" s="76"/>
      <c r="F91" s="77"/>
      <c r="G91" s="76"/>
      <c r="H91" s="76"/>
      <c r="I91" s="76"/>
      <c r="J91" s="76"/>
      <c r="K91" s="76"/>
      <c r="L91" s="76"/>
      <c r="M91" s="76"/>
      <c r="N91" s="76"/>
      <c r="O91" s="76"/>
      <c r="P91" s="76"/>
      <c r="Q91" s="76"/>
      <c r="R91" s="76"/>
      <c r="S91" s="76"/>
      <c r="T91" s="76"/>
      <c r="U91" s="76"/>
      <c r="V91" s="76"/>
      <c r="W91" s="76"/>
      <c r="X91" s="76"/>
      <c r="Y91" s="76"/>
      <c r="Z91" s="76"/>
    </row>
    <row r="92" spans="1:26" ht="15.75" customHeight="1">
      <c r="A92" s="76"/>
      <c r="B92" s="76"/>
      <c r="C92" s="76"/>
      <c r="D92" s="76"/>
      <c r="E92" s="76"/>
      <c r="F92" s="77"/>
      <c r="G92" s="76"/>
      <c r="H92" s="76"/>
      <c r="I92" s="76"/>
      <c r="J92" s="76"/>
      <c r="K92" s="76"/>
      <c r="L92" s="76"/>
      <c r="M92" s="76"/>
      <c r="N92" s="76"/>
      <c r="O92" s="76"/>
      <c r="P92" s="76"/>
      <c r="Q92" s="76"/>
      <c r="R92" s="76"/>
      <c r="S92" s="76"/>
      <c r="T92" s="76"/>
      <c r="U92" s="76"/>
      <c r="V92" s="76"/>
      <c r="W92" s="76"/>
      <c r="X92" s="76"/>
      <c r="Y92" s="76"/>
      <c r="Z92" s="76"/>
    </row>
    <row r="93" spans="1:26" ht="15.75" customHeight="1">
      <c r="A93" s="76"/>
      <c r="B93" s="76"/>
      <c r="C93" s="76"/>
      <c r="D93" s="76"/>
      <c r="E93" s="76"/>
      <c r="F93" s="77"/>
      <c r="G93" s="76"/>
      <c r="H93" s="76"/>
      <c r="I93" s="76"/>
      <c r="J93" s="76"/>
      <c r="K93" s="76"/>
      <c r="L93" s="76"/>
      <c r="M93" s="76"/>
      <c r="N93" s="76"/>
      <c r="O93" s="76"/>
      <c r="P93" s="76"/>
      <c r="Q93" s="76"/>
      <c r="R93" s="76"/>
      <c r="S93" s="76"/>
      <c r="T93" s="76"/>
      <c r="U93" s="76"/>
      <c r="V93" s="76"/>
      <c r="W93" s="76"/>
      <c r="X93" s="76"/>
      <c r="Y93" s="76"/>
      <c r="Z93" s="76"/>
    </row>
    <row r="94" spans="1:26" ht="15.75" customHeight="1">
      <c r="A94" s="76"/>
      <c r="B94" s="76"/>
      <c r="C94" s="76"/>
      <c r="D94" s="76"/>
      <c r="E94" s="76"/>
      <c r="F94" s="77"/>
      <c r="G94" s="76"/>
      <c r="H94" s="76"/>
      <c r="I94" s="76"/>
      <c r="J94" s="76"/>
      <c r="K94" s="76"/>
      <c r="L94" s="76"/>
      <c r="M94" s="76"/>
      <c r="N94" s="76"/>
      <c r="O94" s="76"/>
      <c r="P94" s="76"/>
      <c r="Q94" s="76"/>
      <c r="R94" s="76"/>
      <c r="S94" s="76"/>
      <c r="T94" s="76"/>
      <c r="U94" s="76"/>
      <c r="V94" s="76"/>
      <c r="W94" s="76"/>
      <c r="X94" s="76"/>
      <c r="Y94" s="76"/>
      <c r="Z94" s="76"/>
    </row>
    <row r="95" spans="1:26" ht="15.75" customHeight="1">
      <c r="A95" s="76"/>
      <c r="B95" s="76"/>
      <c r="C95" s="76"/>
      <c r="D95" s="76"/>
      <c r="E95" s="76"/>
      <c r="F95" s="77"/>
      <c r="G95" s="76"/>
      <c r="H95" s="76"/>
      <c r="I95" s="76"/>
      <c r="J95" s="76"/>
      <c r="K95" s="76"/>
      <c r="L95" s="76"/>
      <c r="M95" s="76"/>
      <c r="N95" s="76"/>
      <c r="O95" s="76"/>
      <c r="P95" s="76"/>
      <c r="Q95" s="76"/>
      <c r="R95" s="76"/>
      <c r="S95" s="76"/>
      <c r="T95" s="76"/>
      <c r="U95" s="76"/>
      <c r="V95" s="76"/>
      <c r="W95" s="76"/>
      <c r="X95" s="76"/>
      <c r="Y95" s="76"/>
      <c r="Z95" s="76"/>
    </row>
    <row r="96" spans="1:26" ht="15.75" customHeight="1">
      <c r="A96" s="76"/>
      <c r="B96" s="76"/>
      <c r="C96" s="76"/>
      <c r="D96" s="76"/>
      <c r="E96" s="76"/>
      <c r="F96" s="77"/>
      <c r="G96" s="76"/>
      <c r="H96" s="76"/>
      <c r="I96" s="76"/>
      <c r="J96" s="76"/>
      <c r="K96" s="76"/>
      <c r="L96" s="76"/>
      <c r="M96" s="76"/>
      <c r="N96" s="76"/>
      <c r="O96" s="76"/>
      <c r="P96" s="76"/>
      <c r="Q96" s="76"/>
      <c r="R96" s="76"/>
      <c r="S96" s="76"/>
      <c r="T96" s="76"/>
      <c r="U96" s="76"/>
      <c r="V96" s="76"/>
      <c r="W96" s="76"/>
      <c r="X96" s="76"/>
      <c r="Y96" s="76"/>
      <c r="Z96" s="76"/>
    </row>
    <row r="97" spans="1:26" ht="15.75" customHeight="1">
      <c r="A97" s="76"/>
      <c r="B97" s="76"/>
      <c r="C97" s="76"/>
      <c r="D97" s="76"/>
      <c r="E97" s="76"/>
      <c r="F97" s="77"/>
      <c r="G97" s="76"/>
      <c r="H97" s="76"/>
      <c r="I97" s="76"/>
      <c r="J97" s="76"/>
      <c r="K97" s="76"/>
      <c r="L97" s="76"/>
      <c r="M97" s="76"/>
      <c r="N97" s="76"/>
      <c r="O97" s="76"/>
      <c r="P97" s="76"/>
      <c r="Q97" s="76"/>
      <c r="R97" s="76"/>
      <c r="S97" s="76"/>
      <c r="T97" s="76"/>
      <c r="U97" s="76"/>
      <c r="V97" s="76"/>
      <c r="W97" s="76"/>
      <c r="X97" s="76"/>
      <c r="Y97" s="76"/>
      <c r="Z97" s="76"/>
    </row>
    <row r="98" spans="1:26" ht="15.75" customHeight="1">
      <c r="A98" s="76"/>
      <c r="B98" s="76"/>
      <c r="C98" s="76"/>
      <c r="D98" s="76"/>
      <c r="E98" s="76"/>
      <c r="F98" s="77"/>
      <c r="G98" s="76"/>
      <c r="H98" s="76"/>
      <c r="I98" s="76"/>
      <c r="J98" s="76"/>
      <c r="K98" s="76"/>
      <c r="L98" s="76"/>
      <c r="M98" s="76"/>
      <c r="N98" s="76"/>
      <c r="O98" s="76"/>
      <c r="P98" s="76"/>
      <c r="Q98" s="76"/>
      <c r="R98" s="76"/>
      <c r="S98" s="76"/>
      <c r="T98" s="76"/>
      <c r="U98" s="76"/>
      <c r="V98" s="76"/>
      <c r="W98" s="76"/>
      <c r="X98" s="76"/>
      <c r="Y98" s="76"/>
      <c r="Z98" s="76"/>
    </row>
    <row r="99" spans="1:26" ht="15.75" customHeight="1">
      <c r="A99" s="76"/>
      <c r="B99" s="76"/>
      <c r="C99" s="76"/>
      <c r="D99" s="76"/>
      <c r="E99" s="76"/>
      <c r="F99" s="77"/>
      <c r="G99" s="76"/>
      <c r="H99" s="76"/>
      <c r="I99" s="76"/>
      <c r="J99" s="76"/>
      <c r="K99" s="76"/>
      <c r="L99" s="76"/>
      <c r="M99" s="76"/>
      <c r="N99" s="76"/>
      <c r="O99" s="76"/>
      <c r="P99" s="76"/>
      <c r="Q99" s="76"/>
      <c r="R99" s="76"/>
      <c r="S99" s="76"/>
      <c r="T99" s="76"/>
      <c r="U99" s="76"/>
      <c r="V99" s="76"/>
      <c r="W99" s="76"/>
      <c r="X99" s="76"/>
      <c r="Y99" s="76"/>
      <c r="Z99" s="76"/>
    </row>
    <row r="100" spans="1:26" ht="15.75" customHeight="1">
      <c r="A100" s="76"/>
      <c r="B100" s="76"/>
      <c r="C100" s="76"/>
      <c r="D100" s="76"/>
      <c r="E100" s="76"/>
      <c r="F100" s="77"/>
      <c r="G100" s="76"/>
      <c r="H100" s="76"/>
      <c r="I100" s="76"/>
      <c r="J100" s="76"/>
      <c r="K100" s="76"/>
      <c r="L100" s="76"/>
      <c r="M100" s="76"/>
      <c r="N100" s="76"/>
      <c r="O100" s="76"/>
      <c r="P100" s="76"/>
      <c r="Q100" s="76"/>
      <c r="R100" s="76"/>
      <c r="S100" s="76"/>
      <c r="T100" s="76"/>
      <c r="U100" s="76"/>
      <c r="V100" s="76"/>
      <c r="W100" s="76"/>
      <c r="X100" s="76"/>
      <c r="Y100" s="76"/>
      <c r="Z100" s="76"/>
    </row>
    <row r="101" spans="1:26" ht="15.75" customHeight="1">
      <c r="A101" s="76"/>
      <c r="B101" s="76"/>
      <c r="C101" s="76"/>
      <c r="D101" s="76"/>
      <c r="E101" s="76"/>
      <c r="F101" s="77"/>
      <c r="G101" s="76"/>
      <c r="H101" s="76"/>
      <c r="I101" s="76"/>
      <c r="J101" s="76"/>
      <c r="K101" s="76"/>
      <c r="L101" s="76"/>
      <c r="M101" s="76"/>
      <c r="N101" s="76"/>
      <c r="O101" s="76"/>
      <c r="P101" s="76"/>
      <c r="Q101" s="76"/>
      <c r="R101" s="76"/>
      <c r="S101" s="76"/>
      <c r="T101" s="76"/>
      <c r="U101" s="76"/>
      <c r="V101" s="76"/>
      <c r="W101" s="76"/>
      <c r="X101" s="76"/>
      <c r="Y101" s="76"/>
      <c r="Z101" s="76"/>
    </row>
    <row r="102" spans="1:26" ht="15.75" customHeight="1">
      <c r="A102" s="76"/>
      <c r="B102" s="76"/>
      <c r="C102" s="76"/>
      <c r="D102" s="76"/>
      <c r="E102" s="76"/>
      <c r="F102" s="77"/>
      <c r="G102" s="76"/>
      <c r="H102" s="76"/>
      <c r="I102" s="76"/>
      <c r="J102" s="76"/>
      <c r="K102" s="76"/>
      <c r="L102" s="76"/>
      <c r="M102" s="76"/>
      <c r="N102" s="76"/>
      <c r="O102" s="76"/>
      <c r="P102" s="76"/>
      <c r="Q102" s="76"/>
      <c r="R102" s="76"/>
      <c r="S102" s="76"/>
      <c r="T102" s="76"/>
      <c r="U102" s="76"/>
      <c r="V102" s="76"/>
      <c r="W102" s="76"/>
      <c r="X102" s="76"/>
      <c r="Y102" s="76"/>
      <c r="Z102" s="76"/>
    </row>
    <row r="103" spans="1:26" ht="15.75" customHeight="1">
      <c r="A103" s="76"/>
      <c r="B103" s="76"/>
      <c r="C103" s="76"/>
      <c r="D103" s="76"/>
      <c r="E103" s="76"/>
      <c r="F103" s="77"/>
      <c r="G103" s="76"/>
      <c r="H103" s="76"/>
      <c r="I103" s="76"/>
      <c r="J103" s="76"/>
      <c r="K103" s="76"/>
      <c r="L103" s="76"/>
      <c r="M103" s="76"/>
      <c r="N103" s="76"/>
      <c r="O103" s="76"/>
      <c r="P103" s="76"/>
      <c r="Q103" s="76"/>
      <c r="R103" s="76"/>
      <c r="S103" s="76"/>
      <c r="T103" s="76"/>
      <c r="U103" s="76"/>
      <c r="V103" s="76"/>
      <c r="W103" s="76"/>
      <c r="X103" s="76"/>
      <c r="Y103" s="76"/>
      <c r="Z103" s="76"/>
    </row>
    <row r="104" spans="1:26" ht="15.75" customHeight="1">
      <c r="A104" s="76"/>
      <c r="B104" s="76"/>
      <c r="C104" s="76"/>
      <c r="D104" s="76"/>
      <c r="E104" s="76"/>
      <c r="F104" s="77"/>
      <c r="G104" s="76"/>
      <c r="H104" s="76"/>
      <c r="I104" s="76"/>
      <c r="J104" s="76"/>
      <c r="K104" s="76"/>
      <c r="L104" s="76"/>
      <c r="M104" s="76"/>
      <c r="N104" s="76"/>
      <c r="O104" s="76"/>
      <c r="P104" s="76"/>
      <c r="Q104" s="76"/>
      <c r="R104" s="76"/>
      <c r="S104" s="76"/>
      <c r="T104" s="76"/>
      <c r="U104" s="76"/>
      <c r="V104" s="76"/>
      <c r="W104" s="76"/>
      <c r="X104" s="76"/>
      <c r="Y104" s="76"/>
      <c r="Z104" s="76"/>
    </row>
    <row r="105" spans="1:26" ht="15.75" customHeight="1">
      <c r="A105" s="76"/>
      <c r="B105" s="76"/>
      <c r="C105" s="76"/>
      <c r="D105" s="76"/>
      <c r="E105" s="76"/>
      <c r="F105" s="77"/>
      <c r="G105" s="76"/>
      <c r="H105" s="76"/>
      <c r="I105" s="76"/>
      <c r="J105" s="76"/>
      <c r="K105" s="76"/>
      <c r="L105" s="76"/>
      <c r="M105" s="76"/>
      <c r="N105" s="76"/>
      <c r="O105" s="76"/>
      <c r="P105" s="76"/>
      <c r="Q105" s="76"/>
      <c r="R105" s="76"/>
      <c r="S105" s="76"/>
      <c r="T105" s="76"/>
      <c r="U105" s="76"/>
      <c r="V105" s="76"/>
      <c r="W105" s="76"/>
      <c r="X105" s="76"/>
      <c r="Y105" s="76"/>
      <c r="Z105" s="76"/>
    </row>
    <row r="106" spans="1:26" ht="15.75" customHeight="1">
      <c r="A106" s="76"/>
      <c r="B106" s="76"/>
      <c r="C106" s="76"/>
      <c r="D106" s="76"/>
      <c r="E106" s="76"/>
      <c r="F106" s="77"/>
      <c r="G106" s="76"/>
      <c r="H106" s="76"/>
      <c r="I106" s="76"/>
      <c r="J106" s="76"/>
      <c r="K106" s="76"/>
      <c r="L106" s="76"/>
      <c r="M106" s="76"/>
      <c r="N106" s="76"/>
      <c r="O106" s="76"/>
      <c r="P106" s="76"/>
      <c r="Q106" s="76"/>
      <c r="R106" s="76"/>
      <c r="S106" s="76"/>
      <c r="T106" s="76"/>
      <c r="U106" s="76"/>
      <c r="V106" s="76"/>
      <c r="W106" s="76"/>
      <c r="X106" s="76"/>
      <c r="Y106" s="76"/>
      <c r="Z106" s="76"/>
    </row>
    <row r="107" spans="1:26" ht="15.75" customHeight="1">
      <c r="A107" s="76"/>
      <c r="B107" s="76"/>
      <c r="C107" s="76"/>
      <c r="D107" s="76"/>
      <c r="E107" s="76"/>
      <c r="F107" s="77"/>
      <c r="G107" s="76"/>
      <c r="H107" s="76"/>
      <c r="I107" s="76"/>
      <c r="J107" s="76"/>
      <c r="K107" s="76"/>
      <c r="L107" s="76"/>
      <c r="M107" s="76"/>
      <c r="N107" s="76"/>
      <c r="O107" s="76"/>
      <c r="P107" s="76"/>
      <c r="Q107" s="76"/>
      <c r="R107" s="76"/>
      <c r="S107" s="76"/>
      <c r="T107" s="76"/>
      <c r="U107" s="76"/>
      <c r="V107" s="76"/>
      <c r="W107" s="76"/>
      <c r="X107" s="76"/>
      <c r="Y107" s="76"/>
      <c r="Z107" s="76"/>
    </row>
    <row r="108" spans="1:26" ht="15.75" customHeight="1">
      <c r="A108" s="76"/>
      <c r="B108" s="76"/>
      <c r="C108" s="76"/>
      <c r="D108" s="76"/>
      <c r="E108" s="76"/>
      <c r="F108" s="77"/>
      <c r="G108" s="76"/>
      <c r="H108" s="76"/>
      <c r="I108" s="76"/>
      <c r="J108" s="76"/>
      <c r="K108" s="76"/>
      <c r="L108" s="76"/>
      <c r="M108" s="76"/>
      <c r="N108" s="76"/>
      <c r="O108" s="76"/>
      <c r="P108" s="76"/>
      <c r="Q108" s="76"/>
      <c r="R108" s="76"/>
      <c r="S108" s="76"/>
      <c r="T108" s="76"/>
      <c r="U108" s="76"/>
      <c r="V108" s="76"/>
      <c r="W108" s="76"/>
      <c r="X108" s="76"/>
      <c r="Y108" s="76"/>
      <c r="Z108" s="76"/>
    </row>
    <row r="109" spans="1:26" ht="15.75" customHeight="1">
      <c r="A109" s="76"/>
      <c r="B109" s="76"/>
      <c r="C109" s="76"/>
      <c r="D109" s="76"/>
      <c r="E109" s="76"/>
      <c r="F109" s="77"/>
      <c r="G109" s="76"/>
      <c r="H109" s="76"/>
      <c r="I109" s="76"/>
      <c r="J109" s="76"/>
      <c r="K109" s="76"/>
      <c r="L109" s="76"/>
      <c r="M109" s="76"/>
      <c r="N109" s="76"/>
      <c r="O109" s="76"/>
      <c r="P109" s="76"/>
      <c r="Q109" s="76"/>
      <c r="R109" s="76"/>
      <c r="S109" s="76"/>
      <c r="T109" s="76"/>
      <c r="U109" s="76"/>
      <c r="V109" s="76"/>
      <c r="W109" s="76"/>
      <c r="X109" s="76"/>
      <c r="Y109" s="76"/>
      <c r="Z109" s="76"/>
    </row>
    <row r="110" spans="1:26" ht="15.75" customHeight="1">
      <c r="A110" s="76"/>
      <c r="B110" s="76"/>
      <c r="C110" s="76"/>
      <c r="D110" s="76"/>
      <c r="E110" s="76"/>
      <c r="F110" s="77"/>
      <c r="G110" s="76"/>
      <c r="H110" s="76"/>
      <c r="I110" s="76"/>
      <c r="J110" s="76"/>
      <c r="K110" s="76"/>
      <c r="L110" s="76"/>
      <c r="M110" s="76"/>
      <c r="N110" s="76"/>
      <c r="O110" s="76"/>
      <c r="P110" s="76"/>
      <c r="Q110" s="76"/>
      <c r="R110" s="76"/>
      <c r="S110" s="76"/>
      <c r="T110" s="76"/>
      <c r="U110" s="76"/>
      <c r="V110" s="76"/>
      <c r="W110" s="76"/>
      <c r="X110" s="76"/>
      <c r="Y110" s="76"/>
      <c r="Z110" s="76"/>
    </row>
    <row r="111" spans="1:26" ht="15.75" customHeight="1">
      <c r="A111" s="76"/>
      <c r="B111" s="76"/>
      <c r="C111" s="76"/>
      <c r="D111" s="76"/>
      <c r="E111" s="76"/>
      <c r="F111" s="77"/>
      <c r="G111" s="76"/>
      <c r="H111" s="76"/>
      <c r="I111" s="76"/>
      <c r="J111" s="76"/>
      <c r="K111" s="76"/>
      <c r="L111" s="76"/>
      <c r="M111" s="76"/>
      <c r="N111" s="76"/>
      <c r="O111" s="76"/>
      <c r="P111" s="76"/>
      <c r="Q111" s="76"/>
      <c r="R111" s="76"/>
      <c r="S111" s="76"/>
      <c r="T111" s="76"/>
      <c r="U111" s="76"/>
      <c r="V111" s="76"/>
      <c r="W111" s="76"/>
      <c r="X111" s="76"/>
      <c r="Y111" s="76"/>
      <c r="Z111" s="76"/>
    </row>
    <row r="112" spans="1:26" ht="15.75" customHeight="1">
      <c r="A112" s="76"/>
      <c r="B112" s="76"/>
      <c r="C112" s="76"/>
      <c r="D112" s="76"/>
      <c r="E112" s="76"/>
      <c r="F112" s="77"/>
      <c r="G112" s="76"/>
      <c r="H112" s="76"/>
      <c r="I112" s="76"/>
      <c r="J112" s="76"/>
      <c r="K112" s="76"/>
      <c r="L112" s="76"/>
      <c r="M112" s="76"/>
      <c r="N112" s="76"/>
      <c r="O112" s="76"/>
      <c r="P112" s="76"/>
      <c r="Q112" s="76"/>
      <c r="R112" s="76"/>
      <c r="S112" s="76"/>
      <c r="T112" s="76"/>
      <c r="U112" s="76"/>
      <c r="V112" s="76"/>
      <c r="W112" s="76"/>
      <c r="X112" s="76"/>
      <c r="Y112" s="76"/>
      <c r="Z112" s="76"/>
    </row>
    <row r="113" spans="1:26" ht="15.75" customHeight="1">
      <c r="A113" s="76"/>
      <c r="B113" s="76"/>
      <c r="C113" s="76"/>
      <c r="D113" s="76"/>
      <c r="E113" s="76"/>
      <c r="F113" s="77"/>
      <c r="G113" s="76"/>
      <c r="H113" s="76"/>
      <c r="I113" s="76"/>
      <c r="J113" s="76"/>
      <c r="K113" s="76"/>
      <c r="L113" s="76"/>
      <c r="M113" s="76"/>
      <c r="N113" s="76"/>
      <c r="O113" s="76"/>
      <c r="P113" s="76"/>
      <c r="Q113" s="76"/>
      <c r="R113" s="76"/>
      <c r="S113" s="76"/>
      <c r="T113" s="76"/>
      <c r="U113" s="76"/>
      <c r="V113" s="76"/>
      <c r="W113" s="76"/>
      <c r="X113" s="76"/>
      <c r="Y113" s="76"/>
      <c r="Z113" s="76"/>
    </row>
    <row r="114" spans="1:26" ht="15.75" customHeight="1">
      <c r="A114" s="76"/>
      <c r="B114" s="76"/>
      <c r="C114" s="76"/>
      <c r="D114" s="76"/>
      <c r="E114" s="76"/>
      <c r="F114" s="77"/>
      <c r="G114" s="76"/>
      <c r="H114" s="76"/>
      <c r="I114" s="76"/>
      <c r="J114" s="76"/>
      <c r="K114" s="76"/>
      <c r="L114" s="76"/>
      <c r="M114" s="76"/>
      <c r="N114" s="76"/>
      <c r="O114" s="76"/>
      <c r="P114" s="76"/>
      <c r="Q114" s="76"/>
      <c r="R114" s="76"/>
      <c r="S114" s="76"/>
      <c r="T114" s="76"/>
      <c r="U114" s="76"/>
      <c r="V114" s="76"/>
      <c r="W114" s="76"/>
      <c r="X114" s="76"/>
      <c r="Y114" s="76"/>
      <c r="Z114" s="76"/>
    </row>
    <row r="115" spans="1:26" ht="15.75" customHeight="1">
      <c r="A115" s="76"/>
      <c r="B115" s="76"/>
      <c r="C115" s="76"/>
      <c r="D115" s="76"/>
      <c r="E115" s="76"/>
      <c r="F115" s="77"/>
      <c r="G115" s="76"/>
      <c r="H115" s="76"/>
      <c r="I115" s="76"/>
      <c r="J115" s="76"/>
      <c r="K115" s="76"/>
      <c r="L115" s="76"/>
      <c r="M115" s="76"/>
      <c r="N115" s="76"/>
      <c r="O115" s="76"/>
      <c r="P115" s="76"/>
      <c r="Q115" s="76"/>
      <c r="R115" s="76"/>
      <c r="S115" s="76"/>
      <c r="T115" s="76"/>
      <c r="U115" s="76"/>
      <c r="V115" s="76"/>
      <c r="W115" s="76"/>
      <c r="X115" s="76"/>
      <c r="Y115" s="76"/>
      <c r="Z115" s="76"/>
    </row>
    <row r="116" spans="1:26" ht="15.75" customHeight="1">
      <c r="A116" s="76"/>
      <c r="B116" s="76"/>
      <c r="C116" s="76"/>
      <c r="D116" s="76"/>
      <c r="E116" s="76"/>
      <c r="F116" s="77"/>
      <c r="G116" s="76"/>
      <c r="H116" s="76"/>
      <c r="I116" s="76"/>
      <c r="J116" s="76"/>
      <c r="K116" s="76"/>
      <c r="L116" s="76"/>
      <c r="M116" s="76"/>
      <c r="N116" s="76"/>
      <c r="O116" s="76"/>
      <c r="P116" s="76"/>
      <c r="Q116" s="76"/>
      <c r="R116" s="76"/>
      <c r="S116" s="76"/>
      <c r="T116" s="76"/>
      <c r="U116" s="76"/>
      <c r="V116" s="76"/>
      <c r="W116" s="76"/>
      <c r="X116" s="76"/>
      <c r="Y116" s="76"/>
      <c r="Z116" s="76"/>
    </row>
    <row r="117" spans="1:26" ht="15.75" customHeight="1">
      <c r="A117" s="76"/>
      <c r="B117" s="76"/>
      <c r="C117" s="76"/>
      <c r="D117" s="76"/>
      <c r="E117" s="76"/>
      <c r="F117" s="77"/>
      <c r="G117" s="76"/>
      <c r="H117" s="76"/>
      <c r="I117" s="76"/>
      <c r="J117" s="76"/>
      <c r="K117" s="76"/>
      <c r="L117" s="76"/>
      <c r="M117" s="76"/>
      <c r="N117" s="76"/>
      <c r="O117" s="76"/>
      <c r="P117" s="76"/>
      <c r="Q117" s="76"/>
      <c r="R117" s="76"/>
      <c r="S117" s="76"/>
      <c r="T117" s="76"/>
      <c r="U117" s="76"/>
      <c r="V117" s="76"/>
      <c r="W117" s="76"/>
      <c r="X117" s="76"/>
      <c r="Y117" s="76"/>
      <c r="Z117" s="76"/>
    </row>
    <row r="118" spans="1:26" ht="15.75" customHeight="1">
      <c r="A118" s="76"/>
      <c r="B118" s="76"/>
      <c r="C118" s="76"/>
      <c r="D118" s="76"/>
      <c r="E118" s="76"/>
      <c r="F118" s="77"/>
      <c r="G118" s="76"/>
      <c r="H118" s="76"/>
      <c r="I118" s="76"/>
      <c r="J118" s="76"/>
      <c r="K118" s="76"/>
      <c r="L118" s="76"/>
      <c r="M118" s="76"/>
      <c r="N118" s="76"/>
      <c r="O118" s="76"/>
      <c r="P118" s="76"/>
      <c r="Q118" s="76"/>
      <c r="R118" s="76"/>
      <c r="S118" s="76"/>
      <c r="T118" s="76"/>
      <c r="U118" s="76"/>
      <c r="V118" s="76"/>
      <c r="W118" s="76"/>
      <c r="X118" s="76"/>
      <c r="Y118" s="76"/>
      <c r="Z118" s="76"/>
    </row>
    <row r="119" spans="1:26" ht="15.75" customHeight="1">
      <c r="A119" s="76"/>
      <c r="B119" s="76"/>
      <c r="C119" s="76"/>
      <c r="D119" s="76"/>
      <c r="E119" s="76"/>
      <c r="F119" s="77"/>
      <c r="G119" s="76"/>
      <c r="H119" s="76"/>
      <c r="I119" s="76"/>
      <c r="J119" s="76"/>
      <c r="K119" s="76"/>
      <c r="L119" s="76"/>
      <c r="M119" s="76"/>
      <c r="N119" s="76"/>
      <c r="O119" s="76"/>
      <c r="P119" s="76"/>
      <c r="Q119" s="76"/>
      <c r="R119" s="76"/>
      <c r="S119" s="76"/>
      <c r="T119" s="76"/>
      <c r="U119" s="76"/>
      <c r="V119" s="76"/>
      <c r="W119" s="76"/>
      <c r="X119" s="76"/>
      <c r="Y119" s="76"/>
      <c r="Z119" s="76"/>
    </row>
    <row r="120" spans="1:26" ht="15.75" customHeight="1">
      <c r="A120" s="76"/>
      <c r="B120" s="76"/>
      <c r="C120" s="76"/>
      <c r="D120" s="76"/>
      <c r="E120" s="76"/>
      <c r="F120" s="77"/>
      <c r="G120" s="76"/>
      <c r="H120" s="76"/>
      <c r="I120" s="76"/>
      <c r="J120" s="76"/>
      <c r="K120" s="76"/>
      <c r="L120" s="76"/>
      <c r="M120" s="76"/>
      <c r="N120" s="76"/>
      <c r="O120" s="76"/>
      <c r="P120" s="76"/>
      <c r="Q120" s="76"/>
      <c r="R120" s="76"/>
      <c r="S120" s="76"/>
      <c r="T120" s="76"/>
      <c r="U120" s="76"/>
      <c r="V120" s="76"/>
      <c r="W120" s="76"/>
      <c r="X120" s="76"/>
      <c r="Y120" s="76"/>
      <c r="Z120" s="76"/>
    </row>
    <row r="121" spans="1:26" ht="15.75" customHeight="1">
      <c r="A121" s="76"/>
      <c r="B121" s="76"/>
      <c r="C121" s="76"/>
      <c r="D121" s="76"/>
      <c r="E121" s="76"/>
      <c r="F121" s="77"/>
      <c r="G121" s="76"/>
      <c r="H121" s="76"/>
      <c r="I121" s="76"/>
      <c r="J121" s="76"/>
      <c r="K121" s="76"/>
      <c r="L121" s="76"/>
      <c r="M121" s="76"/>
      <c r="N121" s="76"/>
      <c r="O121" s="76"/>
      <c r="P121" s="76"/>
      <c r="Q121" s="76"/>
      <c r="R121" s="76"/>
      <c r="S121" s="76"/>
      <c r="T121" s="76"/>
      <c r="U121" s="76"/>
      <c r="V121" s="76"/>
      <c r="W121" s="76"/>
      <c r="X121" s="76"/>
      <c r="Y121" s="76"/>
      <c r="Z121" s="76"/>
    </row>
    <row r="122" spans="1:26" ht="15.75" customHeight="1">
      <c r="A122" s="76"/>
      <c r="B122" s="76"/>
      <c r="C122" s="76"/>
      <c r="D122" s="76"/>
      <c r="E122" s="76"/>
      <c r="F122" s="77"/>
      <c r="G122" s="76"/>
      <c r="H122" s="76"/>
      <c r="I122" s="76"/>
      <c r="J122" s="76"/>
      <c r="K122" s="76"/>
      <c r="L122" s="76"/>
      <c r="M122" s="76"/>
      <c r="N122" s="76"/>
      <c r="O122" s="76"/>
      <c r="P122" s="76"/>
      <c r="Q122" s="76"/>
      <c r="R122" s="76"/>
      <c r="S122" s="76"/>
      <c r="T122" s="76"/>
      <c r="U122" s="76"/>
      <c r="V122" s="76"/>
      <c r="W122" s="76"/>
      <c r="X122" s="76"/>
      <c r="Y122" s="76"/>
      <c r="Z122" s="76"/>
    </row>
    <row r="123" spans="1:26" ht="15.75" customHeight="1">
      <c r="A123" s="76"/>
      <c r="B123" s="76"/>
      <c r="C123" s="76"/>
      <c r="D123" s="76"/>
      <c r="E123" s="76"/>
      <c r="F123" s="77"/>
      <c r="G123" s="76"/>
      <c r="H123" s="76"/>
      <c r="I123" s="76"/>
      <c r="J123" s="76"/>
      <c r="K123" s="76"/>
      <c r="L123" s="76"/>
      <c r="M123" s="76"/>
      <c r="N123" s="76"/>
      <c r="O123" s="76"/>
      <c r="P123" s="76"/>
      <c r="Q123" s="76"/>
      <c r="R123" s="76"/>
      <c r="S123" s="76"/>
      <c r="T123" s="76"/>
      <c r="U123" s="76"/>
      <c r="V123" s="76"/>
      <c r="W123" s="76"/>
      <c r="X123" s="76"/>
      <c r="Y123" s="76"/>
      <c r="Z123" s="76"/>
    </row>
    <row r="124" spans="1:26" ht="15.75" customHeight="1">
      <c r="A124" s="76"/>
      <c r="B124" s="76"/>
      <c r="C124" s="76"/>
      <c r="D124" s="76"/>
      <c r="E124" s="76"/>
      <c r="F124" s="77"/>
      <c r="G124" s="76"/>
      <c r="H124" s="76"/>
      <c r="I124" s="76"/>
      <c r="J124" s="76"/>
      <c r="K124" s="76"/>
      <c r="L124" s="76"/>
      <c r="M124" s="76"/>
      <c r="N124" s="76"/>
      <c r="O124" s="76"/>
      <c r="P124" s="76"/>
      <c r="Q124" s="76"/>
      <c r="R124" s="76"/>
      <c r="S124" s="76"/>
      <c r="T124" s="76"/>
      <c r="U124" s="76"/>
      <c r="V124" s="76"/>
      <c r="W124" s="76"/>
      <c r="X124" s="76"/>
      <c r="Y124" s="76"/>
      <c r="Z124" s="76"/>
    </row>
    <row r="125" spans="1:26" ht="15.75" customHeight="1">
      <c r="A125" s="76"/>
      <c r="B125" s="76"/>
      <c r="C125" s="76"/>
      <c r="D125" s="76"/>
      <c r="E125" s="76"/>
      <c r="F125" s="77"/>
      <c r="G125" s="76"/>
      <c r="H125" s="76"/>
      <c r="I125" s="76"/>
      <c r="J125" s="76"/>
      <c r="K125" s="76"/>
      <c r="L125" s="76"/>
      <c r="M125" s="76"/>
      <c r="N125" s="76"/>
      <c r="O125" s="76"/>
      <c r="P125" s="76"/>
      <c r="Q125" s="76"/>
      <c r="R125" s="76"/>
      <c r="S125" s="76"/>
      <c r="T125" s="76"/>
      <c r="U125" s="76"/>
      <c r="V125" s="76"/>
      <c r="W125" s="76"/>
      <c r="X125" s="76"/>
      <c r="Y125" s="76"/>
      <c r="Z125" s="76"/>
    </row>
    <row r="126" spans="1:26" ht="15.75" customHeight="1">
      <c r="A126" s="76"/>
      <c r="B126" s="76"/>
      <c r="C126" s="76"/>
      <c r="D126" s="76"/>
      <c r="E126" s="76"/>
      <c r="F126" s="77"/>
      <c r="G126" s="76"/>
      <c r="H126" s="76"/>
      <c r="I126" s="76"/>
      <c r="J126" s="76"/>
      <c r="K126" s="76"/>
      <c r="L126" s="76"/>
      <c r="M126" s="76"/>
      <c r="N126" s="76"/>
      <c r="O126" s="76"/>
      <c r="P126" s="76"/>
      <c r="Q126" s="76"/>
      <c r="R126" s="76"/>
      <c r="S126" s="76"/>
      <c r="T126" s="76"/>
      <c r="U126" s="76"/>
      <c r="V126" s="76"/>
      <c r="W126" s="76"/>
      <c r="X126" s="76"/>
      <c r="Y126" s="76"/>
      <c r="Z126" s="76"/>
    </row>
    <row r="127" spans="1:26" ht="15.75" customHeight="1">
      <c r="A127" s="76"/>
      <c r="B127" s="76"/>
      <c r="C127" s="76"/>
      <c r="D127" s="76"/>
      <c r="E127" s="76"/>
      <c r="F127" s="77"/>
      <c r="G127" s="76"/>
      <c r="H127" s="76"/>
      <c r="I127" s="76"/>
      <c r="J127" s="76"/>
      <c r="K127" s="76"/>
      <c r="L127" s="76"/>
      <c r="M127" s="76"/>
      <c r="N127" s="76"/>
      <c r="O127" s="76"/>
      <c r="P127" s="76"/>
      <c r="Q127" s="76"/>
      <c r="R127" s="76"/>
      <c r="S127" s="76"/>
      <c r="T127" s="76"/>
      <c r="U127" s="76"/>
      <c r="V127" s="76"/>
      <c r="W127" s="76"/>
      <c r="X127" s="76"/>
      <c r="Y127" s="76"/>
      <c r="Z127" s="76"/>
    </row>
    <row r="128" spans="1:26" ht="15.75" customHeight="1">
      <c r="A128" s="76"/>
      <c r="B128" s="76"/>
      <c r="C128" s="76"/>
      <c r="D128" s="76"/>
      <c r="E128" s="76"/>
      <c r="F128" s="77"/>
      <c r="G128" s="76"/>
      <c r="H128" s="76"/>
      <c r="I128" s="76"/>
      <c r="J128" s="76"/>
      <c r="K128" s="76"/>
      <c r="L128" s="76"/>
      <c r="M128" s="76"/>
      <c r="N128" s="76"/>
      <c r="O128" s="76"/>
      <c r="P128" s="76"/>
      <c r="Q128" s="76"/>
      <c r="R128" s="76"/>
      <c r="S128" s="76"/>
      <c r="T128" s="76"/>
      <c r="U128" s="76"/>
      <c r="V128" s="76"/>
      <c r="W128" s="76"/>
      <c r="X128" s="76"/>
      <c r="Y128" s="76"/>
      <c r="Z128" s="76"/>
    </row>
    <row r="129" spans="1:26" ht="15.75" customHeight="1">
      <c r="A129" s="76"/>
      <c r="B129" s="76"/>
      <c r="C129" s="76"/>
      <c r="D129" s="76"/>
      <c r="E129" s="76"/>
      <c r="F129" s="77"/>
      <c r="G129" s="76"/>
      <c r="H129" s="76"/>
      <c r="I129" s="76"/>
      <c r="J129" s="76"/>
      <c r="K129" s="76"/>
      <c r="L129" s="76"/>
      <c r="M129" s="76"/>
      <c r="N129" s="76"/>
      <c r="O129" s="76"/>
      <c r="P129" s="76"/>
      <c r="Q129" s="76"/>
      <c r="R129" s="76"/>
      <c r="S129" s="76"/>
      <c r="T129" s="76"/>
      <c r="U129" s="76"/>
      <c r="V129" s="76"/>
      <c r="W129" s="76"/>
      <c r="X129" s="76"/>
      <c r="Y129" s="76"/>
      <c r="Z129" s="76"/>
    </row>
    <row r="130" spans="1:26" ht="15.75" customHeight="1">
      <c r="A130" s="76"/>
      <c r="B130" s="76"/>
      <c r="C130" s="76"/>
      <c r="D130" s="76"/>
      <c r="E130" s="76"/>
      <c r="F130" s="77"/>
      <c r="G130" s="76"/>
      <c r="H130" s="76"/>
      <c r="I130" s="76"/>
      <c r="J130" s="76"/>
      <c r="K130" s="76"/>
      <c r="L130" s="76"/>
      <c r="M130" s="76"/>
      <c r="N130" s="76"/>
      <c r="O130" s="76"/>
      <c r="P130" s="76"/>
      <c r="Q130" s="76"/>
      <c r="R130" s="76"/>
      <c r="S130" s="76"/>
      <c r="T130" s="76"/>
      <c r="U130" s="76"/>
      <c r="V130" s="76"/>
      <c r="W130" s="76"/>
      <c r="X130" s="76"/>
      <c r="Y130" s="76"/>
      <c r="Z130" s="76"/>
    </row>
    <row r="131" spans="1:26" ht="15.75" customHeight="1">
      <c r="A131" s="76"/>
      <c r="B131" s="76"/>
      <c r="C131" s="76"/>
      <c r="D131" s="76"/>
      <c r="E131" s="76"/>
      <c r="F131" s="77"/>
      <c r="G131" s="76"/>
      <c r="H131" s="76"/>
      <c r="I131" s="76"/>
      <c r="J131" s="76"/>
      <c r="K131" s="76"/>
      <c r="L131" s="76"/>
      <c r="M131" s="76"/>
      <c r="N131" s="76"/>
      <c r="O131" s="76"/>
      <c r="P131" s="76"/>
      <c r="Q131" s="76"/>
      <c r="R131" s="76"/>
      <c r="S131" s="76"/>
      <c r="T131" s="76"/>
      <c r="U131" s="76"/>
      <c r="V131" s="76"/>
      <c r="W131" s="76"/>
      <c r="X131" s="76"/>
      <c r="Y131" s="76"/>
      <c r="Z131" s="76"/>
    </row>
    <row r="132" spans="1:26" ht="15.75" customHeight="1">
      <c r="A132" s="76"/>
      <c r="B132" s="76"/>
      <c r="C132" s="76"/>
      <c r="D132" s="76"/>
      <c r="E132" s="76"/>
      <c r="F132" s="77"/>
      <c r="G132" s="76"/>
      <c r="H132" s="76"/>
      <c r="I132" s="76"/>
      <c r="J132" s="76"/>
      <c r="K132" s="76"/>
      <c r="L132" s="76"/>
      <c r="M132" s="76"/>
      <c r="N132" s="76"/>
      <c r="O132" s="76"/>
      <c r="P132" s="76"/>
      <c r="Q132" s="76"/>
      <c r="R132" s="76"/>
      <c r="S132" s="76"/>
      <c r="T132" s="76"/>
      <c r="U132" s="76"/>
      <c r="V132" s="76"/>
      <c r="W132" s="76"/>
      <c r="X132" s="76"/>
      <c r="Y132" s="76"/>
      <c r="Z132" s="76"/>
    </row>
    <row r="133" spans="1:26" ht="15.75" customHeight="1">
      <c r="A133" s="76"/>
      <c r="B133" s="76"/>
      <c r="C133" s="76"/>
      <c r="D133" s="76"/>
      <c r="E133" s="76"/>
      <c r="F133" s="77"/>
      <c r="G133" s="76"/>
      <c r="H133" s="76"/>
      <c r="I133" s="76"/>
      <c r="J133" s="76"/>
      <c r="K133" s="76"/>
      <c r="L133" s="76"/>
      <c r="M133" s="76"/>
      <c r="N133" s="76"/>
      <c r="O133" s="76"/>
      <c r="P133" s="76"/>
      <c r="Q133" s="76"/>
      <c r="R133" s="76"/>
      <c r="S133" s="76"/>
      <c r="T133" s="76"/>
      <c r="U133" s="76"/>
      <c r="V133" s="76"/>
      <c r="W133" s="76"/>
      <c r="X133" s="76"/>
      <c r="Y133" s="76"/>
      <c r="Z133" s="76"/>
    </row>
    <row r="134" spans="1:26" ht="15.75" customHeight="1">
      <c r="A134" s="76"/>
      <c r="B134" s="76"/>
      <c r="C134" s="76"/>
      <c r="D134" s="76"/>
      <c r="E134" s="76"/>
      <c r="F134" s="77"/>
      <c r="G134" s="76"/>
      <c r="H134" s="76"/>
      <c r="I134" s="76"/>
      <c r="J134" s="76"/>
      <c r="K134" s="76"/>
      <c r="L134" s="76"/>
      <c r="M134" s="76"/>
      <c r="N134" s="76"/>
      <c r="O134" s="76"/>
      <c r="P134" s="76"/>
      <c r="Q134" s="76"/>
      <c r="R134" s="76"/>
      <c r="S134" s="76"/>
      <c r="T134" s="76"/>
      <c r="U134" s="76"/>
      <c r="V134" s="76"/>
      <c r="W134" s="76"/>
      <c r="X134" s="76"/>
      <c r="Y134" s="76"/>
      <c r="Z134" s="76"/>
    </row>
    <row r="135" spans="1:26" ht="15.75" customHeight="1">
      <c r="A135" s="76"/>
      <c r="B135" s="76"/>
      <c r="C135" s="76"/>
      <c r="D135" s="76"/>
      <c r="E135" s="76"/>
      <c r="F135" s="77"/>
      <c r="G135" s="76"/>
      <c r="H135" s="76"/>
      <c r="I135" s="76"/>
      <c r="J135" s="76"/>
      <c r="K135" s="76"/>
      <c r="L135" s="76"/>
      <c r="M135" s="76"/>
      <c r="N135" s="76"/>
      <c r="O135" s="76"/>
      <c r="P135" s="76"/>
      <c r="Q135" s="76"/>
      <c r="R135" s="76"/>
      <c r="S135" s="76"/>
      <c r="T135" s="76"/>
      <c r="U135" s="76"/>
      <c r="V135" s="76"/>
      <c r="W135" s="76"/>
      <c r="X135" s="76"/>
      <c r="Y135" s="76"/>
      <c r="Z135" s="76"/>
    </row>
    <row r="136" spans="1:26" ht="15.75" customHeight="1">
      <c r="A136" s="76"/>
      <c r="B136" s="76"/>
      <c r="C136" s="76"/>
      <c r="D136" s="76"/>
      <c r="E136" s="76"/>
      <c r="F136" s="77"/>
      <c r="G136" s="76"/>
      <c r="H136" s="76"/>
      <c r="I136" s="76"/>
      <c r="J136" s="76"/>
      <c r="K136" s="76"/>
      <c r="L136" s="76"/>
      <c r="M136" s="76"/>
      <c r="N136" s="76"/>
      <c r="O136" s="76"/>
      <c r="P136" s="76"/>
      <c r="Q136" s="76"/>
      <c r="R136" s="76"/>
      <c r="S136" s="76"/>
      <c r="T136" s="76"/>
      <c r="U136" s="76"/>
      <c r="V136" s="76"/>
      <c r="W136" s="76"/>
      <c r="X136" s="76"/>
      <c r="Y136" s="76"/>
      <c r="Z136" s="76"/>
    </row>
    <row r="137" spans="1:26" ht="15.75" customHeight="1">
      <c r="A137" s="76"/>
      <c r="B137" s="76"/>
      <c r="C137" s="76"/>
      <c r="D137" s="76"/>
      <c r="E137" s="76"/>
      <c r="F137" s="77"/>
      <c r="G137" s="76"/>
      <c r="H137" s="76"/>
      <c r="I137" s="76"/>
      <c r="J137" s="76"/>
      <c r="K137" s="76"/>
      <c r="L137" s="76"/>
      <c r="M137" s="76"/>
      <c r="N137" s="76"/>
      <c r="O137" s="76"/>
      <c r="P137" s="76"/>
      <c r="Q137" s="76"/>
      <c r="R137" s="76"/>
      <c r="S137" s="76"/>
      <c r="T137" s="76"/>
      <c r="U137" s="76"/>
      <c r="V137" s="76"/>
      <c r="W137" s="76"/>
      <c r="X137" s="76"/>
      <c r="Y137" s="76"/>
      <c r="Z137" s="76"/>
    </row>
    <row r="138" spans="1:26" ht="15.75" customHeight="1">
      <c r="A138" s="76"/>
      <c r="B138" s="76"/>
      <c r="C138" s="76"/>
      <c r="D138" s="76"/>
      <c r="E138" s="76"/>
      <c r="F138" s="77"/>
      <c r="G138" s="76"/>
      <c r="H138" s="76"/>
      <c r="I138" s="76"/>
      <c r="J138" s="76"/>
      <c r="K138" s="76"/>
      <c r="L138" s="76"/>
      <c r="M138" s="76"/>
      <c r="N138" s="76"/>
      <c r="O138" s="76"/>
      <c r="P138" s="76"/>
      <c r="Q138" s="76"/>
      <c r="R138" s="76"/>
      <c r="S138" s="76"/>
      <c r="T138" s="76"/>
      <c r="U138" s="76"/>
      <c r="V138" s="76"/>
      <c r="W138" s="76"/>
      <c r="X138" s="76"/>
      <c r="Y138" s="76"/>
      <c r="Z138" s="76"/>
    </row>
    <row r="139" spans="1:26" ht="15.75" customHeight="1">
      <c r="A139" s="76"/>
      <c r="B139" s="76"/>
      <c r="C139" s="76"/>
      <c r="D139" s="76"/>
      <c r="E139" s="76"/>
      <c r="F139" s="77"/>
      <c r="G139" s="76"/>
      <c r="H139" s="76"/>
      <c r="I139" s="76"/>
      <c r="J139" s="76"/>
      <c r="K139" s="76"/>
      <c r="L139" s="76"/>
      <c r="M139" s="76"/>
      <c r="N139" s="76"/>
      <c r="O139" s="76"/>
      <c r="P139" s="76"/>
      <c r="Q139" s="76"/>
      <c r="R139" s="76"/>
      <c r="S139" s="76"/>
      <c r="T139" s="76"/>
      <c r="U139" s="76"/>
      <c r="V139" s="76"/>
      <c r="W139" s="76"/>
      <c r="X139" s="76"/>
      <c r="Y139" s="76"/>
      <c r="Z139" s="76"/>
    </row>
    <row r="140" spans="1:26" ht="15.75" customHeight="1">
      <c r="A140" s="76"/>
      <c r="B140" s="76"/>
      <c r="C140" s="76"/>
      <c r="D140" s="76"/>
      <c r="E140" s="76"/>
      <c r="F140" s="77"/>
      <c r="G140" s="76"/>
      <c r="H140" s="76"/>
      <c r="I140" s="76"/>
      <c r="J140" s="76"/>
      <c r="K140" s="76"/>
      <c r="L140" s="76"/>
      <c r="M140" s="76"/>
      <c r="N140" s="76"/>
      <c r="O140" s="76"/>
      <c r="P140" s="76"/>
      <c r="Q140" s="76"/>
      <c r="R140" s="76"/>
      <c r="S140" s="76"/>
      <c r="T140" s="76"/>
      <c r="U140" s="76"/>
      <c r="V140" s="76"/>
      <c r="W140" s="76"/>
      <c r="X140" s="76"/>
      <c r="Y140" s="76"/>
      <c r="Z140" s="76"/>
    </row>
    <row r="141" spans="1:26" ht="15.75" customHeight="1">
      <c r="A141" s="76"/>
      <c r="B141" s="76"/>
      <c r="C141" s="76"/>
      <c r="D141" s="76"/>
      <c r="E141" s="76"/>
      <c r="F141" s="77"/>
      <c r="G141" s="76"/>
      <c r="H141" s="76"/>
      <c r="I141" s="76"/>
      <c r="J141" s="76"/>
      <c r="K141" s="76"/>
      <c r="L141" s="76"/>
      <c r="M141" s="76"/>
      <c r="N141" s="76"/>
      <c r="O141" s="76"/>
      <c r="P141" s="76"/>
      <c r="Q141" s="76"/>
      <c r="R141" s="76"/>
      <c r="S141" s="76"/>
      <c r="T141" s="76"/>
      <c r="U141" s="76"/>
      <c r="V141" s="76"/>
      <c r="W141" s="76"/>
      <c r="X141" s="76"/>
      <c r="Y141" s="76"/>
      <c r="Z141" s="76"/>
    </row>
    <row r="142" spans="1:26" ht="15.75" customHeight="1">
      <c r="A142" s="76"/>
      <c r="B142" s="76"/>
      <c r="C142" s="76"/>
      <c r="D142" s="76"/>
      <c r="E142" s="76"/>
      <c r="F142" s="77"/>
      <c r="G142" s="76"/>
      <c r="H142" s="76"/>
      <c r="I142" s="76"/>
      <c r="J142" s="76"/>
      <c r="K142" s="76"/>
      <c r="L142" s="76"/>
      <c r="M142" s="76"/>
      <c r="N142" s="76"/>
      <c r="O142" s="76"/>
      <c r="P142" s="76"/>
      <c r="Q142" s="76"/>
      <c r="R142" s="76"/>
      <c r="S142" s="76"/>
      <c r="T142" s="76"/>
      <c r="U142" s="76"/>
      <c r="V142" s="76"/>
      <c r="W142" s="76"/>
      <c r="X142" s="76"/>
      <c r="Y142" s="76"/>
      <c r="Z142" s="76"/>
    </row>
    <row r="143" spans="1:26" ht="15.75" customHeight="1">
      <c r="A143" s="76"/>
      <c r="B143" s="76"/>
      <c r="C143" s="76"/>
      <c r="D143" s="76"/>
      <c r="E143" s="76"/>
      <c r="F143" s="77"/>
      <c r="G143" s="76"/>
      <c r="H143" s="76"/>
      <c r="I143" s="76"/>
      <c r="J143" s="76"/>
      <c r="K143" s="76"/>
      <c r="L143" s="76"/>
      <c r="M143" s="76"/>
      <c r="N143" s="76"/>
      <c r="O143" s="76"/>
      <c r="P143" s="76"/>
      <c r="Q143" s="76"/>
      <c r="R143" s="76"/>
      <c r="S143" s="76"/>
      <c r="T143" s="76"/>
      <c r="U143" s="76"/>
      <c r="V143" s="76"/>
      <c r="W143" s="76"/>
      <c r="X143" s="76"/>
      <c r="Y143" s="76"/>
      <c r="Z143" s="76"/>
    </row>
    <row r="144" spans="1:26" ht="15.75" customHeight="1">
      <c r="A144" s="76"/>
      <c r="B144" s="76"/>
      <c r="C144" s="76"/>
      <c r="D144" s="76"/>
      <c r="E144" s="76"/>
      <c r="F144" s="77"/>
      <c r="G144" s="76"/>
      <c r="H144" s="76"/>
      <c r="I144" s="76"/>
      <c r="J144" s="76"/>
      <c r="K144" s="76"/>
      <c r="L144" s="76"/>
      <c r="M144" s="76"/>
      <c r="N144" s="76"/>
      <c r="O144" s="76"/>
      <c r="P144" s="76"/>
      <c r="Q144" s="76"/>
      <c r="R144" s="76"/>
      <c r="S144" s="76"/>
      <c r="T144" s="76"/>
      <c r="U144" s="76"/>
      <c r="V144" s="76"/>
      <c r="W144" s="76"/>
      <c r="X144" s="76"/>
      <c r="Y144" s="76"/>
      <c r="Z144" s="76"/>
    </row>
    <row r="145" spans="1:26" ht="15.75" customHeight="1">
      <c r="A145" s="76"/>
      <c r="B145" s="76"/>
      <c r="C145" s="76"/>
      <c r="D145" s="76"/>
      <c r="E145" s="76"/>
      <c r="F145" s="77"/>
      <c r="G145" s="76"/>
      <c r="H145" s="76"/>
      <c r="I145" s="76"/>
      <c r="J145" s="76"/>
      <c r="K145" s="76"/>
      <c r="L145" s="76"/>
      <c r="M145" s="76"/>
      <c r="N145" s="76"/>
      <c r="O145" s="76"/>
      <c r="P145" s="76"/>
      <c r="Q145" s="76"/>
      <c r="R145" s="76"/>
      <c r="S145" s="76"/>
      <c r="T145" s="76"/>
      <c r="U145" s="76"/>
      <c r="V145" s="76"/>
      <c r="W145" s="76"/>
      <c r="X145" s="76"/>
      <c r="Y145" s="76"/>
      <c r="Z145" s="76"/>
    </row>
    <row r="146" spans="1:26" ht="15.75" customHeight="1">
      <c r="A146" s="76"/>
      <c r="B146" s="76"/>
      <c r="C146" s="76"/>
      <c r="D146" s="76"/>
      <c r="E146" s="76"/>
      <c r="F146" s="77"/>
      <c r="G146" s="76"/>
      <c r="H146" s="76"/>
      <c r="I146" s="76"/>
      <c r="J146" s="76"/>
      <c r="K146" s="76"/>
      <c r="L146" s="76"/>
      <c r="M146" s="76"/>
      <c r="N146" s="76"/>
      <c r="O146" s="76"/>
      <c r="P146" s="76"/>
      <c r="Q146" s="76"/>
      <c r="R146" s="76"/>
      <c r="S146" s="76"/>
      <c r="T146" s="76"/>
      <c r="U146" s="76"/>
      <c r="V146" s="76"/>
      <c r="W146" s="76"/>
      <c r="X146" s="76"/>
      <c r="Y146" s="76"/>
      <c r="Z146" s="76"/>
    </row>
    <row r="147" spans="1:26" ht="15.75" customHeight="1">
      <c r="A147" s="76"/>
      <c r="B147" s="76"/>
      <c r="C147" s="76"/>
      <c r="D147" s="76"/>
      <c r="E147" s="76"/>
      <c r="F147" s="77"/>
      <c r="G147" s="76"/>
      <c r="H147" s="76"/>
      <c r="I147" s="76"/>
      <c r="J147" s="76"/>
      <c r="K147" s="76"/>
      <c r="L147" s="76"/>
      <c r="M147" s="76"/>
      <c r="N147" s="76"/>
      <c r="O147" s="76"/>
      <c r="P147" s="76"/>
      <c r="Q147" s="76"/>
      <c r="R147" s="76"/>
      <c r="S147" s="76"/>
      <c r="T147" s="76"/>
      <c r="U147" s="76"/>
      <c r="V147" s="76"/>
      <c r="W147" s="76"/>
      <c r="X147" s="76"/>
      <c r="Y147" s="76"/>
      <c r="Z147" s="76"/>
    </row>
    <row r="148" spans="1:26" ht="15.75" customHeight="1">
      <c r="A148" s="76"/>
      <c r="B148" s="76"/>
      <c r="C148" s="76"/>
      <c r="D148" s="76"/>
      <c r="E148" s="76"/>
      <c r="F148" s="77"/>
      <c r="G148" s="76"/>
      <c r="H148" s="76"/>
      <c r="I148" s="76"/>
      <c r="J148" s="76"/>
      <c r="K148" s="76"/>
      <c r="L148" s="76"/>
      <c r="M148" s="76"/>
      <c r="N148" s="76"/>
      <c r="O148" s="76"/>
      <c r="P148" s="76"/>
      <c r="Q148" s="76"/>
      <c r="R148" s="76"/>
      <c r="S148" s="76"/>
      <c r="T148" s="76"/>
      <c r="U148" s="76"/>
      <c r="V148" s="76"/>
      <c r="W148" s="76"/>
      <c r="X148" s="76"/>
      <c r="Y148" s="76"/>
      <c r="Z148" s="76"/>
    </row>
    <row r="149" spans="1:26" ht="15.75" customHeight="1">
      <c r="A149" s="76"/>
      <c r="B149" s="76"/>
      <c r="C149" s="76"/>
      <c r="D149" s="76"/>
      <c r="E149" s="76"/>
      <c r="F149" s="77"/>
      <c r="G149" s="76"/>
      <c r="H149" s="76"/>
      <c r="I149" s="76"/>
      <c r="J149" s="76"/>
      <c r="K149" s="76"/>
      <c r="L149" s="76"/>
      <c r="M149" s="76"/>
      <c r="N149" s="76"/>
      <c r="O149" s="76"/>
      <c r="P149" s="76"/>
      <c r="Q149" s="76"/>
      <c r="R149" s="76"/>
      <c r="S149" s="76"/>
      <c r="T149" s="76"/>
      <c r="U149" s="76"/>
      <c r="V149" s="76"/>
      <c r="W149" s="76"/>
      <c r="X149" s="76"/>
      <c r="Y149" s="76"/>
      <c r="Z149" s="76"/>
    </row>
    <row r="150" spans="1:26" ht="15.75" customHeight="1">
      <c r="A150" s="76"/>
      <c r="B150" s="76"/>
      <c r="C150" s="76"/>
      <c r="D150" s="76"/>
      <c r="E150" s="76"/>
      <c r="F150" s="77"/>
      <c r="G150" s="76"/>
      <c r="H150" s="76"/>
      <c r="I150" s="76"/>
      <c r="J150" s="76"/>
      <c r="K150" s="76"/>
      <c r="L150" s="76"/>
      <c r="M150" s="76"/>
      <c r="N150" s="76"/>
      <c r="O150" s="76"/>
      <c r="P150" s="76"/>
      <c r="Q150" s="76"/>
      <c r="R150" s="76"/>
      <c r="S150" s="76"/>
      <c r="T150" s="76"/>
      <c r="U150" s="76"/>
      <c r="V150" s="76"/>
      <c r="W150" s="76"/>
      <c r="X150" s="76"/>
      <c r="Y150" s="76"/>
      <c r="Z150" s="76"/>
    </row>
    <row r="151" spans="1:26" ht="15.75" customHeight="1">
      <c r="A151" s="76"/>
      <c r="B151" s="76"/>
      <c r="C151" s="76"/>
      <c r="D151" s="76"/>
      <c r="E151" s="76"/>
      <c r="F151" s="77"/>
      <c r="G151" s="76"/>
      <c r="H151" s="76"/>
      <c r="I151" s="76"/>
      <c r="J151" s="76"/>
      <c r="K151" s="76"/>
      <c r="L151" s="76"/>
      <c r="M151" s="76"/>
      <c r="N151" s="76"/>
      <c r="O151" s="76"/>
      <c r="P151" s="76"/>
      <c r="Q151" s="76"/>
      <c r="R151" s="76"/>
      <c r="S151" s="76"/>
      <c r="T151" s="76"/>
      <c r="U151" s="76"/>
      <c r="V151" s="76"/>
      <c r="W151" s="76"/>
      <c r="X151" s="76"/>
      <c r="Y151" s="76"/>
      <c r="Z151" s="76"/>
    </row>
    <row r="152" spans="1:26" ht="15.75" customHeight="1">
      <c r="A152" s="76"/>
      <c r="B152" s="76"/>
      <c r="C152" s="76"/>
      <c r="D152" s="76"/>
      <c r="E152" s="76"/>
      <c r="F152" s="77"/>
      <c r="G152" s="76"/>
      <c r="H152" s="76"/>
      <c r="I152" s="76"/>
      <c r="J152" s="76"/>
      <c r="K152" s="76"/>
      <c r="L152" s="76"/>
      <c r="M152" s="76"/>
      <c r="N152" s="76"/>
      <c r="O152" s="76"/>
      <c r="P152" s="76"/>
      <c r="Q152" s="76"/>
      <c r="R152" s="76"/>
      <c r="S152" s="76"/>
      <c r="T152" s="76"/>
      <c r="U152" s="76"/>
      <c r="V152" s="76"/>
      <c r="W152" s="76"/>
      <c r="X152" s="76"/>
      <c r="Y152" s="76"/>
      <c r="Z152" s="76"/>
    </row>
    <row r="153" spans="1:26" ht="15.75" customHeight="1">
      <c r="A153" s="76"/>
      <c r="B153" s="76"/>
      <c r="C153" s="76"/>
      <c r="D153" s="76"/>
      <c r="E153" s="76"/>
      <c r="F153" s="77"/>
      <c r="G153" s="76"/>
      <c r="H153" s="76"/>
      <c r="I153" s="76"/>
      <c r="J153" s="76"/>
      <c r="K153" s="76"/>
      <c r="L153" s="76"/>
      <c r="M153" s="76"/>
      <c r="N153" s="76"/>
      <c r="O153" s="76"/>
      <c r="P153" s="76"/>
      <c r="Q153" s="76"/>
      <c r="R153" s="76"/>
      <c r="S153" s="76"/>
      <c r="T153" s="76"/>
      <c r="U153" s="76"/>
      <c r="V153" s="76"/>
      <c r="W153" s="76"/>
      <c r="X153" s="76"/>
      <c r="Y153" s="76"/>
      <c r="Z153" s="76"/>
    </row>
    <row r="154" spans="1:26" ht="15.75" customHeight="1">
      <c r="A154" s="76"/>
      <c r="B154" s="76"/>
      <c r="C154" s="76"/>
      <c r="D154" s="76"/>
      <c r="E154" s="76"/>
      <c r="F154" s="77"/>
      <c r="G154" s="76"/>
      <c r="H154" s="76"/>
      <c r="I154" s="76"/>
      <c r="J154" s="76"/>
      <c r="K154" s="76"/>
      <c r="L154" s="76"/>
      <c r="M154" s="76"/>
      <c r="N154" s="76"/>
      <c r="O154" s="76"/>
      <c r="P154" s="76"/>
      <c r="Q154" s="76"/>
      <c r="R154" s="76"/>
      <c r="S154" s="76"/>
      <c r="T154" s="76"/>
      <c r="U154" s="76"/>
      <c r="V154" s="76"/>
      <c r="W154" s="76"/>
      <c r="X154" s="76"/>
      <c r="Y154" s="76"/>
      <c r="Z154" s="76"/>
    </row>
    <row r="155" spans="1:26" ht="15.75" customHeight="1">
      <c r="A155" s="76"/>
      <c r="B155" s="76"/>
      <c r="C155" s="76"/>
      <c r="D155" s="76"/>
      <c r="E155" s="76"/>
      <c r="F155" s="77"/>
      <c r="G155" s="76"/>
      <c r="H155" s="76"/>
      <c r="I155" s="76"/>
      <c r="J155" s="76"/>
      <c r="K155" s="76"/>
      <c r="L155" s="76"/>
      <c r="M155" s="76"/>
      <c r="N155" s="76"/>
      <c r="O155" s="76"/>
      <c r="P155" s="76"/>
      <c r="Q155" s="76"/>
      <c r="R155" s="76"/>
      <c r="S155" s="76"/>
      <c r="T155" s="76"/>
      <c r="U155" s="76"/>
      <c r="V155" s="76"/>
      <c r="W155" s="76"/>
      <c r="X155" s="76"/>
      <c r="Y155" s="76"/>
      <c r="Z155" s="76"/>
    </row>
    <row r="156" spans="1:26" ht="15.75" customHeight="1">
      <c r="A156" s="76"/>
      <c r="B156" s="76"/>
      <c r="C156" s="76"/>
      <c r="D156" s="76"/>
      <c r="E156" s="76"/>
      <c r="F156" s="77"/>
      <c r="G156" s="76"/>
      <c r="H156" s="76"/>
      <c r="I156" s="76"/>
      <c r="J156" s="76"/>
      <c r="K156" s="76"/>
      <c r="L156" s="76"/>
      <c r="M156" s="76"/>
      <c r="N156" s="76"/>
      <c r="O156" s="76"/>
      <c r="P156" s="76"/>
      <c r="Q156" s="76"/>
      <c r="R156" s="76"/>
      <c r="S156" s="76"/>
      <c r="T156" s="76"/>
      <c r="U156" s="76"/>
      <c r="V156" s="76"/>
      <c r="W156" s="76"/>
      <c r="X156" s="76"/>
      <c r="Y156" s="76"/>
      <c r="Z156" s="76"/>
    </row>
    <row r="157" spans="1:26" ht="15.75" customHeight="1">
      <c r="A157" s="76"/>
      <c r="B157" s="76"/>
      <c r="C157" s="76"/>
      <c r="D157" s="76"/>
      <c r="E157" s="76"/>
      <c r="F157" s="77"/>
      <c r="G157" s="76"/>
      <c r="H157" s="76"/>
      <c r="I157" s="76"/>
      <c r="J157" s="76"/>
      <c r="K157" s="76"/>
      <c r="L157" s="76"/>
      <c r="M157" s="76"/>
      <c r="N157" s="76"/>
      <c r="O157" s="76"/>
      <c r="P157" s="76"/>
      <c r="Q157" s="76"/>
      <c r="R157" s="76"/>
      <c r="S157" s="76"/>
      <c r="T157" s="76"/>
      <c r="U157" s="76"/>
      <c r="V157" s="76"/>
      <c r="W157" s="76"/>
      <c r="X157" s="76"/>
      <c r="Y157" s="76"/>
      <c r="Z157" s="76"/>
    </row>
    <row r="158" spans="1:26" ht="15.75" customHeight="1">
      <c r="A158" s="76"/>
      <c r="B158" s="76"/>
      <c r="C158" s="76"/>
      <c r="D158" s="76"/>
      <c r="E158" s="76"/>
      <c r="F158" s="77"/>
      <c r="G158" s="76"/>
      <c r="H158" s="76"/>
      <c r="I158" s="76"/>
      <c r="J158" s="76"/>
      <c r="K158" s="76"/>
      <c r="L158" s="76"/>
      <c r="M158" s="76"/>
      <c r="N158" s="76"/>
      <c r="O158" s="76"/>
      <c r="P158" s="76"/>
      <c r="Q158" s="76"/>
      <c r="R158" s="76"/>
      <c r="S158" s="76"/>
      <c r="T158" s="76"/>
      <c r="U158" s="76"/>
      <c r="V158" s="76"/>
      <c r="W158" s="76"/>
      <c r="X158" s="76"/>
      <c r="Y158" s="76"/>
      <c r="Z158" s="76"/>
    </row>
    <row r="159" spans="1:26" ht="15.75" customHeight="1">
      <c r="A159" s="76"/>
      <c r="B159" s="76"/>
      <c r="C159" s="76"/>
      <c r="D159" s="76"/>
      <c r="E159" s="76"/>
      <c r="F159" s="77"/>
      <c r="G159" s="76"/>
      <c r="H159" s="76"/>
      <c r="I159" s="76"/>
      <c r="J159" s="76"/>
      <c r="K159" s="76"/>
      <c r="L159" s="76"/>
      <c r="M159" s="76"/>
      <c r="N159" s="76"/>
      <c r="O159" s="76"/>
      <c r="P159" s="76"/>
      <c r="Q159" s="76"/>
      <c r="R159" s="76"/>
      <c r="S159" s="76"/>
      <c r="T159" s="76"/>
      <c r="U159" s="76"/>
      <c r="V159" s="76"/>
      <c r="W159" s="76"/>
      <c r="X159" s="76"/>
      <c r="Y159" s="76"/>
      <c r="Z159" s="76"/>
    </row>
    <row r="160" spans="1:26" ht="15.75" customHeight="1">
      <c r="A160" s="76"/>
      <c r="B160" s="76"/>
      <c r="C160" s="76"/>
      <c r="D160" s="76"/>
      <c r="E160" s="76"/>
      <c r="F160" s="77"/>
      <c r="G160" s="76"/>
      <c r="H160" s="76"/>
      <c r="I160" s="76"/>
      <c r="J160" s="76"/>
      <c r="K160" s="76"/>
      <c r="L160" s="76"/>
      <c r="M160" s="76"/>
      <c r="N160" s="76"/>
      <c r="O160" s="76"/>
      <c r="P160" s="76"/>
      <c r="Q160" s="76"/>
      <c r="R160" s="76"/>
      <c r="S160" s="76"/>
      <c r="T160" s="76"/>
      <c r="U160" s="76"/>
      <c r="V160" s="76"/>
      <c r="W160" s="76"/>
      <c r="X160" s="76"/>
      <c r="Y160" s="76"/>
      <c r="Z160" s="76"/>
    </row>
    <row r="161" spans="1:26" ht="15.75" customHeight="1">
      <c r="A161" s="76"/>
      <c r="B161" s="76"/>
      <c r="C161" s="76"/>
      <c r="D161" s="76"/>
      <c r="E161" s="76"/>
      <c r="F161" s="77"/>
      <c r="G161" s="76"/>
      <c r="H161" s="76"/>
      <c r="I161" s="76"/>
      <c r="J161" s="76"/>
      <c r="K161" s="76"/>
      <c r="L161" s="76"/>
      <c r="M161" s="76"/>
      <c r="N161" s="76"/>
      <c r="O161" s="76"/>
      <c r="P161" s="76"/>
      <c r="Q161" s="76"/>
      <c r="R161" s="76"/>
      <c r="S161" s="76"/>
      <c r="T161" s="76"/>
      <c r="U161" s="76"/>
      <c r="V161" s="76"/>
      <c r="W161" s="76"/>
      <c r="X161" s="76"/>
      <c r="Y161" s="76"/>
      <c r="Z161" s="76"/>
    </row>
    <row r="162" spans="1:26" ht="15.75" customHeight="1">
      <c r="A162" s="76"/>
      <c r="B162" s="76"/>
      <c r="C162" s="76"/>
      <c r="D162" s="76"/>
      <c r="E162" s="76"/>
      <c r="F162" s="77"/>
      <c r="G162" s="76"/>
      <c r="H162" s="76"/>
      <c r="I162" s="76"/>
      <c r="J162" s="76"/>
      <c r="K162" s="76"/>
      <c r="L162" s="76"/>
      <c r="M162" s="76"/>
      <c r="N162" s="76"/>
      <c r="O162" s="76"/>
      <c r="P162" s="76"/>
      <c r="Q162" s="76"/>
      <c r="R162" s="76"/>
      <c r="S162" s="76"/>
      <c r="T162" s="76"/>
      <c r="U162" s="76"/>
      <c r="V162" s="76"/>
      <c r="W162" s="76"/>
      <c r="X162" s="76"/>
      <c r="Y162" s="76"/>
      <c r="Z162" s="76"/>
    </row>
    <row r="163" spans="1:26" ht="15.75" customHeight="1">
      <c r="A163" s="76"/>
      <c r="B163" s="76"/>
      <c r="C163" s="76"/>
      <c r="D163" s="76"/>
      <c r="E163" s="76"/>
      <c r="F163" s="77"/>
      <c r="G163" s="76"/>
      <c r="H163" s="76"/>
      <c r="I163" s="76"/>
      <c r="J163" s="76"/>
      <c r="K163" s="76"/>
      <c r="L163" s="76"/>
      <c r="M163" s="76"/>
      <c r="N163" s="76"/>
      <c r="O163" s="76"/>
      <c r="P163" s="76"/>
      <c r="Q163" s="76"/>
      <c r="R163" s="76"/>
      <c r="S163" s="76"/>
      <c r="T163" s="76"/>
      <c r="U163" s="76"/>
      <c r="V163" s="76"/>
      <c r="W163" s="76"/>
      <c r="X163" s="76"/>
      <c r="Y163" s="76"/>
      <c r="Z163" s="76"/>
    </row>
    <row r="164" spans="1:26" ht="15.75" customHeight="1">
      <c r="A164" s="76"/>
      <c r="B164" s="76"/>
      <c r="C164" s="76"/>
      <c r="D164" s="76"/>
      <c r="E164" s="76"/>
      <c r="F164" s="77"/>
      <c r="G164" s="76"/>
      <c r="H164" s="76"/>
      <c r="I164" s="76"/>
      <c r="J164" s="76"/>
      <c r="K164" s="76"/>
      <c r="L164" s="76"/>
      <c r="M164" s="76"/>
      <c r="N164" s="76"/>
      <c r="O164" s="76"/>
      <c r="P164" s="76"/>
      <c r="Q164" s="76"/>
      <c r="R164" s="76"/>
      <c r="S164" s="76"/>
      <c r="T164" s="76"/>
      <c r="U164" s="76"/>
      <c r="V164" s="76"/>
      <c r="W164" s="76"/>
      <c r="X164" s="76"/>
      <c r="Y164" s="76"/>
      <c r="Z164" s="76"/>
    </row>
    <row r="165" spans="1:26" ht="15.75" customHeight="1">
      <c r="A165" s="76"/>
      <c r="B165" s="76"/>
      <c r="C165" s="76"/>
      <c r="D165" s="76"/>
      <c r="E165" s="76"/>
      <c r="F165" s="77"/>
      <c r="G165" s="76"/>
      <c r="H165" s="76"/>
      <c r="I165" s="76"/>
      <c r="J165" s="76"/>
      <c r="K165" s="76"/>
      <c r="L165" s="76"/>
      <c r="M165" s="76"/>
      <c r="N165" s="76"/>
      <c r="O165" s="76"/>
      <c r="P165" s="76"/>
      <c r="Q165" s="76"/>
      <c r="R165" s="76"/>
      <c r="S165" s="76"/>
      <c r="T165" s="76"/>
      <c r="U165" s="76"/>
      <c r="V165" s="76"/>
      <c r="W165" s="76"/>
      <c r="X165" s="76"/>
      <c r="Y165" s="76"/>
      <c r="Z165" s="76"/>
    </row>
    <row r="166" spans="1:26" ht="15.75" customHeight="1">
      <c r="A166" s="76"/>
      <c r="B166" s="76"/>
      <c r="C166" s="76"/>
      <c r="D166" s="76"/>
      <c r="E166" s="76"/>
      <c r="F166" s="77"/>
      <c r="G166" s="76"/>
      <c r="H166" s="76"/>
      <c r="I166" s="76"/>
      <c r="J166" s="76"/>
      <c r="K166" s="76"/>
      <c r="L166" s="76"/>
      <c r="M166" s="76"/>
      <c r="N166" s="76"/>
      <c r="O166" s="76"/>
      <c r="P166" s="76"/>
      <c r="Q166" s="76"/>
      <c r="R166" s="76"/>
      <c r="S166" s="76"/>
      <c r="T166" s="76"/>
      <c r="U166" s="76"/>
      <c r="V166" s="76"/>
      <c r="W166" s="76"/>
      <c r="X166" s="76"/>
      <c r="Y166" s="76"/>
      <c r="Z166" s="76"/>
    </row>
    <row r="167" spans="1:26" ht="15.75" customHeight="1">
      <c r="A167" s="76"/>
      <c r="B167" s="76"/>
      <c r="C167" s="76"/>
      <c r="D167" s="76"/>
      <c r="E167" s="76"/>
      <c r="F167" s="77"/>
      <c r="G167" s="76"/>
      <c r="H167" s="76"/>
      <c r="I167" s="76"/>
      <c r="J167" s="76"/>
      <c r="K167" s="76"/>
      <c r="L167" s="76"/>
      <c r="M167" s="76"/>
      <c r="N167" s="76"/>
      <c r="O167" s="76"/>
      <c r="P167" s="76"/>
      <c r="Q167" s="76"/>
      <c r="R167" s="76"/>
      <c r="S167" s="76"/>
      <c r="T167" s="76"/>
      <c r="U167" s="76"/>
      <c r="V167" s="76"/>
      <c r="W167" s="76"/>
      <c r="X167" s="76"/>
      <c r="Y167" s="76"/>
      <c r="Z167" s="76"/>
    </row>
    <row r="168" spans="1:26" ht="15.75" customHeight="1">
      <c r="A168" s="76"/>
      <c r="B168" s="76"/>
      <c r="C168" s="76"/>
      <c r="D168" s="76"/>
      <c r="E168" s="76"/>
      <c r="F168" s="77"/>
      <c r="G168" s="76"/>
      <c r="H168" s="76"/>
      <c r="I168" s="76"/>
      <c r="J168" s="76"/>
      <c r="K168" s="76"/>
      <c r="L168" s="76"/>
      <c r="M168" s="76"/>
      <c r="N168" s="76"/>
      <c r="O168" s="76"/>
      <c r="P168" s="76"/>
      <c r="Q168" s="76"/>
      <c r="R168" s="76"/>
      <c r="S168" s="76"/>
      <c r="T168" s="76"/>
      <c r="U168" s="76"/>
      <c r="V168" s="76"/>
      <c r="W168" s="76"/>
      <c r="X168" s="76"/>
      <c r="Y168" s="76"/>
      <c r="Z168" s="76"/>
    </row>
    <row r="169" spans="1:26" ht="15.75" customHeight="1">
      <c r="A169" s="76"/>
      <c r="B169" s="76"/>
      <c r="C169" s="76"/>
      <c r="D169" s="76"/>
      <c r="E169" s="76"/>
      <c r="F169" s="77"/>
      <c r="G169" s="76"/>
      <c r="H169" s="76"/>
      <c r="I169" s="76"/>
      <c r="J169" s="76"/>
      <c r="K169" s="76"/>
      <c r="L169" s="76"/>
      <c r="M169" s="76"/>
      <c r="N169" s="76"/>
      <c r="O169" s="76"/>
      <c r="P169" s="76"/>
      <c r="Q169" s="76"/>
      <c r="R169" s="76"/>
      <c r="S169" s="76"/>
      <c r="T169" s="76"/>
      <c r="U169" s="76"/>
      <c r="V169" s="76"/>
      <c r="W169" s="76"/>
      <c r="X169" s="76"/>
      <c r="Y169" s="76"/>
      <c r="Z169" s="76"/>
    </row>
    <row r="170" spans="1:26" ht="15.75" customHeight="1">
      <c r="A170" s="76"/>
      <c r="B170" s="76"/>
      <c r="C170" s="76"/>
      <c r="D170" s="76"/>
      <c r="E170" s="76"/>
      <c r="F170" s="77"/>
      <c r="G170" s="76"/>
      <c r="H170" s="76"/>
      <c r="I170" s="76"/>
      <c r="J170" s="76"/>
      <c r="K170" s="76"/>
      <c r="L170" s="76"/>
      <c r="M170" s="76"/>
      <c r="N170" s="76"/>
      <c r="O170" s="76"/>
      <c r="P170" s="76"/>
      <c r="Q170" s="76"/>
      <c r="R170" s="76"/>
      <c r="S170" s="76"/>
      <c r="T170" s="76"/>
      <c r="U170" s="76"/>
      <c r="V170" s="76"/>
      <c r="W170" s="76"/>
      <c r="X170" s="76"/>
      <c r="Y170" s="76"/>
      <c r="Z170" s="76"/>
    </row>
    <row r="171" spans="1:26" ht="15.75" customHeight="1">
      <c r="A171" s="76"/>
      <c r="B171" s="76"/>
      <c r="C171" s="76"/>
      <c r="D171" s="76"/>
      <c r="E171" s="76"/>
      <c r="F171" s="77"/>
      <c r="G171" s="76"/>
      <c r="H171" s="76"/>
      <c r="I171" s="76"/>
      <c r="J171" s="76"/>
      <c r="K171" s="76"/>
      <c r="L171" s="76"/>
      <c r="M171" s="76"/>
      <c r="N171" s="76"/>
      <c r="O171" s="76"/>
      <c r="P171" s="76"/>
      <c r="Q171" s="76"/>
      <c r="R171" s="76"/>
      <c r="S171" s="76"/>
      <c r="T171" s="76"/>
      <c r="U171" s="76"/>
      <c r="V171" s="76"/>
      <c r="W171" s="76"/>
      <c r="X171" s="76"/>
      <c r="Y171" s="76"/>
      <c r="Z171" s="76"/>
    </row>
    <row r="172" spans="1:26" ht="15.75" customHeight="1">
      <c r="A172" s="76"/>
      <c r="B172" s="76"/>
      <c r="C172" s="76"/>
      <c r="D172" s="76"/>
      <c r="E172" s="76"/>
      <c r="F172" s="77"/>
      <c r="G172" s="76"/>
      <c r="H172" s="76"/>
      <c r="I172" s="76"/>
      <c r="J172" s="76"/>
      <c r="K172" s="76"/>
      <c r="L172" s="76"/>
      <c r="M172" s="76"/>
      <c r="N172" s="76"/>
      <c r="O172" s="76"/>
      <c r="P172" s="76"/>
      <c r="Q172" s="76"/>
      <c r="R172" s="76"/>
      <c r="S172" s="76"/>
      <c r="T172" s="76"/>
      <c r="U172" s="76"/>
      <c r="V172" s="76"/>
      <c r="W172" s="76"/>
      <c r="X172" s="76"/>
      <c r="Y172" s="76"/>
      <c r="Z172" s="76"/>
    </row>
    <row r="173" spans="1:26" ht="15.75" customHeight="1">
      <c r="A173" s="76"/>
      <c r="B173" s="76"/>
      <c r="C173" s="76"/>
      <c r="D173" s="76"/>
      <c r="E173" s="76"/>
      <c r="F173" s="77"/>
      <c r="G173" s="76"/>
      <c r="H173" s="76"/>
      <c r="I173" s="76"/>
      <c r="J173" s="76"/>
      <c r="K173" s="76"/>
      <c r="L173" s="76"/>
      <c r="M173" s="76"/>
      <c r="N173" s="76"/>
      <c r="O173" s="76"/>
      <c r="P173" s="76"/>
      <c r="Q173" s="76"/>
      <c r="R173" s="76"/>
      <c r="S173" s="76"/>
      <c r="T173" s="76"/>
      <c r="U173" s="76"/>
      <c r="V173" s="76"/>
      <c r="W173" s="76"/>
      <c r="X173" s="76"/>
      <c r="Y173" s="76"/>
      <c r="Z173" s="76"/>
    </row>
    <row r="174" spans="1:26" ht="15.75" customHeight="1">
      <c r="A174" s="76"/>
      <c r="B174" s="76"/>
      <c r="C174" s="76"/>
      <c r="D174" s="76"/>
      <c r="E174" s="76"/>
      <c r="F174" s="77"/>
      <c r="G174" s="76"/>
      <c r="H174" s="76"/>
      <c r="I174" s="76"/>
      <c r="J174" s="76"/>
      <c r="K174" s="76"/>
      <c r="L174" s="76"/>
      <c r="M174" s="76"/>
      <c r="N174" s="76"/>
      <c r="O174" s="76"/>
      <c r="P174" s="76"/>
      <c r="Q174" s="76"/>
      <c r="R174" s="76"/>
      <c r="S174" s="76"/>
      <c r="T174" s="76"/>
      <c r="U174" s="76"/>
      <c r="V174" s="76"/>
      <c r="W174" s="76"/>
      <c r="X174" s="76"/>
      <c r="Y174" s="76"/>
      <c r="Z174" s="76"/>
    </row>
    <row r="175" spans="1:26" ht="15.75" customHeight="1">
      <c r="A175" s="76"/>
      <c r="B175" s="76"/>
      <c r="C175" s="76"/>
      <c r="D175" s="76"/>
      <c r="E175" s="76"/>
      <c r="F175" s="77"/>
      <c r="G175" s="76"/>
      <c r="H175" s="76"/>
      <c r="I175" s="76"/>
      <c r="J175" s="76"/>
      <c r="K175" s="76"/>
      <c r="L175" s="76"/>
      <c r="M175" s="76"/>
      <c r="N175" s="76"/>
      <c r="O175" s="76"/>
      <c r="P175" s="76"/>
      <c r="Q175" s="76"/>
      <c r="R175" s="76"/>
      <c r="S175" s="76"/>
      <c r="T175" s="76"/>
      <c r="U175" s="76"/>
      <c r="V175" s="76"/>
      <c r="W175" s="76"/>
      <c r="X175" s="76"/>
      <c r="Y175" s="76"/>
      <c r="Z175" s="76"/>
    </row>
    <row r="176" spans="1:26" ht="15.75" customHeight="1">
      <c r="A176" s="76"/>
      <c r="B176" s="76"/>
      <c r="C176" s="76"/>
      <c r="D176" s="76"/>
      <c r="E176" s="76"/>
      <c r="F176" s="77"/>
      <c r="G176" s="76"/>
      <c r="H176" s="76"/>
      <c r="I176" s="76"/>
      <c r="J176" s="76"/>
      <c r="K176" s="76"/>
      <c r="L176" s="76"/>
      <c r="M176" s="76"/>
      <c r="N176" s="76"/>
      <c r="O176" s="76"/>
      <c r="P176" s="76"/>
      <c r="Q176" s="76"/>
      <c r="R176" s="76"/>
      <c r="S176" s="76"/>
      <c r="T176" s="76"/>
      <c r="U176" s="76"/>
      <c r="V176" s="76"/>
      <c r="W176" s="76"/>
      <c r="X176" s="76"/>
      <c r="Y176" s="76"/>
      <c r="Z176" s="76"/>
    </row>
    <row r="177" spans="1:26" ht="15.75" customHeight="1">
      <c r="A177" s="76"/>
      <c r="B177" s="76"/>
      <c r="C177" s="76"/>
      <c r="D177" s="76"/>
      <c r="E177" s="76"/>
      <c r="F177" s="77"/>
      <c r="G177" s="76"/>
      <c r="H177" s="76"/>
      <c r="I177" s="76"/>
      <c r="J177" s="76"/>
      <c r="K177" s="76"/>
      <c r="L177" s="76"/>
      <c r="M177" s="76"/>
      <c r="N177" s="76"/>
      <c r="O177" s="76"/>
      <c r="P177" s="76"/>
      <c r="Q177" s="76"/>
      <c r="R177" s="76"/>
      <c r="S177" s="76"/>
      <c r="T177" s="76"/>
      <c r="U177" s="76"/>
      <c r="V177" s="76"/>
      <c r="W177" s="76"/>
      <c r="X177" s="76"/>
      <c r="Y177" s="76"/>
      <c r="Z177" s="76"/>
    </row>
    <row r="178" spans="1:26" ht="15.75" customHeight="1">
      <c r="A178" s="76"/>
      <c r="B178" s="76"/>
      <c r="C178" s="76"/>
      <c r="D178" s="76"/>
      <c r="E178" s="76"/>
      <c r="F178" s="77"/>
      <c r="G178" s="76"/>
      <c r="H178" s="76"/>
      <c r="I178" s="76"/>
      <c r="J178" s="76"/>
      <c r="K178" s="76"/>
      <c r="L178" s="76"/>
      <c r="M178" s="76"/>
      <c r="N178" s="76"/>
      <c r="O178" s="76"/>
      <c r="P178" s="76"/>
      <c r="Q178" s="76"/>
      <c r="R178" s="76"/>
      <c r="S178" s="76"/>
      <c r="T178" s="76"/>
      <c r="U178" s="76"/>
      <c r="V178" s="76"/>
      <c r="W178" s="76"/>
      <c r="X178" s="76"/>
      <c r="Y178" s="76"/>
      <c r="Z178" s="76"/>
    </row>
    <row r="179" spans="1:26" ht="15.75" customHeight="1">
      <c r="A179" s="76"/>
      <c r="B179" s="76"/>
      <c r="C179" s="76"/>
      <c r="D179" s="76"/>
      <c r="E179" s="76"/>
      <c r="F179" s="77"/>
      <c r="G179" s="76"/>
      <c r="H179" s="76"/>
      <c r="I179" s="76"/>
      <c r="J179" s="76"/>
      <c r="K179" s="76"/>
      <c r="L179" s="76"/>
      <c r="M179" s="76"/>
      <c r="N179" s="76"/>
      <c r="O179" s="76"/>
      <c r="P179" s="76"/>
      <c r="Q179" s="76"/>
      <c r="R179" s="76"/>
      <c r="S179" s="76"/>
      <c r="T179" s="76"/>
      <c r="U179" s="76"/>
      <c r="V179" s="76"/>
      <c r="W179" s="76"/>
      <c r="X179" s="76"/>
      <c r="Y179" s="76"/>
      <c r="Z179" s="76"/>
    </row>
    <row r="180" spans="1:26" ht="15.75" customHeight="1">
      <c r="A180" s="76"/>
      <c r="B180" s="76"/>
      <c r="C180" s="76"/>
      <c r="D180" s="76"/>
      <c r="E180" s="76"/>
      <c r="F180" s="77"/>
      <c r="G180" s="76"/>
      <c r="H180" s="76"/>
      <c r="I180" s="76"/>
      <c r="J180" s="76"/>
      <c r="K180" s="76"/>
      <c r="L180" s="76"/>
      <c r="M180" s="76"/>
      <c r="N180" s="76"/>
      <c r="O180" s="76"/>
      <c r="P180" s="76"/>
      <c r="Q180" s="76"/>
      <c r="R180" s="76"/>
      <c r="S180" s="76"/>
      <c r="T180" s="76"/>
      <c r="U180" s="76"/>
      <c r="V180" s="76"/>
      <c r="W180" s="76"/>
      <c r="X180" s="76"/>
      <c r="Y180" s="76"/>
      <c r="Z180" s="76"/>
    </row>
    <row r="181" spans="1:26" ht="15.75" customHeight="1">
      <c r="A181" s="76"/>
      <c r="B181" s="76"/>
      <c r="C181" s="76"/>
      <c r="D181" s="76"/>
      <c r="E181" s="76"/>
      <c r="F181" s="77"/>
      <c r="G181" s="76"/>
      <c r="H181" s="76"/>
      <c r="I181" s="76"/>
      <c r="J181" s="76"/>
      <c r="K181" s="76"/>
      <c r="L181" s="76"/>
      <c r="M181" s="76"/>
      <c r="N181" s="76"/>
      <c r="O181" s="76"/>
      <c r="P181" s="76"/>
      <c r="Q181" s="76"/>
      <c r="R181" s="76"/>
      <c r="S181" s="76"/>
      <c r="T181" s="76"/>
      <c r="U181" s="76"/>
      <c r="V181" s="76"/>
      <c r="W181" s="76"/>
      <c r="X181" s="76"/>
      <c r="Y181" s="76"/>
      <c r="Z181" s="76"/>
    </row>
    <row r="182" spans="1:26" ht="15.75" customHeight="1">
      <c r="A182" s="76"/>
      <c r="B182" s="76"/>
      <c r="C182" s="76"/>
      <c r="D182" s="76"/>
      <c r="E182" s="76"/>
      <c r="F182" s="77"/>
      <c r="G182" s="76"/>
      <c r="H182" s="76"/>
      <c r="I182" s="76"/>
      <c r="J182" s="76"/>
      <c r="K182" s="76"/>
      <c r="L182" s="76"/>
      <c r="M182" s="76"/>
      <c r="N182" s="76"/>
      <c r="O182" s="76"/>
      <c r="P182" s="76"/>
      <c r="Q182" s="76"/>
      <c r="R182" s="76"/>
      <c r="S182" s="76"/>
      <c r="T182" s="76"/>
      <c r="U182" s="76"/>
      <c r="V182" s="76"/>
      <c r="W182" s="76"/>
      <c r="X182" s="76"/>
      <c r="Y182" s="76"/>
      <c r="Z182" s="76"/>
    </row>
    <row r="183" spans="1:26" ht="15.75" customHeight="1">
      <c r="A183" s="76"/>
      <c r="B183" s="76"/>
      <c r="C183" s="76"/>
      <c r="D183" s="76"/>
      <c r="E183" s="76"/>
      <c r="F183" s="77"/>
      <c r="G183" s="76"/>
      <c r="H183" s="76"/>
      <c r="I183" s="76"/>
      <c r="J183" s="76"/>
      <c r="K183" s="76"/>
      <c r="L183" s="76"/>
      <c r="M183" s="76"/>
      <c r="N183" s="76"/>
      <c r="O183" s="76"/>
      <c r="P183" s="76"/>
      <c r="Q183" s="76"/>
      <c r="R183" s="76"/>
      <c r="S183" s="76"/>
      <c r="T183" s="76"/>
      <c r="U183" s="76"/>
      <c r="V183" s="76"/>
      <c r="W183" s="76"/>
      <c r="X183" s="76"/>
      <c r="Y183" s="76"/>
      <c r="Z183" s="76"/>
    </row>
    <row r="184" spans="1:26" ht="15.75" customHeight="1">
      <c r="A184" s="76"/>
      <c r="B184" s="76"/>
      <c r="C184" s="76"/>
      <c r="D184" s="76"/>
      <c r="E184" s="76"/>
      <c r="F184" s="77"/>
      <c r="G184" s="76"/>
      <c r="H184" s="76"/>
      <c r="I184" s="76"/>
      <c r="J184" s="76"/>
      <c r="K184" s="76"/>
      <c r="L184" s="76"/>
      <c r="M184" s="76"/>
      <c r="N184" s="76"/>
      <c r="O184" s="76"/>
      <c r="P184" s="76"/>
      <c r="Q184" s="76"/>
      <c r="R184" s="76"/>
      <c r="S184" s="76"/>
      <c r="T184" s="76"/>
      <c r="U184" s="76"/>
      <c r="V184" s="76"/>
      <c r="W184" s="76"/>
      <c r="X184" s="76"/>
      <c r="Y184" s="76"/>
      <c r="Z184" s="76"/>
    </row>
    <row r="185" spans="1:26" ht="15.75" customHeight="1">
      <c r="A185" s="76"/>
      <c r="B185" s="76"/>
      <c r="C185" s="76"/>
      <c r="D185" s="76"/>
      <c r="E185" s="76"/>
      <c r="F185" s="77"/>
      <c r="G185" s="76"/>
      <c r="H185" s="76"/>
      <c r="I185" s="76"/>
      <c r="J185" s="76"/>
      <c r="K185" s="76"/>
      <c r="L185" s="76"/>
      <c r="M185" s="76"/>
      <c r="N185" s="76"/>
      <c r="O185" s="76"/>
      <c r="P185" s="76"/>
      <c r="Q185" s="76"/>
      <c r="R185" s="76"/>
      <c r="S185" s="76"/>
      <c r="T185" s="76"/>
      <c r="U185" s="76"/>
      <c r="V185" s="76"/>
      <c r="W185" s="76"/>
      <c r="X185" s="76"/>
      <c r="Y185" s="76"/>
      <c r="Z185" s="76"/>
    </row>
    <row r="186" spans="1:26" ht="15.75" customHeight="1">
      <c r="A186" s="76"/>
      <c r="B186" s="76"/>
      <c r="C186" s="76"/>
      <c r="D186" s="76"/>
      <c r="E186" s="76"/>
      <c r="F186" s="77"/>
      <c r="G186" s="76"/>
      <c r="H186" s="76"/>
      <c r="I186" s="76"/>
      <c r="J186" s="76"/>
      <c r="K186" s="76"/>
      <c r="L186" s="76"/>
      <c r="M186" s="76"/>
      <c r="N186" s="76"/>
      <c r="O186" s="76"/>
      <c r="P186" s="76"/>
      <c r="Q186" s="76"/>
      <c r="R186" s="76"/>
      <c r="S186" s="76"/>
      <c r="T186" s="76"/>
      <c r="U186" s="76"/>
      <c r="V186" s="76"/>
      <c r="W186" s="76"/>
      <c r="X186" s="76"/>
      <c r="Y186" s="76"/>
      <c r="Z186" s="76"/>
    </row>
    <row r="187" spans="1:26" ht="15.75" customHeight="1">
      <c r="A187" s="76"/>
      <c r="B187" s="76"/>
      <c r="C187" s="76"/>
      <c r="D187" s="76"/>
      <c r="E187" s="76"/>
      <c r="F187" s="77"/>
      <c r="G187" s="76"/>
      <c r="H187" s="76"/>
      <c r="I187" s="76"/>
      <c r="J187" s="76"/>
      <c r="K187" s="76"/>
      <c r="L187" s="76"/>
      <c r="M187" s="76"/>
      <c r="N187" s="76"/>
      <c r="O187" s="76"/>
      <c r="P187" s="76"/>
      <c r="Q187" s="76"/>
      <c r="R187" s="76"/>
      <c r="S187" s="76"/>
      <c r="T187" s="76"/>
      <c r="U187" s="76"/>
      <c r="V187" s="76"/>
      <c r="W187" s="76"/>
      <c r="X187" s="76"/>
      <c r="Y187" s="76"/>
      <c r="Z187" s="76"/>
    </row>
    <row r="188" spans="1:26" ht="15.75" customHeight="1">
      <c r="A188" s="76"/>
      <c r="B188" s="76"/>
      <c r="C188" s="76"/>
      <c r="D188" s="76"/>
      <c r="E188" s="76"/>
      <c r="F188" s="77"/>
      <c r="G188" s="76"/>
      <c r="H188" s="76"/>
      <c r="I188" s="76"/>
      <c r="J188" s="76"/>
      <c r="K188" s="76"/>
      <c r="L188" s="76"/>
      <c r="M188" s="76"/>
      <c r="N188" s="76"/>
      <c r="O188" s="76"/>
      <c r="P188" s="76"/>
      <c r="Q188" s="76"/>
      <c r="R188" s="76"/>
      <c r="S188" s="76"/>
      <c r="T188" s="76"/>
      <c r="U188" s="76"/>
      <c r="V188" s="76"/>
      <c r="W188" s="76"/>
      <c r="X188" s="76"/>
      <c r="Y188" s="76"/>
      <c r="Z188" s="76"/>
    </row>
    <row r="189" spans="1:26" ht="15.75" customHeight="1">
      <c r="A189" s="76"/>
      <c r="B189" s="76"/>
      <c r="C189" s="76"/>
      <c r="D189" s="76"/>
      <c r="E189" s="76"/>
      <c r="F189" s="77"/>
      <c r="G189" s="76"/>
      <c r="H189" s="76"/>
      <c r="I189" s="76"/>
      <c r="J189" s="76"/>
      <c r="K189" s="76"/>
      <c r="L189" s="76"/>
      <c r="M189" s="76"/>
      <c r="N189" s="76"/>
      <c r="O189" s="76"/>
      <c r="P189" s="76"/>
      <c r="Q189" s="76"/>
      <c r="R189" s="76"/>
      <c r="S189" s="76"/>
      <c r="T189" s="76"/>
      <c r="U189" s="76"/>
      <c r="V189" s="76"/>
      <c r="W189" s="76"/>
      <c r="X189" s="76"/>
      <c r="Y189" s="76"/>
      <c r="Z189" s="76"/>
    </row>
    <row r="190" spans="1:26" ht="15.75" customHeight="1">
      <c r="A190" s="76"/>
      <c r="B190" s="76"/>
      <c r="C190" s="76"/>
      <c r="D190" s="76"/>
      <c r="E190" s="76"/>
      <c r="F190" s="77"/>
      <c r="G190" s="76"/>
      <c r="H190" s="76"/>
      <c r="I190" s="76"/>
      <c r="J190" s="76"/>
      <c r="K190" s="76"/>
      <c r="L190" s="76"/>
      <c r="M190" s="76"/>
      <c r="N190" s="76"/>
      <c r="O190" s="76"/>
      <c r="P190" s="76"/>
      <c r="Q190" s="76"/>
      <c r="R190" s="76"/>
      <c r="S190" s="76"/>
      <c r="T190" s="76"/>
      <c r="U190" s="76"/>
      <c r="V190" s="76"/>
      <c r="W190" s="76"/>
      <c r="X190" s="76"/>
      <c r="Y190" s="76"/>
      <c r="Z190" s="76"/>
    </row>
    <row r="191" spans="1:26" ht="15.75" customHeight="1">
      <c r="A191" s="76"/>
      <c r="B191" s="76"/>
      <c r="C191" s="76"/>
      <c r="D191" s="76"/>
      <c r="E191" s="76"/>
      <c r="F191" s="77"/>
      <c r="G191" s="76"/>
      <c r="H191" s="76"/>
      <c r="I191" s="76"/>
      <c r="J191" s="76"/>
      <c r="K191" s="76"/>
      <c r="L191" s="76"/>
      <c r="M191" s="76"/>
      <c r="N191" s="76"/>
      <c r="O191" s="76"/>
      <c r="P191" s="76"/>
      <c r="Q191" s="76"/>
      <c r="R191" s="76"/>
      <c r="S191" s="76"/>
      <c r="T191" s="76"/>
      <c r="U191" s="76"/>
      <c r="V191" s="76"/>
      <c r="W191" s="76"/>
      <c r="X191" s="76"/>
      <c r="Y191" s="76"/>
      <c r="Z191" s="76"/>
    </row>
    <row r="192" spans="1:26" ht="15.75" customHeight="1">
      <c r="A192" s="76"/>
      <c r="B192" s="76"/>
      <c r="C192" s="76"/>
      <c r="D192" s="76"/>
      <c r="E192" s="76"/>
      <c r="F192" s="77"/>
      <c r="G192" s="76"/>
      <c r="H192" s="76"/>
      <c r="I192" s="76"/>
      <c r="J192" s="76"/>
      <c r="K192" s="76"/>
      <c r="L192" s="76"/>
      <c r="M192" s="76"/>
      <c r="N192" s="76"/>
      <c r="O192" s="76"/>
      <c r="P192" s="76"/>
      <c r="Q192" s="76"/>
      <c r="R192" s="76"/>
      <c r="S192" s="76"/>
      <c r="T192" s="76"/>
      <c r="U192" s="76"/>
      <c r="V192" s="76"/>
      <c r="W192" s="76"/>
      <c r="X192" s="76"/>
      <c r="Y192" s="76"/>
      <c r="Z192" s="76"/>
    </row>
    <row r="193" spans="1:26" ht="15.75" customHeight="1">
      <c r="A193" s="76"/>
      <c r="B193" s="76"/>
      <c r="C193" s="76"/>
      <c r="D193" s="76"/>
      <c r="E193" s="76"/>
      <c r="F193" s="77"/>
      <c r="G193" s="76"/>
      <c r="H193" s="76"/>
      <c r="I193" s="76"/>
      <c r="J193" s="76"/>
      <c r="K193" s="76"/>
      <c r="L193" s="76"/>
      <c r="M193" s="76"/>
      <c r="N193" s="76"/>
      <c r="O193" s="76"/>
      <c r="P193" s="76"/>
      <c r="Q193" s="76"/>
      <c r="R193" s="76"/>
      <c r="S193" s="76"/>
      <c r="T193" s="76"/>
      <c r="U193" s="76"/>
      <c r="V193" s="76"/>
      <c r="W193" s="76"/>
      <c r="X193" s="76"/>
      <c r="Y193" s="76"/>
      <c r="Z193" s="76"/>
    </row>
    <row r="194" spans="1:26" ht="15.75" customHeight="1">
      <c r="A194" s="76"/>
      <c r="B194" s="76"/>
      <c r="C194" s="76"/>
      <c r="D194" s="76"/>
      <c r="E194" s="76"/>
      <c r="F194" s="77"/>
      <c r="G194" s="76"/>
      <c r="H194" s="76"/>
      <c r="I194" s="76"/>
      <c r="J194" s="76"/>
      <c r="K194" s="76"/>
      <c r="L194" s="76"/>
      <c r="M194" s="76"/>
      <c r="N194" s="76"/>
      <c r="O194" s="76"/>
      <c r="P194" s="76"/>
      <c r="Q194" s="76"/>
      <c r="R194" s="76"/>
      <c r="S194" s="76"/>
      <c r="T194" s="76"/>
      <c r="U194" s="76"/>
      <c r="V194" s="76"/>
      <c r="W194" s="76"/>
      <c r="X194" s="76"/>
      <c r="Y194" s="76"/>
      <c r="Z194" s="76"/>
    </row>
    <row r="195" spans="1:26" ht="15.75" customHeight="1">
      <c r="A195" s="76"/>
      <c r="B195" s="76"/>
      <c r="C195" s="76"/>
      <c r="D195" s="76"/>
      <c r="E195" s="76"/>
      <c r="F195" s="77"/>
      <c r="G195" s="76"/>
      <c r="H195" s="76"/>
      <c r="I195" s="76"/>
      <c r="J195" s="76"/>
      <c r="K195" s="76"/>
      <c r="L195" s="76"/>
      <c r="M195" s="76"/>
      <c r="N195" s="76"/>
      <c r="O195" s="76"/>
      <c r="P195" s="76"/>
      <c r="Q195" s="76"/>
      <c r="R195" s="76"/>
      <c r="S195" s="76"/>
      <c r="T195" s="76"/>
      <c r="U195" s="76"/>
      <c r="V195" s="76"/>
      <c r="W195" s="76"/>
      <c r="X195" s="76"/>
      <c r="Y195" s="76"/>
      <c r="Z195" s="76"/>
    </row>
    <row r="196" spans="1:26" ht="15.75" customHeight="1">
      <c r="A196" s="76"/>
      <c r="B196" s="76"/>
      <c r="C196" s="76"/>
      <c r="D196" s="76"/>
      <c r="E196" s="76"/>
      <c r="F196" s="77"/>
      <c r="G196" s="76"/>
      <c r="H196" s="76"/>
      <c r="I196" s="76"/>
      <c r="J196" s="76"/>
      <c r="K196" s="76"/>
      <c r="L196" s="76"/>
      <c r="M196" s="76"/>
      <c r="N196" s="76"/>
      <c r="O196" s="76"/>
      <c r="P196" s="76"/>
      <c r="Q196" s="76"/>
      <c r="R196" s="76"/>
      <c r="S196" s="76"/>
      <c r="T196" s="76"/>
      <c r="U196" s="76"/>
      <c r="V196" s="76"/>
      <c r="W196" s="76"/>
      <c r="X196" s="76"/>
      <c r="Y196" s="76"/>
      <c r="Z196" s="76"/>
    </row>
    <row r="197" spans="1:26" ht="15.75" customHeight="1">
      <c r="A197" s="76"/>
      <c r="B197" s="76"/>
      <c r="C197" s="76"/>
      <c r="D197" s="76"/>
      <c r="E197" s="76"/>
      <c r="F197" s="77"/>
      <c r="G197" s="76"/>
      <c r="H197" s="76"/>
      <c r="I197" s="76"/>
      <c r="J197" s="76"/>
      <c r="K197" s="76"/>
      <c r="L197" s="76"/>
      <c r="M197" s="76"/>
      <c r="N197" s="76"/>
      <c r="O197" s="76"/>
      <c r="P197" s="76"/>
      <c r="Q197" s="76"/>
      <c r="R197" s="76"/>
      <c r="S197" s="76"/>
      <c r="T197" s="76"/>
      <c r="U197" s="76"/>
      <c r="V197" s="76"/>
      <c r="W197" s="76"/>
      <c r="X197" s="76"/>
      <c r="Y197" s="76"/>
      <c r="Z197" s="76"/>
    </row>
    <row r="198" spans="1:26" ht="15.75" customHeight="1">
      <c r="A198" s="76"/>
      <c r="B198" s="76"/>
      <c r="C198" s="76"/>
      <c r="D198" s="76"/>
      <c r="E198" s="76"/>
      <c r="F198" s="77"/>
      <c r="G198" s="76"/>
      <c r="H198" s="76"/>
      <c r="I198" s="76"/>
      <c r="J198" s="76"/>
      <c r="K198" s="76"/>
      <c r="L198" s="76"/>
      <c r="M198" s="76"/>
      <c r="N198" s="76"/>
      <c r="O198" s="76"/>
      <c r="P198" s="76"/>
      <c r="Q198" s="76"/>
      <c r="R198" s="76"/>
      <c r="S198" s="76"/>
      <c r="T198" s="76"/>
      <c r="U198" s="76"/>
      <c r="V198" s="76"/>
      <c r="W198" s="76"/>
      <c r="X198" s="76"/>
      <c r="Y198" s="76"/>
      <c r="Z198" s="76"/>
    </row>
    <row r="199" spans="1:26" ht="15.75" customHeight="1">
      <c r="A199" s="76"/>
      <c r="B199" s="76"/>
      <c r="C199" s="76"/>
      <c r="D199" s="76"/>
      <c r="E199" s="76"/>
      <c r="F199" s="77"/>
      <c r="G199" s="76"/>
      <c r="H199" s="76"/>
      <c r="I199" s="76"/>
      <c r="J199" s="76"/>
      <c r="K199" s="76"/>
      <c r="L199" s="76"/>
      <c r="M199" s="76"/>
      <c r="N199" s="76"/>
      <c r="O199" s="76"/>
      <c r="P199" s="76"/>
      <c r="Q199" s="76"/>
      <c r="R199" s="76"/>
      <c r="S199" s="76"/>
      <c r="T199" s="76"/>
      <c r="U199" s="76"/>
      <c r="V199" s="76"/>
      <c r="W199" s="76"/>
      <c r="X199" s="76"/>
      <c r="Y199" s="76"/>
      <c r="Z199" s="76"/>
    </row>
    <row r="200" spans="1:26" ht="15.75" customHeight="1">
      <c r="A200" s="76"/>
      <c r="B200" s="76"/>
      <c r="C200" s="76"/>
      <c r="D200" s="76"/>
      <c r="E200" s="76"/>
      <c r="F200" s="77"/>
      <c r="G200" s="76"/>
      <c r="H200" s="76"/>
      <c r="I200" s="76"/>
      <c r="J200" s="76"/>
      <c r="K200" s="76"/>
      <c r="L200" s="76"/>
      <c r="M200" s="76"/>
      <c r="N200" s="76"/>
      <c r="O200" s="76"/>
      <c r="P200" s="76"/>
      <c r="Q200" s="76"/>
      <c r="R200" s="76"/>
      <c r="S200" s="76"/>
      <c r="T200" s="76"/>
      <c r="U200" s="76"/>
      <c r="V200" s="76"/>
      <c r="W200" s="76"/>
      <c r="X200" s="76"/>
      <c r="Y200" s="76"/>
      <c r="Z200" s="76"/>
    </row>
    <row r="201" spans="1:26" ht="15.75" customHeight="1">
      <c r="A201" s="76"/>
      <c r="B201" s="76"/>
      <c r="C201" s="76"/>
      <c r="D201" s="76"/>
      <c r="E201" s="76"/>
      <c r="F201" s="77"/>
      <c r="G201" s="76"/>
      <c r="H201" s="76"/>
      <c r="I201" s="76"/>
      <c r="J201" s="76"/>
      <c r="K201" s="76"/>
      <c r="L201" s="76"/>
      <c r="M201" s="76"/>
      <c r="N201" s="76"/>
      <c r="O201" s="76"/>
      <c r="P201" s="76"/>
      <c r="Q201" s="76"/>
      <c r="R201" s="76"/>
      <c r="S201" s="76"/>
      <c r="T201" s="76"/>
      <c r="U201" s="76"/>
      <c r="V201" s="76"/>
      <c r="W201" s="76"/>
      <c r="X201" s="76"/>
      <c r="Y201" s="76"/>
      <c r="Z201" s="76"/>
    </row>
    <row r="202" spans="1:26" ht="15.75" customHeight="1">
      <c r="A202" s="76"/>
      <c r="B202" s="76"/>
      <c r="C202" s="76"/>
      <c r="D202" s="76"/>
      <c r="E202" s="76"/>
      <c r="F202" s="77"/>
      <c r="G202" s="76"/>
      <c r="H202" s="76"/>
      <c r="I202" s="76"/>
      <c r="J202" s="76"/>
      <c r="K202" s="76"/>
      <c r="L202" s="76"/>
      <c r="M202" s="76"/>
      <c r="N202" s="76"/>
      <c r="O202" s="76"/>
      <c r="P202" s="76"/>
      <c r="Q202" s="76"/>
      <c r="R202" s="76"/>
      <c r="S202" s="76"/>
      <c r="T202" s="76"/>
      <c r="U202" s="76"/>
      <c r="V202" s="76"/>
      <c r="W202" s="76"/>
      <c r="X202" s="76"/>
      <c r="Y202" s="76"/>
      <c r="Z202" s="76"/>
    </row>
    <row r="203" spans="1:26" ht="15.75" customHeight="1">
      <c r="A203" s="76"/>
      <c r="B203" s="76"/>
      <c r="C203" s="76"/>
      <c r="D203" s="76"/>
      <c r="E203" s="76"/>
      <c r="F203" s="77"/>
      <c r="G203" s="76"/>
      <c r="H203" s="76"/>
      <c r="I203" s="76"/>
      <c r="J203" s="76"/>
      <c r="K203" s="76"/>
      <c r="L203" s="76"/>
      <c r="M203" s="76"/>
      <c r="N203" s="76"/>
      <c r="O203" s="76"/>
      <c r="P203" s="76"/>
      <c r="Q203" s="76"/>
      <c r="R203" s="76"/>
      <c r="S203" s="76"/>
      <c r="T203" s="76"/>
      <c r="U203" s="76"/>
      <c r="V203" s="76"/>
      <c r="W203" s="76"/>
      <c r="X203" s="76"/>
      <c r="Y203" s="76"/>
      <c r="Z203" s="76"/>
    </row>
    <row r="204" spans="1:26" ht="15.75" customHeight="1">
      <c r="A204" s="76"/>
      <c r="B204" s="76"/>
      <c r="C204" s="76"/>
      <c r="D204" s="76"/>
      <c r="E204" s="76"/>
      <c r="F204" s="77"/>
      <c r="G204" s="76"/>
      <c r="H204" s="76"/>
      <c r="I204" s="76"/>
      <c r="J204" s="76"/>
      <c r="K204" s="76"/>
      <c r="L204" s="76"/>
      <c r="M204" s="76"/>
      <c r="N204" s="76"/>
      <c r="O204" s="76"/>
      <c r="P204" s="76"/>
      <c r="Q204" s="76"/>
      <c r="R204" s="76"/>
      <c r="S204" s="76"/>
      <c r="T204" s="76"/>
      <c r="U204" s="76"/>
      <c r="V204" s="76"/>
      <c r="W204" s="76"/>
      <c r="X204" s="76"/>
      <c r="Y204" s="76"/>
      <c r="Z204" s="76"/>
    </row>
    <row r="205" spans="1:26" ht="15.75" customHeight="1">
      <c r="A205" s="76"/>
      <c r="B205" s="76"/>
      <c r="C205" s="76"/>
      <c r="D205" s="76"/>
      <c r="E205" s="76"/>
      <c r="F205" s="77"/>
      <c r="G205" s="76"/>
      <c r="H205" s="76"/>
      <c r="I205" s="76"/>
      <c r="J205" s="76"/>
      <c r="K205" s="76"/>
      <c r="L205" s="76"/>
      <c r="M205" s="76"/>
      <c r="N205" s="76"/>
      <c r="O205" s="76"/>
      <c r="P205" s="76"/>
      <c r="Q205" s="76"/>
      <c r="R205" s="76"/>
      <c r="S205" s="76"/>
      <c r="T205" s="76"/>
      <c r="U205" s="76"/>
      <c r="V205" s="76"/>
      <c r="W205" s="76"/>
      <c r="X205" s="76"/>
      <c r="Y205" s="76"/>
      <c r="Z205" s="76"/>
    </row>
    <row r="206" spans="1:26" ht="15.75" customHeight="1">
      <c r="A206" s="76"/>
      <c r="B206" s="76"/>
      <c r="C206" s="76"/>
      <c r="D206" s="76"/>
      <c r="E206" s="76"/>
      <c r="F206" s="77"/>
      <c r="G206" s="76"/>
      <c r="H206" s="76"/>
      <c r="I206" s="76"/>
      <c r="J206" s="76"/>
      <c r="K206" s="76"/>
      <c r="L206" s="76"/>
      <c r="M206" s="76"/>
      <c r="N206" s="76"/>
      <c r="O206" s="76"/>
      <c r="P206" s="76"/>
      <c r="Q206" s="76"/>
      <c r="R206" s="76"/>
      <c r="S206" s="76"/>
      <c r="T206" s="76"/>
      <c r="U206" s="76"/>
      <c r="V206" s="76"/>
      <c r="W206" s="76"/>
      <c r="X206" s="76"/>
      <c r="Y206" s="76"/>
      <c r="Z206" s="76"/>
    </row>
    <row r="207" spans="1:26" ht="15.75" customHeight="1">
      <c r="A207" s="76"/>
      <c r="B207" s="76"/>
      <c r="C207" s="76"/>
      <c r="D207" s="76"/>
      <c r="E207" s="76"/>
      <c r="F207" s="77"/>
      <c r="G207" s="76"/>
      <c r="H207" s="76"/>
      <c r="I207" s="76"/>
      <c r="J207" s="76"/>
      <c r="K207" s="76"/>
      <c r="L207" s="76"/>
      <c r="M207" s="76"/>
      <c r="N207" s="76"/>
      <c r="O207" s="76"/>
      <c r="P207" s="76"/>
      <c r="Q207" s="76"/>
      <c r="R207" s="76"/>
      <c r="S207" s="76"/>
      <c r="T207" s="76"/>
      <c r="U207" s="76"/>
      <c r="V207" s="76"/>
      <c r="W207" s="76"/>
      <c r="X207" s="76"/>
      <c r="Y207" s="76"/>
      <c r="Z207" s="76"/>
    </row>
    <row r="208" spans="1:26" ht="15.75" customHeight="1">
      <c r="A208" s="76"/>
      <c r="B208" s="76"/>
      <c r="C208" s="76"/>
      <c r="D208" s="76"/>
      <c r="E208" s="76"/>
      <c r="F208" s="77"/>
      <c r="G208" s="76"/>
      <c r="H208" s="76"/>
      <c r="I208" s="76"/>
      <c r="J208" s="76"/>
      <c r="K208" s="76"/>
      <c r="L208" s="76"/>
      <c r="M208" s="76"/>
      <c r="N208" s="76"/>
      <c r="O208" s="76"/>
      <c r="P208" s="76"/>
      <c r="Q208" s="76"/>
      <c r="R208" s="76"/>
      <c r="S208" s="76"/>
      <c r="T208" s="76"/>
      <c r="U208" s="76"/>
      <c r="V208" s="76"/>
      <c r="W208" s="76"/>
      <c r="X208" s="76"/>
      <c r="Y208" s="76"/>
      <c r="Z208" s="76"/>
    </row>
    <row r="209" spans="1:26" ht="15.75" customHeight="1">
      <c r="A209" s="76"/>
      <c r="B209" s="76"/>
      <c r="C209" s="76"/>
      <c r="D209" s="76"/>
      <c r="E209" s="76"/>
      <c r="F209" s="77"/>
      <c r="G209" s="76"/>
      <c r="H209" s="76"/>
      <c r="I209" s="76"/>
      <c r="J209" s="76"/>
      <c r="K209" s="76"/>
      <c r="L209" s="76"/>
      <c r="M209" s="76"/>
      <c r="N209" s="76"/>
      <c r="O209" s="76"/>
      <c r="P209" s="76"/>
      <c r="Q209" s="76"/>
      <c r="R209" s="76"/>
      <c r="S209" s="76"/>
      <c r="T209" s="76"/>
      <c r="U209" s="76"/>
      <c r="V209" s="76"/>
      <c r="W209" s="76"/>
      <c r="X209" s="76"/>
      <c r="Y209" s="76"/>
      <c r="Z209" s="76"/>
    </row>
    <row r="210" spans="1:26" ht="15.75" customHeight="1">
      <c r="A210" s="76"/>
      <c r="B210" s="76"/>
      <c r="C210" s="76"/>
      <c r="D210" s="76"/>
      <c r="E210" s="76"/>
      <c r="F210" s="77"/>
      <c r="G210" s="76"/>
      <c r="H210" s="76"/>
      <c r="I210" s="76"/>
      <c r="J210" s="76"/>
      <c r="K210" s="76"/>
      <c r="L210" s="76"/>
      <c r="M210" s="76"/>
      <c r="N210" s="76"/>
      <c r="O210" s="76"/>
      <c r="P210" s="76"/>
      <c r="Q210" s="76"/>
      <c r="R210" s="76"/>
      <c r="S210" s="76"/>
      <c r="T210" s="76"/>
      <c r="U210" s="76"/>
      <c r="V210" s="76"/>
      <c r="W210" s="76"/>
      <c r="X210" s="76"/>
      <c r="Y210" s="76"/>
      <c r="Z210" s="76"/>
    </row>
    <row r="211" spans="1:26" ht="15.75" customHeight="1">
      <c r="A211" s="76"/>
      <c r="B211" s="76"/>
      <c r="C211" s="76"/>
      <c r="D211" s="76"/>
      <c r="E211" s="76"/>
      <c r="F211" s="77"/>
      <c r="G211" s="76"/>
      <c r="H211" s="76"/>
      <c r="I211" s="76"/>
      <c r="J211" s="76"/>
      <c r="K211" s="76"/>
      <c r="L211" s="76"/>
      <c r="M211" s="76"/>
      <c r="N211" s="76"/>
      <c r="O211" s="76"/>
      <c r="P211" s="76"/>
      <c r="Q211" s="76"/>
      <c r="R211" s="76"/>
      <c r="S211" s="76"/>
      <c r="T211" s="76"/>
      <c r="U211" s="76"/>
      <c r="V211" s="76"/>
      <c r="W211" s="76"/>
      <c r="X211" s="76"/>
      <c r="Y211" s="76"/>
      <c r="Z211" s="76"/>
    </row>
    <row r="212" spans="1:26" ht="15.75" customHeight="1">
      <c r="A212" s="76"/>
      <c r="B212" s="76"/>
      <c r="C212" s="76"/>
      <c r="D212" s="76"/>
      <c r="E212" s="76"/>
      <c r="F212" s="77"/>
      <c r="G212" s="76"/>
      <c r="H212" s="76"/>
      <c r="I212" s="76"/>
      <c r="J212" s="76"/>
      <c r="K212" s="76"/>
      <c r="L212" s="76"/>
      <c r="M212" s="76"/>
      <c r="N212" s="76"/>
      <c r="O212" s="76"/>
      <c r="P212" s="76"/>
      <c r="Q212" s="76"/>
      <c r="R212" s="76"/>
      <c r="S212" s="76"/>
      <c r="T212" s="76"/>
      <c r="U212" s="76"/>
      <c r="V212" s="76"/>
      <c r="W212" s="76"/>
      <c r="X212" s="76"/>
      <c r="Y212" s="76"/>
      <c r="Z212" s="76"/>
    </row>
    <row r="213" spans="1:26" ht="15.75" customHeight="1">
      <c r="A213" s="76"/>
      <c r="B213" s="76"/>
      <c r="C213" s="76"/>
      <c r="D213" s="76"/>
      <c r="E213" s="76"/>
      <c r="F213" s="77"/>
      <c r="G213" s="76"/>
      <c r="H213" s="76"/>
      <c r="I213" s="76"/>
      <c r="J213" s="76"/>
      <c r="K213" s="76"/>
      <c r="L213" s="76"/>
      <c r="M213" s="76"/>
      <c r="N213" s="76"/>
      <c r="O213" s="76"/>
      <c r="P213" s="76"/>
      <c r="Q213" s="76"/>
      <c r="R213" s="76"/>
      <c r="S213" s="76"/>
      <c r="T213" s="76"/>
      <c r="U213" s="76"/>
      <c r="V213" s="76"/>
      <c r="W213" s="76"/>
      <c r="X213" s="76"/>
      <c r="Y213" s="76"/>
      <c r="Z213" s="76"/>
    </row>
    <row r="214" spans="1:26" ht="15.75" customHeight="1">
      <c r="A214" s="76"/>
      <c r="B214" s="76"/>
      <c r="C214" s="76"/>
      <c r="D214" s="76"/>
      <c r="E214" s="76"/>
      <c r="F214" s="77"/>
      <c r="G214" s="76"/>
      <c r="H214" s="76"/>
      <c r="I214" s="76"/>
      <c r="J214" s="76"/>
      <c r="K214" s="76"/>
      <c r="L214" s="76"/>
      <c r="M214" s="76"/>
      <c r="N214" s="76"/>
      <c r="O214" s="76"/>
      <c r="P214" s="76"/>
      <c r="Q214" s="76"/>
      <c r="R214" s="76"/>
      <c r="S214" s="76"/>
      <c r="T214" s="76"/>
      <c r="U214" s="76"/>
      <c r="V214" s="76"/>
      <c r="W214" s="76"/>
      <c r="X214" s="76"/>
      <c r="Y214" s="76"/>
      <c r="Z214" s="76"/>
    </row>
    <row r="215" spans="1:26" ht="15.75" customHeight="1">
      <c r="A215" s="76"/>
      <c r="B215" s="76"/>
      <c r="C215" s="76"/>
      <c r="D215" s="76"/>
      <c r="E215" s="76"/>
      <c r="F215" s="77"/>
      <c r="G215" s="76"/>
      <c r="H215" s="76"/>
      <c r="I215" s="76"/>
      <c r="J215" s="76"/>
      <c r="K215" s="76"/>
      <c r="L215" s="76"/>
      <c r="M215" s="76"/>
      <c r="N215" s="76"/>
      <c r="O215" s="76"/>
      <c r="P215" s="76"/>
      <c r="Q215" s="76"/>
      <c r="R215" s="76"/>
      <c r="S215" s="76"/>
      <c r="T215" s="76"/>
      <c r="U215" s="76"/>
      <c r="V215" s="76"/>
      <c r="W215" s="76"/>
      <c r="X215" s="76"/>
      <c r="Y215" s="76"/>
      <c r="Z215" s="76"/>
    </row>
    <row r="216" spans="1:26" ht="15.75" customHeight="1">
      <c r="A216" s="76"/>
      <c r="B216" s="76"/>
      <c r="C216" s="76"/>
      <c r="D216" s="76"/>
      <c r="E216" s="76"/>
      <c r="F216" s="77"/>
      <c r="G216" s="76"/>
      <c r="H216" s="76"/>
      <c r="I216" s="76"/>
      <c r="J216" s="76"/>
      <c r="K216" s="76"/>
      <c r="L216" s="76"/>
      <c r="M216" s="76"/>
      <c r="N216" s="76"/>
      <c r="O216" s="76"/>
      <c r="P216" s="76"/>
      <c r="Q216" s="76"/>
      <c r="R216" s="76"/>
      <c r="S216" s="76"/>
      <c r="T216" s="76"/>
      <c r="U216" s="76"/>
      <c r="V216" s="76"/>
      <c r="W216" s="76"/>
      <c r="X216" s="76"/>
      <c r="Y216" s="76"/>
      <c r="Z216" s="76"/>
    </row>
    <row r="217" spans="1:26" ht="15.75" customHeight="1">
      <c r="A217" s="76"/>
      <c r="B217" s="76"/>
      <c r="C217" s="76"/>
      <c r="D217" s="76"/>
      <c r="E217" s="76"/>
      <c r="F217" s="77"/>
      <c r="G217" s="76"/>
      <c r="H217" s="76"/>
      <c r="I217" s="76"/>
      <c r="J217" s="76"/>
      <c r="K217" s="76"/>
      <c r="L217" s="76"/>
      <c r="M217" s="76"/>
      <c r="N217" s="76"/>
      <c r="O217" s="76"/>
      <c r="P217" s="76"/>
      <c r="Q217" s="76"/>
      <c r="R217" s="76"/>
      <c r="S217" s="76"/>
      <c r="T217" s="76"/>
      <c r="U217" s="76"/>
      <c r="V217" s="76"/>
      <c r="W217" s="76"/>
      <c r="X217" s="76"/>
      <c r="Y217" s="76"/>
      <c r="Z217" s="76"/>
    </row>
    <row r="218" spans="1:26" ht="15.75" customHeight="1">
      <c r="A218" s="76"/>
      <c r="B218" s="76"/>
      <c r="C218" s="76"/>
      <c r="D218" s="76"/>
      <c r="E218" s="76"/>
      <c r="F218" s="77"/>
      <c r="G218" s="76"/>
      <c r="H218" s="76"/>
      <c r="I218" s="76"/>
      <c r="J218" s="76"/>
      <c r="K218" s="76"/>
      <c r="L218" s="76"/>
      <c r="M218" s="76"/>
      <c r="N218" s="76"/>
      <c r="O218" s="76"/>
      <c r="P218" s="76"/>
      <c r="Q218" s="76"/>
      <c r="R218" s="76"/>
      <c r="S218" s="76"/>
      <c r="T218" s="76"/>
      <c r="U218" s="76"/>
      <c r="V218" s="76"/>
      <c r="W218" s="76"/>
      <c r="X218" s="76"/>
      <c r="Y218" s="76"/>
      <c r="Z218" s="76"/>
    </row>
    <row r="219" spans="1:26" ht="15.75" customHeight="1">
      <c r="A219" s="76"/>
      <c r="B219" s="76"/>
      <c r="C219" s="76"/>
      <c r="D219" s="76"/>
      <c r="E219" s="76"/>
      <c r="F219" s="77"/>
      <c r="G219" s="76"/>
      <c r="H219" s="76"/>
      <c r="I219" s="76"/>
      <c r="J219" s="76"/>
      <c r="K219" s="76"/>
      <c r="L219" s="76"/>
      <c r="M219" s="76"/>
      <c r="N219" s="76"/>
      <c r="O219" s="76"/>
      <c r="P219" s="76"/>
      <c r="Q219" s="76"/>
      <c r="R219" s="76"/>
      <c r="S219" s="76"/>
      <c r="T219" s="76"/>
      <c r="U219" s="76"/>
      <c r="V219" s="76"/>
      <c r="W219" s="76"/>
      <c r="X219" s="76"/>
      <c r="Y219" s="76"/>
      <c r="Z219" s="76"/>
    </row>
    <row r="220" spans="1:26" ht="15.75" customHeight="1"/>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0">
    <mergeCell ref="B4:C4"/>
    <mergeCell ref="B12:E12"/>
    <mergeCell ref="B13:G15"/>
    <mergeCell ref="B11:C11"/>
    <mergeCell ref="B5:C5"/>
    <mergeCell ref="B6:C6"/>
    <mergeCell ref="B7:C7"/>
    <mergeCell ref="B8:C8"/>
    <mergeCell ref="B9:C9"/>
    <mergeCell ref="B10:C10"/>
  </mergeCells>
  <conditionalFormatting sqref="F5:F12">
    <cfRule type="cellIs" dxfId="111" priority="1" operator="equal">
      <formula>0</formula>
    </cfRule>
  </conditionalFormatting>
  <conditionalFormatting sqref="F5:F12">
    <cfRule type="cellIs" dxfId="110" priority="2" operator="greaterThan">
      <formula>0.85</formula>
    </cfRule>
  </conditionalFormatting>
  <conditionalFormatting sqref="F5:F12">
    <cfRule type="cellIs" dxfId="109" priority="3" operator="between">
      <formula>0.7</formula>
      <formula>0.85</formula>
    </cfRule>
  </conditionalFormatting>
  <conditionalFormatting sqref="F5:F12">
    <cfRule type="cellIs" dxfId="108" priority="4" operator="lessThan">
      <formula>0.7</formula>
    </cfRule>
  </conditionalFormatting>
  <hyperlinks>
    <hyperlink ref="B4" location="Objetivo 5!A1" display="5. Gestión de controles para garantizar la seguridad de la información (confidencialidad, integridad, disponibilidad)" xr:uid="{00000000-0004-0000-4D00-000000000000}"/>
  </hyperlinks>
  <pageMargins left="0.7" right="0.7" top="0.75" bottom="0.75" header="0" footer="0"/>
  <pageSetup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79">
    <tabColor rgb="FFC5E0B3"/>
  </sheetPr>
  <dimension ref="A1:Z1000"/>
  <sheetViews>
    <sheetView showGridLines="0" topLeftCell="A4" workbookViewId="0">
      <selection activeCell="D6" sqref="D6"/>
    </sheetView>
  </sheetViews>
  <sheetFormatPr baseColWidth="10" defaultColWidth="11.21875" defaultRowHeight="15" customHeight="1"/>
  <cols>
    <col min="1" max="1" width="11.5546875" customWidth="1"/>
    <col min="2" max="2" width="2.33203125" customWidth="1"/>
    <col min="3" max="3" width="31.6640625" customWidth="1"/>
    <col min="4" max="4" width="9.5546875" customWidth="1"/>
    <col min="5" max="5" width="10.33203125" customWidth="1"/>
    <col min="6" max="6" width="11.88671875" customWidth="1"/>
    <col min="7" max="7" width="41" customWidth="1"/>
    <col min="8" max="26" width="10.5546875" customWidth="1"/>
  </cols>
  <sheetData>
    <row r="1" spans="1:26" ht="15.75">
      <c r="A1" s="76" t="s">
        <v>84</v>
      </c>
      <c r="B1" s="76"/>
      <c r="C1" s="76"/>
      <c r="D1" s="76"/>
      <c r="E1" s="76"/>
      <c r="F1" s="76"/>
      <c r="G1" s="76"/>
      <c r="H1" s="76"/>
      <c r="I1" s="76"/>
      <c r="J1" s="76"/>
      <c r="K1" s="76"/>
      <c r="L1" s="76"/>
      <c r="M1" s="76"/>
      <c r="N1" s="76"/>
      <c r="O1" s="76"/>
      <c r="P1" s="76"/>
      <c r="Q1" s="76"/>
      <c r="R1" s="76"/>
      <c r="S1" s="76"/>
      <c r="T1" s="76"/>
      <c r="U1" s="76"/>
      <c r="V1" s="76"/>
      <c r="W1" s="76"/>
      <c r="X1" s="76"/>
      <c r="Y1" s="76"/>
      <c r="Z1" s="76"/>
    </row>
    <row r="2" spans="1:26" ht="15.75">
      <c r="A2" s="76"/>
      <c r="B2" s="76"/>
      <c r="C2" s="76"/>
      <c r="D2" s="76"/>
      <c r="E2" s="76"/>
      <c r="F2" s="76"/>
      <c r="G2" s="76"/>
      <c r="H2" s="76"/>
      <c r="I2" s="76"/>
      <c r="J2" s="76"/>
      <c r="K2" s="76"/>
      <c r="L2" s="76"/>
      <c r="M2" s="76"/>
      <c r="N2" s="76"/>
      <c r="O2" s="76"/>
      <c r="P2" s="76"/>
      <c r="Q2" s="76"/>
      <c r="R2" s="76"/>
      <c r="S2" s="76"/>
      <c r="T2" s="76"/>
      <c r="U2" s="76"/>
      <c r="V2" s="76"/>
      <c r="W2" s="76"/>
      <c r="X2" s="76"/>
      <c r="Y2" s="76"/>
      <c r="Z2" s="76"/>
    </row>
    <row r="3" spans="1:26" ht="15.75">
      <c r="A3" s="76"/>
      <c r="B3" s="76"/>
      <c r="C3" s="76"/>
      <c r="D3" s="76"/>
      <c r="E3" s="76"/>
      <c r="F3" s="76"/>
      <c r="G3" s="76"/>
      <c r="H3" s="76"/>
      <c r="I3" s="76"/>
      <c r="J3" s="76"/>
      <c r="K3" s="76"/>
      <c r="L3" s="76"/>
      <c r="M3" s="76"/>
      <c r="N3" s="76"/>
      <c r="O3" s="76"/>
      <c r="P3" s="76"/>
      <c r="Q3" s="76"/>
      <c r="R3" s="76"/>
      <c r="S3" s="76"/>
      <c r="T3" s="76"/>
      <c r="U3" s="76"/>
      <c r="V3" s="76"/>
      <c r="W3" s="76"/>
      <c r="X3" s="76"/>
      <c r="Y3" s="76"/>
      <c r="Z3" s="76"/>
    </row>
    <row r="4" spans="1:26" ht="54" customHeight="1">
      <c r="A4" s="76"/>
      <c r="B4" s="897" t="s">
        <v>511</v>
      </c>
      <c r="C4" s="897"/>
      <c r="D4" s="252" t="s">
        <v>504</v>
      </c>
      <c r="E4" s="253" t="s">
        <v>404</v>
      </c>
      <c r="F4" s="252" t="s">
        <v>509</v>
      </c>
      <c r="G4" s="250" t="s">
        <v>506</v>
      </c>
      <c r="H4" s="76"/>
      <c r="I4" s="76"/>
      <c r="J4" s="76"/>
      <c r="K4" s="76"/>
      <c r="L4" s="76"/>
      <c r="M4" s="76"/>
      <c r="N4" s="76"/>
      <c r="O4" s="76"/>
      <c r="P4" s="76"/>
      <c r="Q4" s="76"/>
      <c r="R4" s="76"/>
      <c r="S4" s="76"/>
      <c r="T4" s="76"/>
      <c r="U4" s="76"/>
      <c r="V4" s="76"/>
      <c r="W4" s="76"/>
      <c r="X4" s="76"/>
      <c r="Y4" s="76"/>
      <c r="Z4" s="76"/>
    </row>
    <row r="5" spans="1:26" ht="28.5" customHeight="1">
      <c r="A5" s="76"/>
      <c r="B5" s="898" t="str">
        <f>Indicadores!A35</f>
        <v>Porcentaje de disminución de consumo agua</v>
      </c>
      <c r="C5" s="443"/>
      <c r="D5" s="336">
        <f>'TABLERO DE MANDO'!V36</f>
        <v>-0.39750000000000002</v>
      </c>
      <c r="E5" s="336">
        <f>'TABLERO DE MANDO'!D36</f>
        <v>-0.25</v>
      </c>
      <c r="F5" s="345">
        <f>D5/E5</f>
        <v>1.59</v>
      </c>
      <c r="G5" s="249"/>
      <c r="H5" s="76"/>
      <c r="I5" s="76"/>
      <c r="J5" s="76"/>
      <c r="K5" s="76"/>
      <c r="L5" s="76"/>
      <c r="M5" s="76"/>
      <c r="N5" s="76"/>
      <c r="O5" s="76"/>
      <c r="P5" s="76"/>
      <c r="Q5" s="76"/>
      <c r="R5" s="76"/>
      <c r="S5" s="76"/>
      <c r="T5" s="76"/>
      <c r="U5" s="76"/>
      <c r="V5" s="76"/>
      <c r="W5" s="76"/>
      <c r="X5" s="76"/>
      <c r="Y5" s="76"/>
      <c r="Z5" s="76"/>
    </row>
    <row r="6" spans="1:26" ht="28.5" customHeight="1">
      <c r="A6" s="76"/>
      <c r="B6" s="898" t="str">
        <f>Indicadores!A36</f>
        <v>Porcentaje de disminución de consumo de energía</v>
      </c>
      <c r="C6" s="443"/>
      <c r="D6" s="336">
        <f>'TABLERO DE MANDO'!V37</f>
        <v>-0.36142857142857149</v>
      </c>
      <c r="E6" s="336">
        <f>'TABLERO DE MANDO'!D37</f>
        <v>-0.25</v>
      </c>
      <c r="F6" s="345">
        <f>D6/E6</f>
        <v>1.445714285714286</v>
      </c>
      <c r="G6" s="249"/>
      <c r="H6" s="76"/>
      <c r="I6" s="76"/>
      <c r="J6" s="76"/>
      <c r="K6" s="76"/>
      <c r="L6" s="76"/>
      <c r="M6" s="76"/>
      <c r="N6" s="76"/>
      <c r="O6" s="76"/>
      <c r="P6" s="76"/>
      <c r="Q6" s="76"/>
      <c r="R6" s="76"/>
      <c r="S6" s="76"/>
      <c r="T6" s="76"/>
      <c r="U6" s="76"/>
      <c r="V6" s="76"/>
      <c r="W6" s="76"/>
      <c r="X6" s="76"/>
      <c r="Y6" s="76"/>
      <c r="Z6" s="76"/>
    </row>
    <row r="7" spans="1:26" ht="28.5" customHeight="1">
      <c r="A7" s="76"/>
      <c r="B7" s="898" t="str">
        <f>Indicadores!A37</f>
        <v xml:space="preserve">Consumo de papel en resmas </v>
      </c>
      <c r="C7" s="443"/>
      <c r="D7" s="337">
        <f>'TABLERO DE MANDO'!V38</f>
        <v>-0.64166666666666672</v>
      </c>
      <c r="E7" s="336">
        <f>'TABLERO DE MANDO'!D38</f>
        <v>-0.25</v>
      </c>
      <c r="F7" s="345">
        <f t="shared" ref="F7:F10" si="0">D7/E7</f>
        <v>2.5666666666666669</v>
      </c>
      <c r="G7" s="249"/>
      <c r="H7" s="76"/>
      <c r="I7" s="76"/>
      <c r="J7" s="76"/>
      <c r="K7" s="76"/>
      <c r="L7" s="76"/>
      <c r="M7" s="76"/>
      <c r="N7" s="76"/>
      <c r="O7" s="76"/>
      <c r="P7" s="76"/>
      <c r="Q7" s="76"/>
      <c r="R7" s="76"/>
      <c r="S7" s="76"/>
      <c r="T7" s="76"/>
      <c r="U7" s="76"/>
      <c r="V7" s="76"/>
      <c r="W7" s="76"/>
      <c r="X7" s="76"/>
      <c r="Y7" s="76"/>
      <c r="Z7" s="76"/>
    </row>
    <row r="8" spans="1:26" ht="28.5" customHeight="1">
      <c r="A8" s="76"/>
      <c r="B8" s="898" t="str">
        <f>Indicadores!A38</f>
        <v>Porcentaje de Residuos Aprovechados</v>
      </c>
      <c r="C8" s="443"/>
      <c r="D8" s="336">
        <f>'TABLERO DE MANDO'!V39</f>
        <v>0.26</v>
      </c>
      <c r="E8" s="336">
        <f>'TABLERO DE MANDO'!D39</f>
        <v>0.25</v>
      </c>
      <c r="F8" s="345">
        <f t="shared" si="0"/>
        <v>1.04</v>
      </c>
      <c r="G8" s="249"/>
      <c r="H8" s="76"/>
      <c r="I8" s="76"/>
      <c r="J8" s="76"/>
      <c r="K8" s="76"/>
      <c r="L8" s="76"/>
      <c r="M8" s="76"/>
      <c r="N8" s="76"/>
      <c r="O8" s="76"/>
      <c r="P8" s="76"/>
      <c r="Q8" s="76"/>
      <c r="R8" s="76"/>
      <c r="S8" s="76"/>
      <c r="T8" s="76"/>
      <c r="U8" s="76"/>
      <c r="V8" s="76"/>
      <c r="W8" s="76"/>
      <c r="X8" s="76"/>
      <c r="Y8" s="76"/>
      <c r="Z8" s="76"/>
    </row>
    <row r="9" spans="1:26" ht="28.5" customHeight="1">
      <c r="A9" s="76"/>
      <c r="B9" s="898" t="str">
        <f>Indicadores!A60</f>
        <v>Consumo de papel impresiones por usuario</v>
      </c>
      <c r="C9" s="443"/>
      <c r="D9" s="336">
        <f>'TABLERO DE MANDO'!V61</f>
        <v>-0.79142857142857126</v>
      </c>
      <c r="E9" s="336">
        <f>'TABLERO DE MANDO'!D61</f>
        <v>-0.03</v>
      </c>
      <c r="F9" s="345">
        <f t="shared" si="0"/>
        <v>26.380952380952376</v>
      </c>
      <c r="G9" s="249"/>
      <c r="H9" s="76"/>
      <c r="I9" s="76"/>
      <c r="J9" s="76"/>
      <c r="K9" s="76"/>
      <c r="L9" s="76"/>
      <c r="M9" s="76"/>
      <c r="N9" s="76"/>
      <c r="O9" s="76"/>
      <c r="P9" s="76"/>
      <c r="Q9" s="76"/>
      <c r="R9" s="76"/>
      <c r="S9" s="76"/>
      <c r="T9" s="76"/>
      <c r="U9" s="76"/>
      <c r="V9" s="76"/>
      <c r="W9" s="76"/>
      <c r="X9" s="76"/>
      <c r="Y9" s="76"/>
      <c r="Z9" s="76"/>
    </row>
    <row r="10" spans="1:26" ht="28.5" customHeight="1">
      <c r="A10" s="76"/>
      <c r="B10" s="898" t="str">
        <f>Indicadores!A51</f>
        <v>Implementación de criterios ambientales a los contratos aplicables</v>
      </c>
      <c r="C10" s="443"/>
      <c r="D10" s="336">
        <f>'TABLERO DE MANDO'!V52</f>
        <v>0.25</v>
      </c>
      <c r="E10" s="336">
        <f>'TABLERO DE MANDO'!D52</f>
        <v>0.9</v>
      </c>
      <c r="F10" s="345">
        <f t="shared" si="0"/>
        <v>0.27777777777777779</v>
      </c>
      <c r="G10" s="249"/>
      <c r="H10" s="76"/>
      <c r="I10" s="76"/>
      <c r="J10" s="76"/>
      <c r="K10" s="76"/>
      <c r="L10" s="76"/>
      <c r="M10" s="76"/>
      <c r="N10" s="76"/>
      <c r="O10" s="76"/>
      <c r="P10" s="76"/>
      <c r="Q10" s="76"/>
      <c r="R10" s="76"/>
      <c r="S10" s="76"/>
      <c r="T10" s="76"/>
      <c r="U10" s="76"/>
      <c r="V10" s="76"/>
      <c r="W10" s="76"/>
      <c r="X10" s="76"/>
      <c r="Y10" s="76"/>
      <c r="Z10" s="76"/>
    </row>
    <row r="11" spans="1:26" ht="15.75">
      <c r="A11" s="76"/>
      <c r="B11" s="894" t="s">
        <v>512</v>
      </c>
      <c r="C11" s="895"/>
      <c r="D11" s="895"/>
      <c r="E11" s="896"/>
      <c r="F11" s="238">
        <f>AVERAGE(F4:F10)</f>
        <v>5.5501851851851844</v>
      </c>
      <c r="G11" s="249"/>
      <c r="H11" s="76"/>
      <c r="I11" s="76"/>
      <c r="J11" s="76"/>
      <c r="K11" s="76"/>
      <c r="L11" s="76"/>
      <c r="M11" s="76"/>
      <c r="N11" s="76"/>
      <c r="O11" s="76"/>
      <c r="P11" s="76"/>
      <c r="Q11" s="76"/>
      <c r="R11" s="76"/>
      <c r="S11" s="76"/>
      <c r="T11" s="76"/>
      <c r="U11" s="76"/>
      <c r="V11" s="76"/>
      <c r="W11" s="76"/>
      <c r="X11" s="76"/>
      <c r="Y11" s="76"/>
      <c r="Z11" s="76"/>
    </row>
    <row r="12" spans="1:26" ht="15.75">
      <c r="A12" s="76"/>
      <c r="B12" s="858" t="s">
        <v>508</v>
      </c>
      <c r="C12" s="859"/>
      <c r="D12" s="859"/>
      <c r="E12" s="859"/>
      <c r="F12" s="859"/>
      <c r="G12" s="860"/>
      <c r="H12" s="76"/>
      <c r="I12" s="76"/>
      <c r="J12" s="76"/>
      <c r="K12" s="76"/>
      <c r="L12" s="76"/>
      <c r="M12" s="76"/>
      <c r="N12" s="76"/>
      <c r="O12" s="76"/>
      <c r="P12" s="76"/>
      <c r="Q12" s="76"/>
      <c r="R12" s="76"/>
      <c r="S12" s="76"/>
      <c r="T12" s="76"/>
      <c r="U12" s="76"/>
      <c r="V12" s="76"/>
      <c r="W12" s="76"/>
      <c r="X12" s="76"/>
      <c r="Y12" s="76"/>
      <c r="Z12" s="76"/>
    </row>
    <row r="13" spans="1:26" ht="15.75">
      <c r="A13" s="76"/>
      <c r="B13" s="861"/>
      <c r="C13" s="862"/>
      <c r="D13" s="862"/>
      <c r="E13" s="862"/>
      <c r="F13" s="862"/>
      <c r="G13" s="863"/>
      <c r="H13" s="76"/>
      <c r="I13" s="76"/>
      <c r="J13" s="76"/>
      <c r="K13" s="76"/>
      <c r="L13" s="76"/>
      <c r="M13" s="76"/>
      <c r="N13" s="76"/>
      <c r="O13" s="76"/>
      <c r="P13" s="76"/>
      <c r="Q13" s="76"/>
      <c r="R13" s="76"/>
      <c r="S13" s="76"/>
      <c r="T13" s="76"/>
      <c r="U13" s="76"/>
      <c r="V13" s="76"/>
      <c r="W13" s="76"/>
      <c r="X13" s="76"/>
      <c r="Y13" s="76"/>
      <c r="Z13" s="76"/>
    </row>
    <row r="14" spans="1:26" ht="15.75">
      <c r="A14" s="76"/>
      <c r="B14" s="76"/>
      <c r="C14" s="76"/>
      <c r="D14" s="76"/>
      <c r="E14" s="76"/>
      <c r="F14" s="76"/>
      <c r="G14" s="76"/>
      <c r="H14" s="76"/>
      <c r="I14" s="76"/>
      <c r="J14" s="76"/>
      <c r="K14" s="76"/>
      <c r="L14" s="76"/>
      <c r="M14" s="76"/>
      <c r="N14" s="76"/>
      <c r="O14" s="76"/>
      <c r="P14" s="76"/>
      <c r="Q14" s="76"/>
      <c r="R14" s="76"/>
      <c r="S14" s="76"/>
      <c r="T14" s="76"/>
      <c r="U14" s="76"/>
      <c r="V14" s="76"/>
      <c r="W14" s="76"/>
      <c r="X14" s="76"/>
      <c r="Y14" s="76"/>
      <c r="Z14" s="76"/>
    </row>
    <row r="15" spans="1:26" ht="15.75">
      <c r="A15" s="76"/>
      <c r="B15" s="76"/>
      <c r="C15" s="76"/>
      <c r="D15" s="76"/>
      <c r="E15" s="76"/>
      <c r="F15" s="76"/>
      <c r="G15" s="76"/>
      <c r="H15" s="76"/>
      <c r="I15" s="76"/>
      <c r="J15" s="76"/>
      <c r="K15" s="76"/>
      <c r="L15" s="76"/>
      <c r="M15" s="76"/>
      <c r="N15" s="76"/>
      <c r="O15" s="76"/>
      <c r="P15" s="76"/>
      <c r="Q15" s="76"/>
      <c r="R15" s="76"/>
      <c r="S15" s="76"/>
      <c r="T15" s="76"/>
      <c r="U15" s="76"/>
      <c r="V15" s="76"/>
      <c r="W15" s="76"/>
      <c r="X15" s="76"/>
      <c r="Y15" s="76"/>
      <c r="Z15" s="76"/>
    </row>
    <row r="16" spans="1:26" ht="15.75">
      <c r="A16" s="76"/>
      <c r="B16" s="76"/>
      <c r="C16" s="76"/>
      <c r="D16" s="76"/>
      <c r="E16" s="76"/>
      <c r="F16" s="76"/>
      <c r="G16" s="76"/>
      <c r="H16" s="76"/>
      <c r="I16" s="76"/>
      <c r="J16" s="76"/>
      <c r="K16" s="76"/>
      <c r="L16" s="76"/>
      <c r="M16" s="76"/>
      <c r="N16" s="76"/>
      <c r="O16" s="76"/>
      <c r="P16" s="76"/>
      <c r="Q16" s="76"/>
      <c r="R16" s="76"/>
      <c r="S16" s="76"/>
      <c r="T16" s="76"/>
      <c r="U16" s="76"/>
      <c r="V16" s="76"/>
      <c r="W16" s="76"/>
      <c r="X16" s="76"/>
      <c r="Y16" s="76"/>
      <c r="Z16" s="76"/>
    </row>
    <row r="17" spans="1:26" ht="15.75">
      <c r="A17" s="76"/>
      <c r="B17" s="76"/>
      <c r="C17" s="76"/>
      <c r="D17" s="76"/>
      <c r="E17" s="76"/>
      <c r="F17" s="76"/>
      <c r="G17" s="76"/>
      <c r="H17" s="76"/>
      <c r="I17" s="76"/>
      <c r="J17" s="76"/>
      <c r="K17" s="76"/>
      <c r="L17" s="76"/>
      <c r="M17" s="76"/>
      <c r="N17" s="76"/>
      <c r="O17" s="76"/>
      <c r="P17" s="76"/>
      <c r="Q17" s="76"/>
      <c r="R17" s="76"/>
      <c r="S17" s="76"/>
      <c r="T17" s="76"/>
      <c r="U17" s="76"/>
      <c r="V17" s="76"/>
      <c r="W17" s="76"/>
      <c r="X17" s="76"/>
      <c r="Y17" s="76"/>
      <c r="Z17" s="76"/>
    </row>
    <row r="18" spans="1:26" ht="15.75">
      <c r="A18" s="76"/>
      <c r="B18" s="76"/>
      <c r="C18" s="76"/>
      <c r="D18" s="76"/>
      <c r="E18" s="76"/>
      <c r="F18" s="76"/>
      <c r="G18" s="76"/>
      <c r="H18" s="76"/>
      <c r="I18" s="76"/>
      <c r="J18" s="76"/>
      <c r="K18" s="76"/>
      <c r="L18" s="76"/>
      <c r="M18" s="76"/>
      <c r="N18" s="76"/>
      <c r="O18" s="76"/>
      <c r="P18" s="76"/>
      <c r="Q18" s="76"/>
      <c r="R18" s="76"/>
      <c r="S18" s="76"/>
      <c r="T18" s="76"/>
      <c r="U18" s="76"/>
      <c r="V18" s="76"/>
      <c r="W18" s="76"/>
      <c r="X18" s="76"/>
      <c r="Y18" s="76"/>
      <c r="Z18" s="76"/>
    </row>
    <row r="19" spans="1:26" ht="15.75">
      <c r="A19" s="76"/>
      <c r="B19" s="76"/>
      <c r="C19" s="76"/>
      <c r="D19" s="76"/>
      <c r="E19" s="76"/>
      <c r="F19" s="76"/>
      <c r="G19" s="76"/>
      <c r="H19" s="76"/>
      <c r="I19" s="76"/>
      <c r="J19" s="76"/>
      <c r="K19" s="76"/>
      <c r="L19" s="76"/>
      <c r="M19" s="76"/>
      <c r="N19" s="76"/>
      <c r="O19" s="76"/>
      <c r="P19" s="76"/>
      <c r="Q19" s="76"/>
      <c r="R19" s="76"/>
      <c r="S19" s="76"/>
      <c r="T19" s="76"/>
      <c r="U19" s="76"/>
      <c r="V19" s="76"/>
      <c r="W19" s="76"/>
      <c r="X19" s="76"/>
      <c r="Y19" s="76"/>
      <c r="Z19" s="76"/>
    </row>
    <row r="20" spans="1:26" ht="15.75">
      <c r="A20" s="76"/>
      <c r="B20" s="76"/>
      <c r="C20" s="76"/>
      <c r="D20" s="76"/>
      <c r="E20" s="76"/>
      <c r="F20" s="76"/>
      <c r="G20" s="76"/>
      <c r="H20" s="76"/>
      <c r="I20" s="76"/>
      <c r="J20" s="76"/>
      <c r="K20" s="76"/>
      <c r="L20" s="76"/>
      <c r="M20" s="76"/>
      <c r="N20" s="76"/>
      <c r="O20" s="76"/>
      <c r="P20" s="76"/>
      <c r="Q20" s="76"/>
      <c r="R20" s="76"/>
      <c r="S20" s="76"/>
      <c r="T20" s="76"/>
      <c r="U20" s="76"/>
      <c r="V20" s="76"/>
      <c r="W20" s="76"/>
      <c r="X20" s="76"/>
      <c r="Y20" s="76"/>
      <c r="Z20" s="76"/>
    </row>
    <row r="21" spans="1:26" ht="15.75" customHeight="1">
      <c r="A21" s="76"/>
      <c r="B21" s="76"/>
      <c r="C21" s="76"/>
      <c r="D21" s="76"/>
      <c r="E21" s="76"/>
      <c r="F21" s="76"/>
      <c r="G21" s="76"/>
      <c r="H21" s="76"/>
      <c r="I21" s="76"/>
      <c r="J21" s="76"/>
      <c r="K21" s="76"/>
      <c r="L21" s="76"/>
      <c r="M21" s="76"/>
      <c r="N21" s="76"/>
      <c r="O21" s="76"/>
      <c r="P21" s="76"/>
      <c r="Q21" s="76"/>
      <c r="R21" s="76"/>
      <c r="S21" s="76"/>
      <c r="T21" s="76"/>
      <c r="U21" s="76"/>
      <c r="V21" s="76"/>
      <c r="W21" s="76"/>
      <c r="X21" s="76"/>
      <c r="Y21" s="76"/>
      <c r="Z21" s="76"/>
    </row>
    <row r="22" spans="1:26" ht="15.75" customHeight="1">
      <c r="A22" s="76"/>
      <c r="B22" s="76"/>
      <c r="C22" s="76"/>
      <c r="D22" s="76"/>
      <c r="E22" s="76"/>
      <c r="F22" s="76"/>
      <c r="G22" s="76"/>
      <c r="H22" s="76"/>
      <c r="I22" s="76"/>
      <c r="J22" s="76"/>
      <c r="K22" s="76"/>
      <c r="L22" s="76"/>
      <c r="M22" s="76"/>
      <c r="N22" s="76"/>
      <c r="O22" s="76"/>
      <c r="P22" s="76"/>
      <c r="Q22" s="76"/>
      <c r="R22" s="76"/>
      <c r="S22" s="76"/>
      <c r="T22" s="76"/>
      <c r="U22" s="76"/>
      <c r="V22" s="76"/>
      <c r="W22" s="76"/>
      <c r="X22" s="76"/>
      <c r="Y22" s="76"/>
      <c r="Z22" s="76"/>
    </row>
    <row r="23" spans="1:26" ht="15.75" customHeight="1">
      <c r="A23" s="76"/>
      <c r="B23" s="76"/>
      <c r="C23" s="76"/>
      <c r="D23" s="76"/>
      <c r="E23" s="76"/>
      <c r="F23" s="76"/>
      <c r="G23" s="76"/>
      <c r="H23" s="76"/>
      <c r="I23" s="76"/>
      <c r="J23" s="76"/>
      <c r="K23" s="76"/>
      <c r="L23" s="76"/>
      <c r="M23" s="76"/>
      <c r="N23" s="76"/>
      <c r="O23" s="76"/>
      <c r="P23" s="76"/>
      <c r="Q23" s="76"/>
      <c r="R23" s="76"/>
      <c r="S23" s="76"/>
      <c r="T23" s="76"/>
      <c r="U23" s="76"/>
      <c r="V23" s="76"/>
      <c r="W23" s="76"/>
      <c r="X23" s="76"/>
      <c r="Y23" s="76"/>
      <c r="Z23" s="76"/>
    </row>
    <row r="24" spans="1:26" ht="15.75" customHeight="1">
      <c r="A24" s="76"/>
      <c r="B24" s="76"/>
      <c r="C24" s="76"/>
      <c r="D24" s="76"/>
      <c r="E24" s="76"/>
      <c r="F24" s="76"/>
      <c r="G24" s="76"/>
      <c r="H24" s="76"/>
      <c r="I24" s="76"/>
      <c r="J24" s="76"/>
      <c r="K24" s="76"/>
      <c r="L24" s="76"/>
      <c r="M24" s="76"/>
      <c r="N24" s="76"/>
      <c r="O24" s="76"/>
      <c r="P24" s="76"/>
      <c r="Q24" s="76"/>
      <c r="R24" s="76"/>
      <c r="S24" s="76"/>
      <c r="T24" s="76"/>
      <c r="U24" s="76"/>
      <c r="V24" s="76"/>
      <c r="W24" s="76"/>
      <c r="X24" s="76"/>
      <c r="Y24" s="76"/>
      <c r="Z24" s="76"/>
    </row>
    <row r="25" spans="1:26" ht="15.75" customHeight="1">
      <c r="A25" s="76"/>
      <c r="B25" s="76"/>
      <c r="C25" s="76"/>
      <c r="D25" s="76"/>
      <c r="E25" s="76"/>
      <c r="F25" s="76"/>
      <c r="G25" s="76"/>
      <c r="H25" s="76"/>
      <c r="I25" s="76"/>
      <c r="J25" s="76"/>
      <c r="K25" s="76"/>
      <c r="L25" s="76"/>
      <c r="M25" s="76"/>
      <c r="N25" s="76"/>
      <c r="O25" s="76"/>
      <c r="P25" s="76"/>
      <c r="Q25" s="76"/>
      <c r="R25" s="76"/>
      <c r="S25" s="76"/>
      <c r="T25" s="76"/>
      <c r="U25" s="76"/>
      <c r="V25" s="76"/>
      <c r="W25" s="76"/>
      <c r="X25" s="76"/>
      <c r="Y25" s="76"/>
      <c r="Z25" s="76"/>
    </row>
    <row r="26" spans="1:26" ht="15.75" customHeight="1">
      <c r="A26" s="76"/>
      <c r="B26" s="76"/>
      <c r="C26" s="76"/>
      <c r="D26" s="76"/>
      <c r="E26" s="76"/>
      <c r="F26" s="76"/>
      <c r="G26" s="76"/>
      <c r="H26" s="76"/>
      <c r="I26" s="76"/>
      <c r="J26" s="76"/>
      <c r="K26" s="76"/>
      <c r="L26" s="76"/>
      <c r="M26" s="76"/>
      <c r="N26" s="76"/>
      <c r="O26" s="76"/>
      <c r="P26" s="76"/>
      <c r="Q26" s="76"/>
      <c r="R26" s="76"/>
      <c r="S26" s="76"/>
      <c r="T26" s="76"/>
      <c r="U26" s="76"/>
      <c r="V26" s="76"/>
      <c r="W26" s="76"/>
      <c r="X26" s="76"/>
      <c r="Y26" s="76"/>
      <c r="Z26" s="76"/>
    </row>
    <row r="27" spans="1:26" ht="15.75" customHeight="1">
      <c r="A27" s="76"/>
      <c r="B27" s="76"/>
      <c r="C27" s="76"/>
      <c r="D27" s="76"/>
      <c r="E27" s="76"/>
      <c r="F27" s="76"/>
      <c r="G27" s="76"/>
      <c r="H27" s="76"/>
      <c r="I27" s="76"/>
      <c r="J27" s="76"/>
      <c r="K27" s="76"/>
      <c r="L27" s="76"/>
      <c r="M27" s="76"/>
      <c r="N27" s="76"/>
      <c r="O27" s="76"/>
      <c r="P27" s="76"/>
      <c r="Q27" s="76"/>
      <c r="R27" s="76"/>
      <c r="S27" s="76"/>
      <c r="T27" s="76"/>
      <c r="U27" s="76"/>
      <c r="V27" s="76"/>
      <c r="W27" s="76"/>
      <c r="X27" s="76"/>
      <c r="Y27" s="76"/>
      <c r="Z27" s="76"/>
    </row>
    <row r="28" spans="1:26" ht="15.75" customHeight="1">
      <c r="A28" s="76"/>
      <c r="B28" s="76"/>
      <c r="C28" s="76"/>
      <c r="D28" s="76"/>
      <c r="E28" s="76"/>
      <c r="F28" s="76"/>
      <c r="G28" s="76"/>
      <c r="H28" s="76"/>
      <c r="I28" s="76"/>
      <c r="J28" s="76"/>
      <c r="K28" s="76"/>
      <c r="L28" s="76"/>
      <c r="M28" s="76"/>
      <c r="N28" s="76"/>
      <c r="O28" s="76"/>
      <c r="P28" s="76"/>
      <c r="Q28" s="76"/>
      <c r="R28" s="76"/>
      <c r="S28" s="76"/>
      <c r="T28" s="76"/>
      <c r="U28" s="76"/>
      <c r="V28" s="76"/>
      <c r="W28" s="76"/>
      <c r="X28" s="76"/>
      <c r="Y28" s="76"/>
      <c r="Z28" s="76"/>
    </row>
    <row r="29" spans="1:26" ht="15.75" customHeight="1">
      <c r="A29" s="76"/>
      <c r="B29" s="76"/>
      <c r="C29" s="76"/>
      <c r="D29" s="76"/>
      <c r="E29" s="76"/>
      <c r="F29" s="76"/>
      <c r="G29" s="76"/>
      <c r="H29" s="76"/>
      <c r="I29" s="76"/>
      <c r="J29" s="76"/>
      <c r="K29" s="76"/>
      <c r="L29" s="76"/>
      <c r="M29" s="76"/>
      <c r="N29" s="76"/>
      <c r="O29" s="76"/>
      <c r="P29" s="76"/>
      <c r="Q29" s="76"/>
      <c r="R29" s="76"/>
      <c r="S29" s="76"/>
      <c r="T29" s="76"/>
      <c r="U29" s="76"/>
      <c r="V29" s="76"/>
      <c r="W29" s="76"/>
      <c r="X29" s="76"/>
      <c r="Y29" s="76"/>
      <c r="Z29" s="76"/>
    </row>
    <row r="30" spans="1:26" ht="15.75" customHeight="1">
      <c r="A30" s="76"/>
      <c r="B30" s="76"/>
      <c r="C30" s="76"/>
      <c r="D30" s="76"/>
      <c r="E30" s="76"/>
      <c r="F30" s="76"/>
      <c r="G30" s="76"/>
      <c r="H30" s="76"/>
      <c r="I30" s="76"/>
      <c r="J30" s="76"/>
      <c r="K30" s="76"/>
      <c r="L30" s="76"/>
      <c r="M30" s="76"/>
      <c r="N30" s="76"/>
      <c r="O30" s="76"/>
      <c r="P30" s="76"/>
      <c r="Q30" s="76"/>
      <c r="R30" s="76"/>
      <c r="S30" s="76"/>
      <c r="T30" s="76"/>
      <c r="U30" s="76"/>
      <c r="V30" s="76"/>
      <c r="W30" s="76"/>
      <c r="X30" s="76"/>
      <c r="Y30" s="76"/>
      <c r="Z30" s="76"/>
    </row>
    <row r="31" spans="1:26" ht="15.75" customHeight="1">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row>
    <row r="32" spans="1:26" ht="15.75" customHeight="1">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row>
    <row r="33" spans="1:26" ht="15.75" customHeight="1">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row>
    <row r="34" spans="1:26" ht="15.75" customHeight="1">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row>
    <row r="35" spans="1:26" ht="15.75" customHeight="1">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row>
    <row r="36" spans="1:26" ht="15.75" customHeight="1">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row>
    <row r="37" spans="1:26" ht="15.75" customHeight="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row>
    <row r="38" spans="1:26" ht="15.75"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row>
    <row r="39" spans="1:26" ht="15.75"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row>
    <row r="40" spans="1:26" ht="15.75"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row>
    <row r="41" spans="1:26" ht="15.75"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row>
    <row r="42" spans="1:26" ht="15.75"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row>
    <row r="43" spans="1:26" ht="15.75"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row>
    <row r="44" spans="1:26" ht="15.75"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row>
    <row r="45" spans="1:26" ht="15.75"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row>
    <row r="46" spans="1:26"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row>
    <row r="47" spans="1:26" ht="15.75"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row>
    <row r="48" spans="1:26"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row>
    <row r="49" spans="1:26"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row>
    <row r="50" spans="1:26"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26"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row>
    <row r="53" spans="1:26"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row>
    <row r="54" spans="1:26"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row>
    <row r="55" spans="1:26"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row>
    <row r="57" spans="1:26"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row>
    <row r="58" spans="1:26"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row>
    <row r="59" spans="1:26"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row>
    <row r="61" spans="1:26"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row>
    <row r="62" spans="1:26"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row>
    <row r="63" spans="1:26"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row>
    <row r="65" spans="1:26"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row>
    <row r="68" spans="1:26"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row>
    <row r="71" spans="1:26"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row>
    <row r="76" spans="1:26"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B11:E11"/>
    <mergeCell ref="B12:G13"/>
    <mergeCell ref="B4:C4"/>
    <mergeCell ref="B10:C10"/>
    <mergeCell ref="B5:C5"/>
    <mergeCell ref="B6:C6"/>
    <mergeCell ref="B7:C7"/>
    <mergeCell ref="B8:C8"/>
    <mergeCell ref="B9:C9"/>
  </mergeCells>
  <conditionalFormatting sqref="F5:F10">
    <cfRule type="cellIs" dxfId="107" priority="5" operator="equal">
      <formula>0</formula>
    </cfRule>
  </conditionalFormatting>
  <conditionalFormatting sqref="F5:F10">
    <cfRule type="cellIs" dxfId="106" priority="6" operator="greaterThan">
      <formula>85%</formula>
    </cfRule>
  </conditionalFormatting>
  <conditionalFormatting sqref="F5:F10">
    <cfRule type="cellIs" dxfId="105" priority="7" operator="between">
      <formula>0.7</formula>
      <formula>0.85</formula>
    </cfRule>
  </conditionalFormatting>
  <conditionalFormatting sqref="F5:F10">
    <cfRule type="cellIs" dxfId="104" priority="8" operator="lessThan">
      <formula>0.7</formula>
    </cfRule>
  </conditionalFormatting>
  <conditionalFormatting sqref="F11">
    <cfRule type="cellIs" dxfId="103" priority="1" operator="equal">
      <formula>0</formula>
    </cfRule>
  </conditionalFormatting>
  <conditionalFormatting sqref="F11">
    <cfRule type="cellIs" dxfId="102" priority="2" operator="greaterThan">
      <formula>0.85</formula>
    </cfRule>
  </conditionalFormatting>
  <conditionalFormatting sqref="F11">
    <cfRule type="cellIs" dxfId="101" priority="3" operator="between">
      <formula>0.7</formula>
      <formula>0.85</formula>
    </cfRule>
  </conditionalFormatting>
  <conditionalFormatting sqref="F11">
    <cfRule type="cellIs" dxfId="100" priority="4" operator="lessThan">
      <formula>0.7</formula>
    </cfRule>
  </conditionalFormatting>
  <hyperlinks>
    <hyperlink ref="B4" location="Objetivo 6!A1" display="6. Implementar y mejorar los subsistemas de gestión ambiental y de seguridad y salud en el trabajo del MADS" xr:uid="{00000000-0004-0000-4E00-000000000000}"/>
  </hyperlink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0070C0"/>
  </sheetPr>
  <dimension ref="A1:AC962"/>
  <sheetViews>
    <sheetView topLeftCell="A4"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38.25" customHeight="1">
      <c r="A1" s="111"/>
      <c r="B1" s="454" t="s">
        <v>426</v>
      </c>
      <c r="C1" s="443"/>
      <c r="D1" s="455" t="s">
        <v>427</v>
      </c>
      <c r="E1" s="443"/>
      <c r="F1" s="443"/>
      <c r="G1" s="443"/>
      <c r="H1" s="443"/>
      <c r="I1" s="456"/>
      <c r="J1" s="111"/>
      <c r="K1" s="111"/>
      <c r="L1" s="111"/>
      <c r="M1" s="111"/>
      <c r="N1" s="111"/>
      <c r="O1" s="111"/>
      <c r="P1" s="111"/>
      <c r="Q1" s="111"/>
      <c r="R1" s="111"/>
      <c r="S1" s="111"/>
      <c r="T1" s="111"/>
      <c r="U1" s="111"/>
      <c r="V1" s="111"/>
      <c r="W1" s="111"/>
      <c r="X1" s="111"/>
      <c r="Y1" s="111"/>
      <c r="Z1" s="111"/>
      <c r="AA1" s="111"/>
      <c r="AB1" s="111"/>
      <c r="AC1" s="111"/>
    </row>
    <row r="2" spans="1:29" ht="13.5" customHeight="1">
      <c r="A2" s="111"/>
      <c r="B2" s="443"/>
      <c r="C2" s="443"/>
      <c r="D2" s="506" t="s">
        <v>428</v>
      </c>
      <c r="E2" s="443"/>
      <c r="F2" s="443"/>
      <c r="G2" s="443"/>
      <c r="H2" s="443"/>
      <c r="I2" s="44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59" t="s">
        <v>429</v>
      </c>
      <c r="C3" s="443"/>
      <c r="D3" s="459" t="s">
        <v>430</v>
      </c>
      <c r="E3" s="443"/>
      <c r="F3" s="443"/>
      <c r="G3" s="443"/>
      <c r="H3" s="443"/>
      <c r="I3" s="146"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472"/>
      <c r="C4" s="443"/>
      <c r="D4" s="443"/>
      <c r="E4" s="443"/>
      <c r="F4" s="443"/>
      <c r="G4" s="443"/>
      <c r="H4" s="443"/>
      <c r="I4" s="443"/>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446" t="s">
        <v>432</v>
      </c>
      <c r="C5" s="443"/>
      <c r="D5" s="473" t="str">
        <f>Indicadores!F12</f>
        <v>Administración del Sistema Integrado de Gestión (SIG)</v>
      </c>
      <c r="E5" s="443"/>
      <c r="F5" s="443"/>
      <c r="G5" s="443"/>
      <c r="H5" s="443"/>
      <c r="I5" s="443"/>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46" t="s">
        <v>433</v>
      </c>
      <c r="C6" s="443"/>
      <c r="D6" s="445" t="str">
        <f>Indicadores!A10</f>
        <v>Medición de la percepción y apropiación de las actividades de socialización del Sistema Integrado de Gestión.</v>
      </c>
      <c r="E6" s="443"/>
      <c r="F6" s="446" t="s">
        <v>434</v>
      </c>
      <c r="G6" s="443"/>
      <c r="H6" s="474" t="str">
        <f>Indicadores!S12</f>
        <v>Jefe Oficina Asesora de Planeación</v>
      </c>
      <c r="I6" s="443"/>
      <c r="J6" s="111"/>
      <c r="K6" s="111"/>
      <c r="L6" s="111"/>
      <c r="M6" s="111"/>
      <c r="N6" s="111"/>
      <c r="O6" s="111"/>
      <c r="P6" s="111"/>
      <c r="Q6" s="111"/>
      <c r="R6" s="111"/>
      <c r="S6" s="111"/>
      <c r="T6" s="111"/>
      <c r="U6" s="111"/>
      <c r="V6" s="111"/>
      <c r="W6" s="111"/>
      <c r="X6" s="111"/>
      <c r="Y6" s="111"/>
      <c r="Z6" s="111"/>
      <c r="AA6" s="111"/>
      <c r="AB6" s="111"/>
      <c r="AC6" s="111"/>
    </row>
    <row r="7" spans="1:29" ht="46.5" customHeight="1">
      <c r="A7" s="111"/>
      <c r="B7" s="446" t="s">
        <v>435</v>
      </c>
      <c r="C7" s="443"/>
      <c r="D7" s="445" t="str">
        <f>Indicadores!G10</f>
        <v>Promedio de percepción y apropiación de las actividades de socialización del equipo del SIG</v>
      </c>
      <c r="E7" s="443"/>
      <c r="F7" s="446" t="s">
        <v>436</v>
      </c>
      <c r="G7" s="443"/>
      <c r="H7" s="445" t="str">
        <f>Indicadores!C10</f>
        <v>Medir el promedio de la percepción y apropiación de las actividades de socialización del SIG, por parte de los servidores del Ministerio.</v>
      </c>
      <c r="I7" s="443"/>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147" t="s">
        <v>437</v>
      </c>
      <c r="C8" s="148" t="str">
        <f>Indicadores!P10</f>
        <v>Trimestral</v>
      </c>
      <c r="D8" s="147" t="s">
        <v>438</v>
      </c>
      <c r="E8" s="149" t="str">
        <f>Indicadores!R10</f>
        <v>Grupo Sistema Integrado de Gestión</v>
      </c>
      <c r="F8" s="147" t="s">
        <v>70</v>
      </c>
      <c r="G8" s="148" t="str">
        <f>Indicadores!H10</f>
        <v>Unidades</v>
      </c>
      <c r="H8" s="447" t="s">
        <v>439</v>
      </c>
      <c r="I8" s="505" t="str">
        <f>Indicadores!O10</f>
        <v xml:space="preserve">Punto medio </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147" t="s">
        <v>404</v>
      </c>
      <c r="C9" s="282">
        <f>'TABLERO DE MANDO'!D11</f>
        <v>4</v>
      </c>
      <c r="D9" s="151" t="s">
        <v>445</v>
      </c>
      <c r="E9" s="331">
        <v>3.4</v>
      </c>
      <c r="F9" s="152" t="s">
        <v>446</v>
      </c>
      <c r="G9" s="331">
        <v>4</v>
      </c>
      <c r="H9" s="443"/>
      <c r="I9" s="443"/>
      <c r="J9" s="111"/>
      <c r="K9" s="111"/>
      <c r="L9" s="111"/>
      <c r="M9" s="111"/>
      <c r="N9" s="111"/>
      <c r="O9" s="111"/>
      <c r="P9" s="111"/>
      <c r="Q9" s="111"/>
      <c r="R9" s="111"/>
      <c r="S9" s="111"/>
      <c r="T9" s="111"/>
      <c r="U9" s="111"/>
      <c r="V9" s="111"/>
      <c r="W9" s="111"/>
      <c r="X9" s="111"/>
      <c r="Y9" s="111"/>
      <c r="Z9" s="111"/>
      <c r="AA9" s="111"/>
      <c r="AB9" s="111"/>
      <c r="AC9" s="111"/>
    </row>
    <row r="10" spans="1:29" ht="13.5" customHeight="1" thickBot="1">
      <c r="A10" s="111"/>
      <c r="B10" s="153"/>
      <c r="C10" s="153"/>
      <c r="D10" s="188"/>
      <c r="E10" s="188"/>
      <c r="F10" s="188"/>
      <c r="G10" s="188"/>
      <c r="H10" s="188"/>
      <c r="I10" s="188"/>
      <c r="J10" s="111"/>
      <c r="K10" s="111"/>
      <c r="L10" s="111"/>
      <c r="M10" s="111"/>
      <c r="N10" s="111"/>
      <c r="O10" s="111"/>
      <c r="P10" s="111"/>
      <c r="Q10" s="111"/>
      <c r="R10" s="111"/>
      <c r="S10" s="111"/>
      <c r="T10" s="111"/>
      <c r="U10" s="111"/>
      <c r="V10" s="111"/>
      <c r="W10" s="111"/>
      <c r="X10" s="111"/>
      <c r="Y10" s="111"/>
      <c r="Z10" s="111"/>
      <c r="AA10" s="111"/>
      <c r="AB10" s="111"/>
      <c r="AC10" s="111"/>
    </row>
    <row r="11" spans="1:29" ht="24" customHeight="1">
      <c r="A11" s="111"/>
      <c r="B11" s="154" t="s">
        <v>440</v>
      </c>
      <c r="C11" s="173" t="s">
        <v>441</v>
      </c>
      <c r="D11" s="189" t="str">
        <f>D9</f>
        <v>LÍMITE INSATISFACTORIO</v>
      </c>
      <c r="E11" s="190" t="str">
        <f>F9</f>
        <v>LÍMITE SATISFACTORIO</v>
      </c>
      <c r="F11" s="181"/>
      <c r="G11" s="181"/>
      <c r="H11" s="181"/>
      <c r="I11" s="182"/>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156" t="s">
        <v>411</v>
      </c>
      <c r="C12" s="174"/>
      <c r="D12" s="184">
        <f t="shared" ref="D12:D23" si="0">+$E$9</f>
        <v>3.4</v>
      </c>
      <c r="E12" s="169">
        <f t="shared" ref="E12:E23" si="1">+$G$9</f>
        <v>4</v>
      </c>
      <c r="F12" s="163"/>
      <c r="G12" s="163"/>
      <c r="H12" s="163"/>
      <c r="I12" s="167"/>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156" t="s">
        <v>412</v>
      </c>
      <c r="C13" s="174"/>
      <c r="D13" s="184">
        <f t="shared" si="0"/>
        <v>3.4</v>
      </c>
      <c r="E13" s="169">
        <f t="shared" si="1"/>
        <v>4</v>
      </c>
      <c r="F13" s="163"/>
      <c r="G13" s="163"/>
      <c r="H13" s="163"/>
      <c r="I13" s="167"/>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156" t="s">
        <v>413</v>
      </c>
      <c r="C14" s="402">
        <v>4.13</v>
      </c>
      <c r="D14" s="184">
        <f t="shared" si="0"/>
        <v>3.4</v>
      </c>
      <c r="E14" s="169">
        <f t="shared" si="1"/>
        <v>4</v>
      </c>
      <c r="F14" s="163"/>
      <c r="G14" s="163"/>
      <c r="H14" s="163"/>
      <c r="I14" s="167"/>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156" t="s">
        <v>414</v>
      </c>
      <c r="C15" s="174"/>
      <c r="D15" s="184">
        <f t="shared" si="0"/>
        <v>3.4</v>
      </c>
      <c r="E15" s="169">
        <f t="shared" si="1"/>
        <v>4</v>
      </c>
      <c r="F15" s="163"/>
      <c r="G15" s="163"/>
      <c r="H15" s="163"/>
      <c r="I15" s="167"/>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156" t="s">
        <v>415</v>
      </c>
      <c r="C16" s="174"/>
      <c r="D16" s="184">
        <f t="shared" si="0"/>
        <v>3.4</v>
      </c>
      <c r="E16" s="169">
        <f t="shared" si="1"/>
        <v>4</v>
      </c>
      <c r="F16" s="163"/>
      <c r="G16" s="163"/>
      <c r="H16" s="163"/>
      <c r="I16" s="167"/>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156" t="s">
        <v>416</v>
      </c>
      <c r="C17" s="421">
        <v>4.6900000000000004</v>
      </c>
      <c r="D17" s="184">
        <f t="shared" si="0"/>
        <v>3.4</v>
      </c>
      <c r="E17" s="169">
        <f t="shared" si="1"/>
        <v>4</v>
      </c>
      <c r="F17" s="163"/>
      <c r="G17" s="163"/>
      <c r="H17" s="163"/>
      <c r="I17" s="167"/>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156" t="s">
        <v>417</v>
      </c>
      <c r="D18" s="184">
        <f t="shared" si="0"/>
        <v>3.4</v>
      </c>
      <c r="E18" s="169">
        <f t="shared" si="1"/>
        <v>4</v>
      </c>
      <c r="F18" s="163"/>
      <c r="G18" s="163"/>
      <c r="H18" s="163"/>
      <c r="I18" s="167"/>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156" t="s">
        <v>418</v>
      </c>
      <c r="C19" s="174"/>
      <c r="D19" s="184">
        <f t="shared" si="0"/>
        <v>3.4</v>
      </c>
      <c r="E19" s="169">
        <f t="shared" si="1"/>
        <v>4</v>
      </c>
      <c r="F19" s="163"/>
      <c r="G19" s="163"/>
      <c r="H19" s="163"/>
      <c r="I19" s="167"/>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156" t="s">
        <v>419</v>
      </c>
      <c r="C20" s="203"/>
      <c r="D20" s="184">
        <f t="shared" si="0"/>
        <v>3.4</v>
      </c>
      <c r="E20" s="169">
        <f t="shared" si="1"/>
        <v>4</v>
      </c>
      <c r="F20" s="163"/>
      <c r="G20" s="163"/>
      <c r="H20" s="163"/>
      <c r="I20" s="167"/>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156" t="s">
        <v>420</v>
      </c>
      <c r="C21" s="174"/>
      <c r="D21" s="184">
        <f t="shared" si="0"/>
        <v>3.4</v>
      </c>
      <c r="E21" s="169">
        <f t="shared" si="1"/>
        <v>4</v>
      </c>
      <c r="F21" s="163"/>
      <c r="G21" s="163"/>
      <c r="H21" s="163"/>
      <c r="I21" s="167"/>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156" t="s">
        <v>421</v>
      </c>
      <c r="C22" s="174"/>
      <c r="D22" s="184">
        <f t="shared" si="0"/>
        <v>3.4</v>
      </c>
      <c r="E22" s="169">
        <f t="shared" si="1"/>
        <v>4</v>
      </c>
      <c r="F22" s="163"/>
      <c r="G22" s="163"/>
      <c r="H22" s="163"/>
      <c r="I22" s="167"/>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156" t="s">
        <v>422</v>
      </c>
      <c r="C23" s="174"/>
      <c r="D23" s="184">
        <f t="shared" si="0"/>
        <v>3.4</v>
      </c>
      <c r="E23" s="169">
        <f t="shared" si="1"/>
        <v>4</v>
      </c>
      <c r="F23" s="163"/>
      <c r="G23" s="163"/>
      <c r="H23" s="163"/>
      <c r="I23" s="167"/>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53"/>
      <c r="C24" s="172"/>
      <c r="D24" s="162"/>
      <c r="E24" s="163"/>
      <c r="F24" s="163"/>
      <c r="G24" s="163"/>
      <c r="H24" s="163"/>
      <c r="I24" s="167"/>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53"/>
      <c r="C25" s="172"/>
      <c r="D25" s="162"/>
      <c r="E25" s="163"/>
      <c r="F25" s="163"/>
      <c r="G25" s="163"/>
      <c r="H25" s="163"/>
      <c r="I25" s="167"/>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c r="A26" s="111"/>
      <c r="B26" s="153"/>
      <c r="C26" s="172"/>
      <c r="D26" s="162"/>
      <c r="E26" s="163"/>
      <c r="F26" s="163"/>
      <c r="G26" s="163"/>
      <c r="H26" s="163"/>
      <c r="I26" s="167"/>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thickBot="1">
      <c r="A27" s="111"/>
      <c r="B27" s="153"/>
      <c r="C27" s="172"/>
      <c r="D27" s="185"/>
      <c r="E27" s="186"/>
      <c r="F27" s="186"/>
      <c r="G27" s="186"/>
      <c r="H27" s="186"/>
      <c r="I27" s="187"/>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512" t="s">
        <v>442</v>
      </c>
      <c r="C28" s="443"/>
      <c r="D28" s="453"/>
      <c r="E28" s="453"/>
      <c r="F28" s="453"/>
      <c r="G28" s="453"/>
      <c r="H28" s="453"/>
      <c r="I28" s="453"/>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158"/>
      <c r="C29" s="158"/>
      <c r="D29" s="158"/>
      <c r="E29" s="158"/>
      <c r="F29" s="158"/>
      <c r="G29" s="158"/>
      <c r="H29" s="158"/>
      <c r="I29" s="158"/>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01" t="s">
        <v>443</v>
      </c>
      <c r="C30" s="443"/>
      <c r="D30" s="443"/>
      <c r="E30" s="443"/>
      <c r="F30" s="501" t="s">
        <v>444</v>
      </c>
      <c r="G30" s="443"/>
      <c r="H30" s="443"/>
      <c r="I30" s="443"/>
      <c r="J30" s="111"/>
      <c r="K30" s="111"/>
      <c r="L30" s="111"/>
      <c r="M30" s="111"/>
      <c r="N30" s="111"/>
      <c r="O30" s="111"/>
      <c r="P30" s="111"/>
      <c r="Q30" s="111"/>
      <c r="R30" s="111"/>
      <c r="S30" s="111"/>
      <c r="T30" s="111"/>
      <c r="U30" s="111"/>
      <c r="V30" s="111"/>
      <c r="W30" s="111"/>
      <c r="X30" s="111"/>
      <c r="Y30" s="111"/>
      <c r="Z30" s="111"/>
      <c r="AA30" s="111"/>
      <c r="AB30" s="111"/>
      <c r="AC30" s="111"/>
    </row>
    <row r="31" spans="1:29" ht="13.5" customHeight="1">
      <c r="A31" s="111"/>
      <c r="B31" s="475" t="s">
        <v>561</v>
      </c>
      <c r="C31" s="443"/>
      <c r="D31" s="443"/>
      <c r="E31" s="443"/>
      <c r="F31" s="442"/>
      <c r="G31" s="443"/>
      <c r="H31" s="443"/>
      <c r="I31" s="443"/>
      <c r="J31" s="111"/>
      <c r="K31" s="111"/>
      <c r="L31" s="111"/>
      <c r="M31" s="111"/>
      <c r="N31" s="111"/>
      <c r="O31" s="111"/>
      <c r="P31" s="111"/>
      <c r="Q31" s="111"/>
      <c r="R31" s="111"/>
      <c r="S31" s="111"/>
      <c r="T31" s="111"/>
      <c r="U31" s="111"/>
      <c r="V31" s="111"/>
      <c r="W31" s="111"/>
      <c r="X31" s="111"/>
      <c r="Y31" s="111"/>
      <c r="Z31" s="111"/>
      <c r="AA31" s="111"/>
      <c r="AB31" s="111"/>
      <c r="AC31" s="111"/>
    </row>
    <row r="32" spans="1:29" ht="15" customHeight="1">
      <c r="A32" s="111"/>
      <c r="B32" s="443"/>
      <c r="C32" s="444"/>
      <c r="D32" s="444"/>
      <c r="E32" s="443"/>
      <c r="F32" s="443"/>
      <c r="G32" s="444"/>
      <c r="H32" s="444"/>
      <c r="I32" s="443"/>
      <c r="J32" s="111"/>
      <c r="K32" s="111"/>
      <c r="L32" s="111"/>
      <c r="M32" s="111"/>
      <c r="N32" s="111"/>
      <c r="O32" s="111"/>
      <c r="P32" s="111"/>
      <c r="Q32" s="111"/>
      <c r="R32" s="111"/>
      <c r="S32" s="111"/>
      <c r="T32" s="111"/>
      <c r="U32" s="111"/>
      <c r="V32" s="111"/>
      <c r="W32" s="111"/>
      <c r="X32" s="111"/>
      <c r="Y32" s="111"/>
      <c r="Z32" s="111"/>
      <c r="AA32" s="111"/>
      <c r="AB32" s="111"/>
      <c r="AC32" s="111"/>
    </row>
    <row r="33" spans="1:29" ht="15" customHeight="1">
      <c r="A33" s="111"/>
      <c r="B33" s="443"/>
      <c r="C33" s="444"/>
      <c r="D33" s="444"/>
      <c r="E33" s="443"/>
      <c r="F33" s="443"/>
      <c r="G33" s="444"/>
      <c r="H33" s="444"/>
      <c r="I33" s="443"/>
      <c r="J33" s="111"/>
      <c r="K33" s="111"/>
      <c r="L33" s="111"/>
      <c r="M33" s="111"/>
      <c r="N33" s="111"/>
      <c r="O33" s="111"/>
      <c r="P33" s="111"/>
      <c r="Q33" s="111"/>
      <c r="R33" s="111"/>
      <c r="S33" s="111"/>
      <c r="T33" s="111"/>
      <c r="U33" s="111"/>
      <c r="V33" s="111"/>
      <c r="W33" s="111"/>
      <c r="X33" s="111"/>
      <c r="Y33" s="111"/>
      <c r="Z33" s="111"/>
      <c r="AA33" s="111"/>
      <c r="AB33" s="111"/>
      <c r="AC33" s="111"/>
    </row>
    <row r="34" spans="1:29" ht="15" customHeight="1">
      <c r="A34" s="111"/>
      <c r="B34" s="443"/>
      <c r="C34" s="444"/>
      <c r="D34" s="444"/>
      <c r="E34" s="443"/>
      <c r="F34" s="443"/>
      <c r="G34" s="444"/>
      <c r="H34" s="444"/>
      <c r="I34" s="443"/>
      <c r="J34" s="111"/>
      <c r="K34" s="111"/>
      <c r="L34" s="111"/>
      <c r="M34" s="111"/>
      <c r="N34" s="111"/>
      <c r="O34" s="111"/>
      <c r="P34" s="111"/>
      <c r="Q34" s="111"/>
      <c r="R34" s="111"/>
      <c r="S34" s="111"/>
      <c r="T34" s="111"/>
      <c r="U34" s="111"/>
      <c r="V34" s="111"/>
      <c r="W34" s="111"/>
      <c r="X34" s="111"/>
      <c r="Y34" s="111"/>
      <c r="Z34" s="111"/>
      <c r="AA34" s="111"/>
      <c r="AB34" s="111"/>
      <c r="AC34" s="111"/>
    </row>
    <row r="35" spans="1:29" ht="15" customHeight="1">
      <c r="A35" s="111"/>
      <c r="B35" s="443"/>
      <c r="C35" s="444"/>
      <c r="D35" s="444"/>
      <c r="E35" s="443"/>
      <c r="F35" s="443"/>
      <c r="G35" s="444"/>
      <c r="H35" s="444"/>
      <c r="I35" s="443"/>
      <c r="J35" s="111"/>
      <c r="K35" s="111"/>
      <c r="L35" s="111"/>
      <c r="M35" s="111"/>
      <c r="N35" s="111"/>
      <c r="O35" s="111"/>
      <c r="P35" s="111"/>
      <c r="Q35" s="111"/>
      <c r="R35" s="111"/>
      <c r="S35" s="111"/>
      <c r="T35" s="111"/>
      <c r="U35" s="111"/>
      <c r="V35" s="111"/>
      <c r="W35" s="111"/>
      <c r="X35" s="111"/>
      <c r="Y35" s="111"/>
      <c r="Z35" s="111"/>
      <c r="AA35" s="111"/>
      <c r="AB35" s="111"/>
      <c r="AC35" s="111"/>
    </row>
    <row r="36" spans="1:29" ht="15" customHeight="1">
      <c r="A36" s="111"/>
      <c r="B36" s="443"/>
      <c r="C36" s="444"/>
      <c r="D36" s="444"/>
      <c r="E36" s="443"/>
      <c r="F36" s="443"/>
      <c r="G36" s="444"/>
      <c r="H36" s="444"/>
      <c r="I36" s="443"/>
      <c r="J36" s="111"/>
      <c r="K36" s="111"/>
      <c r="L36" s="111"/>
      <c r="M36" s="111"/>
      <c r="N36" s="111"/>
      <c r="O36" s="111"/>
      <c r="P36" s="111"/>
      <c r="Q36" s="111"/>
      <c r="R36" s="111"/>
      <c r="S36" s="111"/>
      <c r="T36" s="111"/>
      <c r="U36" s="111"/>
      <c r="V36" s="111"/>
      <c r="W36" s="111"/>
      <c r="X36" s="111"/>
      <c r="Y36" s="111"/>
      <c r="Z36" s="111"/>
      <c r="AA36" s="111"/>
      <c r="AB36" s="111"/>
      <c r="AC36" s="111"/>
    </row>
    <row r="37" spans="1:29" ht="15" customHeight="1">
      <c r="A37" s="111"/>
      <c r="B37" s="443"/>
      <c r="C37" s="444"/>
      <c r="D37" s="444"/>
      <c r="E37" s="443"/>
      <c r="F37" s="443"/>
      <c r="G37" s="444"/>
      <c r="H37" s="444"/>
      <c r="I37" s="443"/>
      <c r="J37" s="111"/>
      <c r="K37" s="111"/>
      <c r="L37" s="111"/>
      <c r="M37" s="111"/>
      <c r="N37" s="111"/>
      <c r="O37" s="111"/>
      <c r="P37" s="111"/>
      <c r="Q37" s="111"/>
      <c r="R37" s="111"/>
      <c r="S37" s="111"/>
      <c r="T37" s="111"/>
      <c r="U37" s="111"/>
      <c r="V37" s="111"/>
      <c r="W37" s="111"/>
      <c r="X37" s="111"/>
      <c r="Y37" s="111"/>
      <c r="Z37" s="111"/>
      <c r="AA37" s="111"/>
      <c r="AB37" s="111"/>
      <c r="AC37" s="111"/>
    </row>
    <row r="38" spans="1:29" ht="13.5" customHeight="1">
      <c r="A38" s="111"/>
      <c r="B38" s="443"/>
      <c r="C38" s="444"/>
      <c r="D38" s="444"/>
      <c r="E38" s="443"/>
      <c r="F38" s="443"/>
      <c r="G38" s="444"/>
      <c r="H38" s="444"/>
      <c r="I38" s="443"/>
      <c r="J38" s="111"/>
      <c r="K38" s="111"/>
      <c r="L38" s="111"/>
      <c r="M38" s="111"/>
      <c r="N38" s="111"/>
      <c r="O38" s="111"/>
      <c r="P38" s="111"/>
      <c r="Q38" s="111"/>
      <c r="R38" s="111"/>
      <c r="S38" s="111"/>
      <c r="T38" s="111"/>
      <c r="U38" s="111"/>
      <c r="V38" s="111"/>
      <c r="W38" s="111"/>
      <c r="X38" s="111"/>
      <c r="Y38" s="111"/>
      <c r="Z38" s="111"/>
      <c r="AA38" s="111"/>
      <c r="AB38" s="111"/>
      <c r="AC38" s="111"/>
    </row>
    <row r="39" spans="1:29" ht="13.5" customHeight="1">
      <c r="A39" s="111"/>
      <c r="B39" s="443"/>
      <c r="C39" s="444"/>
      <c r="D39" s="444"/>
      <c r="E39" s="443"/>
      <c r="F39" s="443"/>
      <c r="G39" s="444"/>
      <c r="H39" s="444"/>
      <c r="I39" s="443"/>
      <c r="J39" s="111"/>
      <c r="K39" s="111"/>
      <c r="L39" s="111"/>
      <c r="M39" s="111"/>
      <c r="N39" s="111"/>
      <c r="O39" s="111"/>
      <c r="P39" s="111"/>
      <c r="Q39" s="111"/>
      <c r="R39" s="111"/>
      <c r="S39" s="111"/>
      <c r="T39" s="111"/>
      <c r="U39" s="111"/>
      <c r="V39" s="111"/>
      <c r="W39" s="111"/>
      <c r="X39" s="111"/>
      <c r="Y39" s="111"/>
      <c r="Z39" s="111"/>
      <c r="AA39" s="111"/>
      <c r="AB39" s="111"/>
      <c r="AC39" s="111"/>
    </row>
    <row r="40" spans="1:29" ht="48.75" customHeight="1">
      <c r="A40" s="111"/>
      <c r="B40" s="443"/>
      <c r="C40" s="444"/>
      <c r="D40" s="444"/>
      <c r="E40" s="443"/>
      <c r="F40" s="443"/>
      <c r="G40" s="444"/>
      <c r="H40" s="444"/>
      <c r="I40" s="443"/>
      <c r="J40" s="111"/>
      <c r="K40" s="111"/>
      <c r="L40" s="111"/>
      <c r="M40" s="111"/>
      <c r="N40" s="111"/>
      <c r="O40" s="111"/>
      <c r="P40" s="111"/>
      <c r="Q40" s="111"/>
      <c r="R40" s="111"/>
      <c r="S40" s="111"/>
      <c r="T40" s="111"/>
      <c r="U40" s="111"/>
      <c r="V40" s="111"/>
      <c r="W40" s="111"/>
      <c r="X40" s="111"/>
      <c r="Y40" s="111"/>
      <c r="Z40" s="111"/>
      <c r="AA40" s="111"/>
      <c r="AB40" s="111"/>
      <c r="AC40" s="111"/>
    </row>
    <row r="41" spans="1:29" ht="27" hidden="1" customHeight="1">
      <c r="A41" s="111"/>
      <c r="B41" s="443"/>
      <c r="C41" s="443"/>
      <c r="D41" s="443"/>
      <c r="E41" s="443"/>
      <c r="F41" s="443"/>
      <c r="G41" s="444"/>
      <c r="H41" s="444"/>
      <c r="I41" s="443"/>
      <c r="J41" s="111"/>
      <c r="K41" s="111"/>
      <c r="L41" s="111"/>
      <c r="M41" s="111"/>
      <c r="N41" s="111"/>
      <c r="O41" s="111"/>
      <c r="P41" s="111"/>
      <c r="Q41" s="111"/>
      <c r="R41" s="111"/>
      <c r="S41" s="111"/>
      <c r="T41" s="111"/>
      <c r="U41" s="111"/>
      <c r="V41" s="111"/>
      <c r="W41" s="111"/>
      <c r="X41" s="111"/>
      <c r="Y41" s="111"/>
      <c r="Z41" s="111"/>
      <c r="AA41" s="111"/>
      <c r="AB41" s="111"/>
      <c r="AC41" s="111"/>
    </row>
    <row r="42" spans="1:29" ht="13.5" customHeight="1">
      <c r="A42" s="111"/>
      <c r="B42" s="475" t="s">
        <v>606</v>
      </c>
      <c r="C42" s="443"/>
      <c r="D42" s="443"/>
      <c r="E42" s="443"/>
      <c r="F42" s="442"/>
      <c r="G42" s="443"/>
      <c r="H42" s="443"/>
      <c r="I42" s="443"/>
      <c r="J42" s="111"/>
      <c r="K42" s="111"/>
      <c r="L42" s="111"/>
      <c r="M42" s="111"/>
      <c r="N42" s="111"/>
      <c r="O42" s="111"/>
      <c r="P42" s="111"/>
      <c r="Q42" s="111"/>
      <c r="R42" s="111"/>
      <c r="S42" s="111"/>
      <c r="T42" s="111"/>
      <c r="U42" s="111"/>
      <c r="V42" s="111"/>
      <c r="W42" s="111"/>
      <c r="X42" s="111"/>
      <c r="Y42" s="111"/>
      <c r="Z42" s="111"/>
      <c r="AA42" s="111"/>
      <c r="AB42" s="111"/>
      <c r="AC42" s="111"/>
    </row>
    <row r="43" spans="1:29" ht="13.5" customHeight="1">
      <c r="A43" s="111"/>
      <c r="B43" s="443"/>
      <c r="C43" s="444"/>
      <c r="D43" s="444"/>
      <c r="E43" s="443"/>
      <c r="F43" s="443"/>
      <c r="G43" s="444"/>
      <c r="H43" s="444"/>
      <c r="I43" s="443"/>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443" t="s">
        <v>598</v>
      </c>
      <c r="C44" s="444"/>
      <c r="D44" s="444"/>
      <c r="E44" s="443"/>
      <c r="F44" s="443"/>
      <c r="G44" s="444"/>
      <c r="H44" s="444"/>
      <c r="I44" s="443"/>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443" t="s">
        <v>599</v>
      </c>
      <c r="C45" s="444"/>
      <c r="D45" s="444"/>
      <c r="E45" s="443"/>
      <c r="F45" s="443"/>
      <c r="G45" s="444"/>
      <c r="H45" s="444"/>
      <c r="I45" s="443"/>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443"/>
      <c r="C46" s="444"/>
      <c r="D46" s="444"/>
      <c r="E46" s="443"/>
      <c r="F46" s="443"/>
      <c r="G46" s="444"/>
      <c r="H46" s="444"/>
      <c r="I46" s="443"/>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443" t="s">
        <v>600</v>
      </c>
      <c r="C47" s="444"/>
      <c r="D47" s="444"/>
      <c r="E47" s="443"/>
      <c r="F47" s="443"/>
      <c r="G47" s="444"/>
      <c r="H47" s="444"/>
      <c r="I47" s="443"/>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443"/>
      <c r="C48" s="444"/>
      <c r="D48" s="444"/>
      <c r="E48" s="443"/>
      <c r="F48" s="443"/>
      <c r="G48" s="444"/>
      <c r="H48" s="444"/>
      <c r="I48" s="443"/>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443"/>
      <c r="C49" s="444"/>
      <c r="D49" s="444"/>
      <c r="E49" s="443"/>
      <c r="F49" s="443"/>
      <c r="G49" s="444"/>
      <c r="H49" s="444"/>
      <c r="I49" s="443"/>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443" t="s">
        <v>601</v>
      </c>
      <c r="C50" s="444"/>
      <c r="D50" s="444"/>
      <c r="E50" s="443"/>
      <c r="F50" s="443"/>
      <c r="G50" s="444"/>
      <c r="H50" s="444"/>
      <c r="I50" s="443"/>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443" t="s">
        <v>602</v>
      </c>
      <c r="C51" s="444"/>
      <c r="D51" s="444"/>
      <c r="E51" s="443"/>
      <c r="F51" s="443"/>
      <c r="G51" s="444"/>
      <c r="H51" s="444"/>
      <c r="I51" s="443"/>
      <c r="J51" s="111"/>
      <c r="K51" s="111"/>
      <c r="L51" s="111"/>
      <c r="M51" s="111"/>
      <c r="N51" s="111"/>
      <c r="O51" s="111"/>
      <c r="P51" s="111"/>
      <c r="Q51" s="111"/>
      <c r="R51" s="111"/>
      <c r="S51" s="111"/>
      <c r="T51" s="111"/>
      <c r="U51" s="111"/>
      <c r="V51" s="111"/>
      <c r="W51" s="111"/>
      <c r="X51" s="111"/>
      <c r="Y51" s="111"/>
      <c r="Z51" s="111"/>
      <c r="AA51" s="111"/>
      <c r="AB51" s="111"/>
      <c r="AC51" s="111"/>
    </row>
    <row r="52" spans="1:29" ht="69.75" customHeight="1">
      <c r="A52" s="111"/>
      <c r="B52" s="443" t="s">
        <v>603</v>
      </c>
      <c r="C52" s="443"/>
      <c r="D52" s="443"/>
      <c r="E52" s="443"/>
      <c r="F52" s="443"/>
      <c r="G52" s="444"/>
      <c r="H52" s="444"/>
      <c r="I52" s="443"/>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475"/>
      <c r="C53" s="443"/>
      <c r="D53" s="443"/>
      <c r="E53" s="443"/>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443" t="s">
        <v>604</v>
      </c>
      <c r="C54" s="444"/>
      <c r="D54" s="444"/>
      <c r="E54" s="443"/>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443"/>
      <c r="C55" s="444"/>
      <c r="D55" s="444"/>
      <c r="E55" s="443"/>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443" t="s">
        <v>605</v>
      </c>
      <c r="C56" s="444"/>
      <c r="D56" s="444"/>
      <c r="E56" s="443"/>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5.75" customHeight="1"/>
    <row r="196" spans="1:29" ht="15.75" customHeight="1"/>
    <row r="197" spans="1:29" ht="15.75" customHeight="1"/>
    <row r="198" spans="1:29" ht="15.75" customHeight="1"/>
    <row r="199" spans="1:29" ht="15.75" customHeight="1"/>
    <row r="200" spans="1:29" ht="15.75" customHeight="1"/>
    <row r="201" spans="1:29" ht="15.75" customHeight="1"/>
    <row r="202" spans="1:29" ht="15.75" customHeight="1"/>
    <row r="203" spans="1:29" ht="15.75" customHeight="1"/>
    <row r="204" spans="1:29" ht="15.75" customHeight="1"/>
    <row r="205" spans="1:29" ht="15.75" customHeight="1"/>
    <row r="206" spans="1:29" ht="15.75" customHeight="1"/>
    <row r="207" spans="1:29" ht="15.75" customHeight="1"/>
    <row r="208" spans="1: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sheetData>
  <mergeCells count="27">
    <mergeCell ref="B42:E52"/>
    <mergeCell ref="B53:E56"/>
    <mergeCell ref="F42:I52"/>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B31:E41"/>
    <mergeCell ref="F31:I41"/>
    <mergeCell ref="D7:E7"/>
    <mergeCell ref="F7:G7"/>
    <mergeCell ref="H8:H9"/>
    <mergeCell ref="I8:I9"/>
    <mergeCell ref="B28:I28"/>
    <mergeCell ref="B30:E30"/>
    <mergeCell ref="F30:I30"/>
  </mergeCells>
  <pageMargins left="0.7" right="0.7" top="0.75" bottom="0.75" header="0" footer="0"/>
  <pageSetup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80">
    <tabColor rgb="FFC5E0B3"/>
  </sheetPr>
  <dimension ref="A1:Z1004"/>
  <sheetViews>
    <sheetView showGridLines="0" workbookViewId="0">
      <selection activeCell="D6" sqref="D6"/>
    </sheetView>
  </sheetViews>
  <sheetFormatPr baseColWidth="10" defaultColWidth="11.21875" defaultRowHeight="15" customHeight="1"/>
  <cols>
    <col min="1" max="1" width="11.5546875" customWidth="1"/>
    <col min="2" max="2" width="2.33203125" customWidth="1"/>
    <col min="3" max="3" width="31.6640625" customWidth="1"/>
    <col min="4" max="4" width="8.44140625" customWidth="1"/>
    <col min="5" max="5" width="8.33203125" customWidth="1"/>
    <col min="6" max="6" width="10.5546875" customWidth="1"/>
    <col min="7" max="7" width="63.21875" customWidth="1"/>
    <col min="8" max="26" width="10.5546875" customWidth="1"/>
  </cols>
  <sheetData>
    <row r="1" spans="1:26" ht="15.75">
      <c r="A1" s="76"/>
      <c r="B1" s="76"/>
      <c r="C1" s="76"/>
      <c r="D1" s="76"/>
      <c r="E1" s="76"/>
      <c r="F1" s="76"/>
      <c r="G1" s="76"/>
      <c r="H1" s="76"/>
      <c r="I1" s="76"/>
      <c r="J1" s="76"/>
      <c r="K1" s="76"/>
      <c r="L1" s="76"/>
      <c r="M1" s="76"/>
      <c r="N1" s="76"/>
      <c r="O1" s="76"/>
      <c r="P1" s="76"/>
      <c r="Q1" s="76"/>
      <c r="R1" s="76"/>
      <c r="S1" s="76"/>
      <c r="T1" s="76"/>
      <c r="U1" s="76"/>
      <c r="V1" s="76"/>
      <c r="W1" s="76"/>
      <c r="X1" s="76"/>
      <c r="Y1" s="76"/>
      <c r="Z1" s="76"/>
    </row>
    <row r="2" spans="1:26" ht="15.75">
      <c r="A2" s="76"/>
      <c r="B2" s="76"/>
      <c r="C2" s="76"/>
      <c r="D2" s="76"/>
      <c r="E2" s="76"/>
      <c r="F2" s="76"/>
      <c r="G2" s="76"/>
      <c r="H2" s="76"/>
      <c r="I2" s="76"/>
      <c r="J2" s="76"/>
      <c r="K2" s="76"/>
      <c r="L2" s="76"/>
      <c r="M2" s="76"/>
      <c r="N2" s="76"/>
      <c r="O2" s="76"/>
      <c r="P2" s="76"/>
      <c r="Q2" s="76"/>
      <c r="R2" s="76"/>
      <c r="S2" s="76"/>
      <c r="T2" s="76"/>
      <c r="U2" s="76"/>
      <c r="V2" s="76"/>
      <c r="W2" s="76"/>
      <c r="X2" s="76"/>
      <c r="Y2" s="76"/>
      <c r="Z2" s="76"/>
    </row>
    <row r="3" spans="1:26" ht="15.75">
      <c r="A3" s="76"/>
      <c r="B3" s="76"/>
      <c r="C3" s="76"/>
      <c r="D3" s="76"/>
      <c r="E3" s="76"/>
      <c r="F3" s="76"/>
      <c r="G3" s="76"/>
      <c r="H3" s="76"/>
      <c r="I3" s="76"/>
      <c r="J3" s="76"/>
      <c r="K3" s="76"/>
      <c r="L3" s="76"/>
      <c r="M3" s="76"/>
      <c r="N3" s="76"/>
      <c r="O3" s="76"/>
      <c r="P3" s="76"/>
      <c r="Q3" s="76"/>
      <c r="R3" s="76"/>
      <c r="S3" s="76"/>
      <c r="T3" s="76"/>
      <c r="U3" s="76"/>
      <c r="V3" s="76"/>
      <c r="W3" s="76"/>
      <c r="X3" s="76"/>
      <c r="Y3" s="76"/>
      <c r="Z3" s="76"/>
    </row>
    <row r="4" spans="1:26" ht="54" customHeight="1">
      <c r="A4" s="76"/>
      <c r="B4" s="899" t="s">
        <v>484</v>
      </c>
      <c r="C4" s="899"/>
      <c r="D4" s="247"/>
      <c r="E4" s="253" t="s">
        <v>404</v>
      </c>
      <c r="F4" s="252" t="s">
        <v>509</v>
      </c>
      <c r="G4" s="250" t="s">
        <v>506</v>
      </c>
      <c r="H4" s="76"/>
      <c r="I4" s="76"/>
      <c r="J4" s="76"/>
      <c r="K4" s="76"/>
      <c r="L4" s="76"/>
      <c r="M4" s="76"/>
      <c r="N4" s="76"/>
      <c r="O4" s="76"/>
      <c r="P4" s="76"/>
      <c r="Q4" s="76"/>
      <c r="R4" s="76"/>
      <c r="S4" s="76"/>
      <c r="T4" s="76"/>
      <c r="U4" s="76"/>
      <c r="V4" s="76"/>
      <c r="W4" s="76"/>
      <c r="X4" s="76"/>
      <c r="Y4" s="76"/>
      <c r="Z4" s="76"/>
    </row>
    <row r="5" spans="1:26" ht="54" customHeight="1">
      <c r="A5" s="76">
        <v>52</v>
      </c>
      <c r="B5" s="900" t="str">
        <f>Indicadores!A30</f>
        <v xml:space="preserve">Pagos realizados de las obligaciones tramite </v>
      </c>
      <c r="C5" s="443"/>
      <c r="D5" s="336">
        <f>'TABLERO DE MANDO'!V31</f>
        <v>0.4375</v>
      </c>
      <c r="E5" s="336">
        <f>'TABLERO DE MANDO'!D31</f>
        <v>0.8</v>
      </c>
      <c r="F5" s="344">
        <f t="shared" ref="F5:F11" si="0">D5/E5</f>
        <v>0.546875</v>
      </c>
      <c r="G5" s="351"/>
      <c r="H5" s="76"/>
      <c r="I5" s="76"/>
      <c r="J5" s="76"/>
      <c r="K5" s="76"/>
      <c r="L5" s="76"/>
      <c r="M5" s="76"/>
      <c r="N5" s="76"/>
      <c r="O5" s="76"/>
      <c r="P5" s="76"/>
      <c r="Q5" s="76"/>
      <c r="R5" s="76"/>
      <c r="S5" s="76"/>
      <c r="T5" s="76"/>
      <c r="U5" s="76"/>
      <c r="V5" s="76"/>
      <c r="W5" s="76"/>
      <c r="X5" s="76"/>
      <c r="Y5" s="76"/>
      <c r="Z5" s="76"/>
    </row>
    <row r="6" spans="1:26" ht="25.5" customHeight="1">
      <c r="A6" s="76">
        <v>53</v>
      </c>
      <c r="B6" s="900" t="str">
        <f>Indicadores!A31</f>
        <v>Tramites presupuestales gestionados por vigencia.</v>
      </c>
      <c r="C6" s="443"/>
      <c r="D6" s="336">
        <f>'TABLERO DE MANDO'!V32</f>
        <v>0.5</v>
      </c>
      <c r="E6" s="336">
        <f>'TABLERO DE MANDO'!D32</f>
        <v>0.9</v>
      </c>
      <c r="F6" s="344">
        <f t="shared" si="0"/>
        <v>0.55555555555555558</v>
      </c>
      <c r="G6" s="249"/>
      <c r="H6" s="76"/>
      <c r="I6" s="76"/>
      <c r="J6" s="76"/>
      <c r="K6" s="76"/>
      <c r="L6" s="76"/>
      <c r="M6" s="76"/>
      <c r="N6" s="76"/>
      <c r="O6" s="76"/>
      <c r="P6" s="76"/>
      <c r="Q6" s="76"/>
      <c r="R6" s="76"/>
      <c r="S6" s="76"/>
      <c r="T6" s="76"/>
      <c r="U6" s="76"/>
      <c r="V6" s="76"/>
      <c r="W6" s="76"/>
      <c r="X6" s="76"/>
      <c r="Y6" s="76"/>
      <c r="Z6" s="76"/>
    </row>
    <row r="7" spans="1:26" ht="25.5" customHeight="1">
      <c r="A7" s="76">
        <v>54</v>
      </c>
      <c r="B7" s="900" t="str">
        <f>Indicadores!A32</f>
        <v>Seguimiento al flujo de cuentas tramitadas</v>
      </c>
      <c r="C7" s="443"/>
      <c r="D7" s="336">
        <f>'TABLERO DE MANDO'!V33</f>
        <v>0.45416666666666666</v>
      </c>
      <c r="E7" s="336">
        <f>'TABLERO DE MANDO'!D33</f>
        <v>0.9</v>
      </c>
      <c r="F7" s="344">
        <f t="shared" si="0"/>
        <v>0.50462962962962965</v>
      </c>
      <c r="G7" s="249"/>
      <c r="H7" s="76"/>
      <c r="I7" s="76"/>
      <c r="J7" s="76"/>
      <c r="K7" s="76"/>
      <c r="L7" s="76"/>
      <c r="M7" s="76"/>
      <c r="N7" s="76"/>
      <c r="O7" s="76"/>
      <c r="P7" s="76"/>
      <c r="Q7" s="76"/>
      <c r="R7" s="76"/>
      <c r="S7" s="76"/>
      <c r="T7" s="76"/>
      <c r="U7" s="76"/>
      <c r="V7" s="76"/>
      <c r="W7" s="76"/>
      <c r="X7" s="76"/>
      <c r="Y7" s="76"/>
      <c r="Z7" s="76"/>
    </row>
    <row r="8" spans="1:26" ht="25.5" customHeight="1">
      <c r="A8" s="76">
        <v>55</v>
      </c>
      <c r="B8" s="900" t="str">
        <f>Indicadores!A33</f>
        <v>Cumplimiento del Plan de Mantenimiento Preventivo</v>
      </c>
      <c r="C8" s="443"/>
      <c r="D8" s="336">
        <f>'TABLERO DE MANDO'!V34</f>
        <v>0.45454545454545453</v>
      </c>
      <c r="E8" s="336">
        <f>'TABLERO DE MANDO'!D34</f>
        <v>1</v>
      </c>
      <c r="F8" s="344">
        <f t="shared" si="0"/>
        <v>0.45454545454545453</v>
      </c>
      <c r="G8" s="249"/>
      <c r="H8" s="76"/>
      <c r="I8" s="76"/>
      <c r="J8" s="76"/>
      <c r="K8" s="76"/>
      <c r="L8" s="76"/>
      <c r="M8" s="76"/>
      <c r="N8" s="76"/>
      <c r="O8" s="76"/>
      <c r="P8" s="76"/>
      <c r="Q8" s="76"/>
      <c r="R8" s="76"/>
      <c r="S8" s="76"/>
      <c r="T8" s="76"/>
      <c r="U8" s="76"/>
      <c r="V8" s="76"/>
      <c r="W8" s="76"/>
      <c r="X8" s="76"/>
      <c r="Y8" s="76"/>
      <c r="Z8" s="76"/>
    </row>
    <row r="9" spans="1:26" ht="25.5" customHeight="1">
      <c r="A9" s="76">
        <v>56</v>
      </c>
      <c r="B9" s="900" t="str">
        <f>Indicadores!A34</f>
        <v>Efectividad en la atención de las solicitudes</v>
      </c>
      <c r="C9" s="443"/>
      <c r="D9" s="336">
        <f>'TABLERO DE MANDO'!V35</f>
        <v>0.48333333333333334</v>
      </c>
      <c r="E9" s="336">
        <f>'TABLERO DE MANDO'!D35</f>
        <v>0.95</v>
      </c>
      <c r="F9" s="344">
        <f t="shared" si="0"/>
        <v>0.50877192982456143</v>
      </c>
      <c r="G9" s="249"/>
      <c r="H9" s="76"/>
      <c r="I9" s="76"/>
      <c r="J9" s="76"/>
      <c r="K9" s="76"/>
      <c r="L9" s="76"/>
      <c r="M9" s="76"/>
      <c r="N9" s="76"/>
      <c r="O9" s="76"/>
      <c r="P9" s="76"/>
      <c r="Q9" s="76"/>
      <c r="R9" s="76"/>
      <c r="S9" s="76"/>
      <c r="T9" s="76"/>
      <c r="U9" s="76"/>
      <c r="V9" s="76"/>
      <c r="W9" s="76"/>
      <c r="X9" s="76"/>
      <c r="Y9" s="76"/>
      <c r="Z9" s="76"/>
    </row>
    <row r="10" spans="1:26" ht="25.5" customHeight="1">
      <c r="A10" s="76">
        <v>57</v>
      </c>
      <c r="B10" s="900" t="str">
        <f>Indicadores!A49</f>
        <v>Revisión de proyectos de actas de liquidación</v>
      </c>
      <c r="C10" s="443"/>
      <c r="D10" s="336">
        <f>'TABLERO DE MANDO'!V50</f>
        <v>1.1000000000000001</v>
      </c>
      <c r="E10" s="336">
        <f>'TABLERO DE MANDO'!D50</f>
        <v>0.8</v>
      </c>
      <c r="F10" s="344">
        <f t="shared" si="0"/>
        <v>1.375</v>
      </c>
      <c r="G10" s="249"/>
      <c r="H10" s="76"/>
      <c r="I10" s="76"/>
      <c r="J10" s="76"/>
      <c r="K10" s="76"/>
      <c r="L10" s="76"/>
      <c r="M10" s="76"/>
      <c r="N10" s="76"/>
      <c r="O10" s="76"/>
      <c r="P10" s="76"/>
      <c r="Q10" s="76"/>
      <c r="R10" s="76"/>
      <c r="S10" s="76"/>
      <c r="T10" s="76"/>
      <c r="U10" s="76"/>
      <c r="V10" s="76"/>
      <c r="W10" s="76"/>
      <c r="X10" s="76"/>
      <c r="Y10" s="76"/>
      <c r="Z10" s="76"/>
    </row>
    <row r="11" spans="1:26" ht="25.5" customHeight="1">
      <c r="A11" s="76">
        <v>58</v>
      </c>
      <c r="B11" s="898" t="str">
        <f>Indicadores!A52</f>
        <v>Cumplimiento del Plan de Mantenimiento preventivo de la infraestructura tecnológica</v>
      </c>
      <c r="C11" s="443"/>
      <c r="D11" s="336">
        <f>'TABLERO DE MANDO'!V53</f>
        <v>0.35</v>
      </c>
      <c r="E11" s="336">
        <f>'TABLERO DE MANDO'!D53</f>
        <v>1</v>
      </c>
      <c r="F11" s="344">
        <f t="shared" si="0"/>
        <v>0.35</v>
      </c>
      <c r="G11" s="249"/>
      <c r="H11" s="76"/>
      <c r="I11" s="76"/>
      <c r="J11" s="76"/>
      <c r="K11" s="76"/>
      <c r="L11" s="76"/>
      <c r="M11" s="76"/>
      <c r="N11" s="76"/>
      <c r="O11" s="76"/>
      <c r="P11" s="76"/>
      <c r="Q11" s="76"/>
      <c r="R11" s="76"/>
      <c r="S11" s="76"/>
      <c r="T11" s="76"/>
      <c r="U11" s="76"/>
      <c r="V11" s="76"/>
      <c r="W11" s="76"/>
      <c r="X11" s="76"/>
      <c r="Y11" s="76"/>
      <c r="Z11" s="76"/>
    </row>
    <row r="12" spans="1:26" ht="25.5" customHeight="1">
      <c r="A12" s="76"/>
      <c r="B12" s="901" t="str">
        <f>Indicadores!A5</f>
        <v>Numero de dependencias con avance en plan de accion acorde a lo programado</v>
      </c>
      <c r="C12" s="443"/>
      <c r="D12" s="336">
        <f>'TABLERO DE MANDO'!V6</f>
        <v>0.62211111111111095</v>
      </c>
      <c r="E12" s="336">
        <f>'TABLERO DE MANDO'!D6</f>
        <v>1</v>
      </c>
      <c r="F12" s="344">
        <f>D12/E12</f>
        <v>0.62211111111111095</v>
      </c>
      <c r="G12" s="249"/>
      <c r="H12" s="76"/>
      <c r="I12" s="76"/>
      <c r="J12" s="76"/>
      <c r="K12" s="76"/>
      <c r="L12" s="76"/>
      <c r="M12" s="76"/>
      <c r="N12" s="76"/>
      <c r="O12" s="76"/>
      <c r="P12" s="76"/>
      <c r="Q12" s="76"/>
      <c r="R12" s="76"/>
      <c r="S12" s="76"/>
      <c r="T12" s="76"/>
      <c r="U12" s="76"/>
      <c r="V12" s="76"/>
      <c r="W12" s="76"/>
      <c r="X12" s="76"/>
      <c r="Y12" s="76"/>
      <c r="Z12" s="76"/>
    </row>
    <row r="13" spans="1:26" ht="45" customHeight="1">
      <c r="A13" s="76"/>
      <c r="B13" s="901" t="str">
        <f>Indicadores!A6</f>
        <v>Gestión de solicitudes presupuestales</v>
      </c>
      <c r="C13" s="443"/>
      <c r="D13" s="336">
        <f>'TABLERO DE MANDO'!V7</f>
        <v>0.66666666666666663</v>
      </c>
      <c r="E13" s="336">
        <f>'TABLERO DE MANDO'!D7</f>
        <v>0.9</v>
      </c>
      <c r="F13" s="344">
        <f>D13/E13</f>
        <v>0.7407407407407407</v>
      </c>
      <c r="G13" s="249"/>
      <c r="H13" s="76"/>
      <c r="I13" s="76"/>
      <c r="J13" s="76"/>
      <c r="K13" s="76"/>
      <c r="L13" s="76"/>
      <c r="M13" s="76"/>
      <c r="N13" s="76"/>
      <c r="O13" s="76"/>
      <c r="P13" s="76"/>
      <c r="Q13" s="76"/>
      <c r="R13" s="76"/>
      <c r="S13" s="76"/>
      <c r="T13" s="76"/>
      <c r="U13" s="76"/>
      <c r="V13" s="76"/>
      <c r="W13" s="76"/>
      <c r="X13" s="76"/>
      <c r="Y13" s="76"/>
      <c r="Z13" s="76"/>
    </row>
    <row r="14" spans="1:26" ht="39.75" customHeight="1">
      <c r="A14" s="76"/>
      <c r="B14" s="901" t="str">
        <f>Indicadores!A7</f>
        <v xml:space="preserve">Pronunciamientos técnicos  emitidos con opotunidad de a cuerdo a la normatividad vigente </v>
      </c>
      <c r="C14" s="443"/>
      <c r="D14" s="336">
        <f>'TABLERO DE MANDO'!V8</f>
        <v>5.8749999999999997E-2</v>
      </c>
      <c r="E14" s="336">
        <f>'TABLERO DE MANDO'!D8</f>
        <v>0.9</v>
      </c>
      <c r="F14" s="344">
        <f>D14/E14</f>
        <v>6.5277777777777768E-2</v>
      </c>
      <c r="G14" s="249"/>
      <c r="H14" s="76"/>
      <c r="I14" s="76"/>
      <c r="J14" s="76"/>
      <c r="K14" s="76"/>
      <c r="L14" s="76"/>
      <c r="M14" s="76"/>
      <c r="N14" s="76"/>
      <c r="O14" s="76"/>
      <c r="P14" s="76"/>
      <c r="Q14" s="76"/>
      <c r="R14" s="76"/>
      <c r="S14" s="76"/>
      <c r="T14" s="76"/>
      <c r="U14" s="76"/>
      <c r="V14" s="76"/>
      <c r="W14" s="76"/>
      <c r="X14" s="76"/>
      <c r="Y14" s="76"/>
      <c r="Z14" s="76"/>
    </row>
    <row r="15" spans="1:26" ht="25.5" customHeight="1">
      <c r="A15" s="76"/>
      <c r="B15" s="901" t="str">
        <f>Indicadores!A8</f>
        <v>Nivel mensual de proyectos de inversión con concepto favorable del DNP para distribución</v>
      </c>
      <c r="C15" s="443"/>
      <c r="D15" s="336">
        <f>'TABLERO DE MANDO'!V9</f>
        <v>0.23272727272727273</v>
      </c>
      <c r="E15" s="336">
        <f>'TABLERO DE MANDO'!D9</f>
        <v>0.92</v>
      </c>
      <c r="F15" s="344">
        <f>D15/E15</f>
        <v>0.25296442687747034</v>
      </c>
      <c r="G15" s="249"/>
      <c r="H15" s="76"/>
      <c r="I15" s="76"/>
      <c r="J15" s="76"/>
      <c r="K15" s="76"/>
      <c r="L15" s="76"/>
      <c r="M15" s="76"/>
      <c r="N15" s="76"/>
      <c r="O15" s="76"/>
      <c r="P15" s="76"/>
      <c r="Q15" s="76"/>
      <c r="R15" s="76"/>
      <c r="S15" s="76"/>
      <c r="T15" s="76"/>
      <c r="U15" s="76"/>
      <c r="V15" s="76"/>
      <c r="W15" s="76"/>
      <c r="X15" s="76"/>
      <c r="Y15" s="76"/>
      <c r="Z15" s="76"/>
    </row>
    <row r="16" spans="1:26" ht="15.75" customHeight="1">
      <c r="A16" s="76"/>
      <c r="B16" s="894" t="s">
        <v>512</v>
      </c>
      <c r="C16" s="895"/>
      <c r="D16" s="895"/>
      <c r="E16" s="896"/>
      <c r="F16" s="344">
        <f>AVERAGE(F5:F15)</f>
        <v>0.5433156023693001</v>
      </c>
      <c r="G16" s="249"/>
      <c r="H16" s="76"/>
      <c r="I16" s="76"/>
      <c r="J16" s="76"/>
      <c r="K16" s="76"/>
      <c r="L16" s="76"/>
      <c r="M16" s="76"/>
      <c r="N16" s="76"/>
      <c r="O16" s="76"/>
      <c r="P16" s="76"/>
      <c r="Q16" s="76"/>
      <c r="R16" s="76"/>
      <c r="S16" s="76"/>
      <c r="T16" s="76"/>
      <c r="U16" s="76"/>
      <c r="V16" s="76"/>
      <c r="W16" s="76"/>
      <c r="X16" s="76"/>
      <c r="Y16" s="76"/>
      <c r="Z16" s="76"/>
    </row>
    <row r="17" spans="1:26" ht="15.75">
      <c r="A17" s="76"/>
      <c r="B17" s="858" t="s">
        <v>508</v>
      </c>
      <c r="C17" s="859"/>
      <c r="D17" s="859"/>
      <c r="E17" s="859"/>
      <c r="F17" s="859"/>
      <c r="G17" s="860"/>
      <c r="H17" s="76"/>
      <c r="I17" s="76"/>
      <c r="J17" s="76"/>
      <c r="K17" s="76"/>
      <c r="L17" s="76"/>
      <c r="M17" s="76"/>
      <c r="N17" s="76"/>
      <c r="O17" s="76"/>
      <c r="P17" s="76"/>
      <c r="Q17" s="76"/>
      <c r="R17" s="76"/>
      <c r="S17" s="76"/>
      <c r="T17" s="76"/>
      <c r="U17" s="76"/>
      <c r="V17" s="76"/>
      <c r="W17" s="76"/>
      <c r="X17" s="76"/>
      <c r="Y17" s="76"/>
      <c r="Z17" s="76"/>
    </row>
    <row r="18" spans="1:26" ht="15.75">
      <c r="A18" s="76"/>
      <c r="B18" s="861"/>
      <c r="C18" s="862"/>
      <c r="D18" s="862"/>
      <c r="E18" s="862"/>
      <c r="F18" s="862"/>
      <c r="G18" s="863"/>
      <c r="H18" s="76"/>
      <c r="I18" s="76"/>
      <c r="J18" s="76"/>
      <c r="K18" s="76"/>
      <c r="L18" s="76"/>
      <c r="M18" s="76"/>
      <c r="N18" s="76"/>
      <c r="O18" s="76"/>
      <c r="P18" s="76"/>
      <c r="Q18" s="76"/>
      <c r="R18" s="76"/>
      <c r="S18" s="76"/>
      <c r="T18" s="76"/>
      <c r="U18" s="76"/>
      <c r="V18" s="76"/>
      <c r="W18" s="76"/>
      <c r="X18" s="76"/>
      <c r="Y18" s="76"/>
      <c r="Z18" s="76"/>
    </row>
    <row r="19" spans="1:26" ht="15.75">
      <c r="A19" s="76"/>
      <c r="B19" s="76"/>
      <c r="C19" s="76"/>
      <c r="D19" s="76"/>
      <c r="E19" s="76"/>
      <c r="F19" s="76"/>
      <c r="G19" s="76"/>
      <c r="H19" s="76"/>
      <c r="I19" s="76"/>
      <c r="J19" s="76"/>
      <c r="K19" s="76"/>
      <c r="L19" s="76"/>
      <c r="M19" s="76"/>
      <c r="N19" s="76"/>
      <c r="O19" s="76"/>
      <c r="P19" s="76"/>
      <c r="Q19" s="76"/>
      <c r="R19" s="76"/>
      <c r="S19" s="76"/>
      <c r="T19" s="76"/>
      <c r="U19" s="76"/>
      <c r="V19" s="76"/>
      <c r="W19" s="76"/>
      <c r="X19" s="76"/>
      <c r="Y19" s="76"/>
      <c r="Z19" s="76"/>
    </row>
    <row r="20" spans="1:26" ht="15.75">
      <c r="A20" s="76"/>
      <c r="B20" s="76"/>
      <c r="C20" s="76"/>
      <c r="D20" s="76"/>
      <c r="E20" s="76"/>
      <c r="F20" s="76"/>
      <c r="G20" s="76"/>
      <c r="H20" s="76"/>
      <c r="I20" s="76"/>
      <c r="J20" s="76"/>
      <c r="K20" s="76"/>
      <c r="L20" s="76"/>
      <c r="M20" s="76"/>
      <c r="N20" s="76"/>
      <c r="O20" s="76"/>
      <c r="P20" s="76"/>
      <c r="Q20" s="76"/>
      <c r="R20" s="76"/>
      <c r="S20" s="76"/>
      <c r="T20" s="76"/>
      <c r="U20" s="76"/>
      <c r="V20" s="76"/>
      <c r="W20" s="76"/>
      <c r="X20" s="76"/>
      <c r="Y20" s="76"/>
      <c r="Z20" s="76"/>
    </row>
    <row r="21" spans="1:26" ht="15.75">
      <c r="A21" s="76"/>
      <c r="B21" s="76"/>
      <c r="C21" s="76"/>
      <c r="D21" s="76"/>
      <c r="E21" s="76"/>
      <c r="F21" s="76"/>
      <c r="G21" s="76"/>
      <c r="H21" s="76"/>
      <c r="I21" s="76"/>
      <c r="J21" s="76"/>
      <c r="K21" s="76"/>
      <c r="L21" s="76"/>
      <c r="M21" s="76"/>
      <c r="N21" s="76"/>
      <c r="O21" s="76"/>
      <c r="P21" s="76"/>
      <c r="Q21" s="76"/>
      <c r="R21" s="76"/>
      <c r="S21" s="76"/>
      <c r="T21" s="76"/>
      <c r="U21" s="76"/>
      <c r="V21" s="76"/>
      <c r="W21" s="76"/>
      <c r="X21" s="76"/>
      <c r="Y21" s="76"/>
      <c r="Z21" s="76"/>
    </row>
    <row r="22" spans="1:26" ht="15.75">
      <c r="A22" s="76"/>
      <c r="B22" s="76"/>
      <c r="C22" s="76"/>
      <c r="D22" s="76"/>
      <c r="E22" s="76"/>
      <c r="F22" s="76"/>
      <c r="G22" s="76"/>
      <c r="H22" s="76"/>
      <c r="I22" s="76"/>
      <c r="J22" s="76"/>
      <c r="K22" s="76"/>
      <c r="L22" s="76"/>
      <c r="M22" s="76"/>
      <c r="N22" s="76"/>
      <c r="O22" s="76"/>
      <c r="P22" s="76"/>
      <c r="Q22" s="76"/>
      <c r="R22" s="76"/>
      <c r="S22" s="76"/>
      <c r="T22" s="76"/>
      <c r="U22" s="76"/>
      <c r="V22" s="76"/>
      <c r="W22" s="76"/>
      <c r="X22" s="76"/>
      <c r="Y22" s="76"/>
      <c r="Z22" s="76"/>
    </row>
    <row r="23" spans="1:26" ht="15.75">
      <c r="A23" s="76"/>
      <c r="B23" s="76"/>
      <c r="C23" s="76"/>
      <c r="D23" s="76"/>
      <c r="E23" s="76"/>
      <c r="F23" s="76"/>
      <c r="G23" s="76"/>
      <c r="H23" s="76"/>
      <c r="I23" s="76"/>
      <c r="J23" s="76"/>
      <c r="K23" s="76"/>
      <c r="L23" s="76"/>
      <c r="M23" s="76"/>
      <c r="N23" s="76"/>
      <c r="O23" s="76"/>
      <c r="P23" s="76"/>
      <c r="Q23" s="76"/>
      <c r="R23" s="76"/>
      <c r="S23" s="76"/>
      <c r="T23" s="76"/>
      <c r="U23" s="76"/>
      <c r="V23" s="76"/>
      <c r="W23" s="76"/>
      <c r="X23" s="76"/>
      <c r="Y23" s="76"/>
      <c r="Z23" s="76"/>
    </row>
    <row r="24" spans="1:26" ht="15.75" customHeight="1">
      <c r="A24" s="76"/>
      <c r="B24" s="76"/>
      <c r="C24" s="76"/>
      <c r="D24" s="76"/>
      <c r="E24" s="76"/>
      <c r="F24" s="76"/>
      <c r="G24" s="76"/>
      <c r="H24" s="76"/>
      <c r="I24" s="76"/>
      <c r="J24" s="76"/>
      <c r="K24" s="76"/>
      <c r="L24" s="76"/>
      <c r="M24" s="76"/>
      <c r="N24" s="76"/>
      <c r="O24" s="76"/>
      <c r="P24" s="76"/>
      <c r="Q24" s="76"/>
      <c r="R24" s="76"/>
      <c r="S24" s="76"/>
      <c r="T24" s="76"/>
      <c r="U24" s="76"/>
      <c r="V24" s="76"/>
      <c r="W24" s="76"/>
      <c r="X24" s="76"/>
      <c r="Y24" s="76"/>
      <c r="Z24" s="76"/>
    </row>
    <row r="25" spans="1:26" ht="15.75" customHeight="1">
      <c r="A25" s="76"/>
      <c r="B25" s="76"/>
      <c r="C25" s="76"/>
      <c r="D25" s="76"/>
      <c r="E25" s="76"/>
      <c r="F25" s="76"/>
      <c r="G25" s="76"/>
      <c r="H25" s="76"/>
      <c r="I25" s="76"/>
      <c r="J25" s="76"/>
      <c r="K25" s="76"/>
      <c r="L25" s="76"/>
      <c r="M25" s="76"/>
      <c r="N25" s="76"/>
      <c r="O25" s="76"/>
      <c r="P25" s="76"/>
      <c r="Q25" s="76"/>
      <c r="R25" s="76"/>
      <c r="S25" s="76"/>
      <c r="T25" s="76"/>
      <c r="U25" s="76"/>
      <c r="V25" s="76"/>
      <c r="W25" s="76"/>
      <c r="X25" s="76"/>
      <c r="Y25" s="76"/>
      <c r="Z25" s="76"/>
    </row>
    <row r="26" spans="1:26" ht="15.75" customHeight="1">
      <c r="A26" s="76"/>
      <c r="B26" s="76"/>
      <c r="C26" s="76"/>
      <c r="D26" s="76"/>
      <c r="E26" s="76"/>
      <c r="F26" s="76"/>
      <c r="G26" s="76"/>
      <c r="H26" s="76"/>
      <c r="I26" s="76"/>
      <c r="J26" s="76"/>
      <c r="K26" s="76"/>
      <c r="L26" s="76"/>
      <c r="M26" s="76"/>
      <c r="N26" s="76"/>
      <c r="O26" s="76"/>
      <c r="P26" s="76"/>
      <c r="Q26" s="76"/>
      <c r="R26" s="76"/>
      <c r="S26" s="76"/>
      <c r="T26" s="76"/>
      <c r="U26" s="76"/>
      <c r="V26" s="76"/>
      <c r="W26" s="76"/>
      <c r="X26" s="76"/>
      <c r="Y26" s="76"/>
      <c r="Z26" s="76"/>
    </row>
    <row r="27" spans="1:26" ht="15.75" customHeight="1">
      <c r="A27" s="76"/>
      <c r="B27" s="76"/>
      <c r="C27" s="76"/>
      <c r="D27" s="76"/>
      <c r="E27" s="76"/>
      <c r="F27" s="76"/>
      <c r="G27" s="76"/>
      <c r="H27" s="76"/>
      <c r="I27" s="76"/>
      <c r="J27" s="76"/>
      <c r="K27" s="76"/>
      <c r="L27" s="76"/>
      <c r="M27" s="76"/>
      <c r="N27" s="76"/>
      <c r="O27" s="76"/>
      <c r="P27" s="76"/>
      <c r="Q27" s="76"/>
      <c r="R27" s="76"/>
      <c r="S27" s="76"/>
      <c r="T27" s="76"/>
      <c r="U27" s="76"/>
      <c r="V27" s="76"/>
      <c r="W27" s="76"/>
      <c r="X27" s="76"/>
      <c r="Y27" s="76"/>
      <c r="Z27" s="76"/>
    </row>
    <row r="28" spans="1:26" ht="15.75" customHeight="1">
      <c r="A28" s="76"/>
      <c r="B28" s="76"/>
      <c r="C28" s="76"/>
      <c r="D28" s="76"/>
      <c r="E28" s="76"/>
      <c r="F28" s="76"/>
      <c r="G28" s="76"/>
      <c r="H28" s="76"/>
      <c r="I28" s="76"/>
      <c r="J28" s="76"/>
      <c r="K28" s="76"/>
      <c r="L28" s="76"/>
      <c r="M28" s="76"/>
      <c r="N28" s="76"/>
      <c r="O28" s="76"/>
      <c r="P28" s="76"/>
      <c r="Q28" s="76"/>
      <c r="R28" s="76"/>
      <c r="S28" s="76"/>
      <c r="T28" s="76"/>
      <c r="U28" s="76"/>
      <c r="V28" s="76"/>
      <c r="W28" s="76"/>
      <c r="X28" s="76"/>
      <c r="Y28" s="76"/>
      <c r="Z28" s="76"/>
    </row>
    <row r="29" spans="1:26" ht="15.75" customHeight="1">
      <c r="A29" s="76"/>
      <c r="B29" s="76"/>
      <c r="C29" s="76"/>
      <c r="D29" s="76"/>
      <c r="E29" s="76"/>
      <c r="F29" s="76"/>
      <c r="G29" s="76"/>
      <c r="H29" s="76"/>
      <c r="I29" s="76"/>
      <c r="J29" s="76"/>
      <c r="K29" s="76"/>
      <c r="L29" s="76"/>
      <c r="M29" s="76"/>
      <c r="N29" s="76"/>
      <c r="O29" s="76"/>
      <c r="P29" s="76"/>
      <c r="Q29" s="76"/>
      <c r="R29" s="76"/>
      <c r="S29" s="76"/>
      <c r="T29" s="76"/>
      <c r="U29" s="76"/>
      <c r="V29" s="76"/>
      <c r="W29" s="76"/>
      <c r="X29" s="76"/>
      <c r="Y29" s="76"/>
      <c r="Z29" s="76"/>
    </row>
    <row r="30" spans="1:26" ht="15.75" customHeight="1">
      <c r="A30" s="76"/>
      <c r="B30" s="76"/>
      <c r="C30" s="76"/>
      <c r="D30" s="76"/>
      <c r="E30" s="76"/>
      <c r="F30" s="76"/>
      <c r="G30" s="76"/>
      <c r="H30" s="76"/>
      <c r="I30" s="76"/>
      <c r="J30" s="76"/>
      <c r="K30" s="76"/>
      <c r="L30" s="76"/>
      <c r="M30" s="76"/>
      <c r="N30" s="76"/>
      <c r="O30" s="76"/>
      <c r="P30" s="76"/>
      <c r="Q30" s="76"/>
      <c r="R30" s="76"/>
      <c r="S30" s="76"/>
      <c r="T30" s="76"/>
      <c r="U30" s="76"/>
      <c r="V30" s="76"/>
      <c r="W30" s="76"/>
      <c r="X30" s="76"/>
      <c r="Y30" s="76"/>
      <c r="Z30" s="76"/>
    </row>
    <row r="31" spans="1:26" ht="15.75" customHeight="1">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row>
    <row r="32" spans="1:26" ht="15.75" customHeight="1">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row>
    <row r="33" spans="1:26" ht="15.75" customHeight="1">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row>
    <row r="34" spans="1:26" ht="15.75" customHeight="1">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row>
    <row r="35" spans="1:26" ht="15.75" customHeight="1">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row>
    <row r="36" spans="1:26" ht="15.75" customHeight="1">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row>
    <row r="37" spans="1:26" ht="15.75" customHeight="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row>
    <row r="38" spans="1:26" ht="15.75"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row>
    <row r="39" spans="1:26" ht="15.75"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row>
    <row r="40" spans="1:26" ht="15.75"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row>
    <row r="41" spans="1:26" ht="15.75"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row>
    <row r="42" spans="1:26" ht="15.75"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row>
    <row r="43" spans="1:26" ht="15.75"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row>
    <row r="44" spans="1:26" ht="15.75"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row>
    <row r="45" spans="1:26" ht="15.75"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row>
    <row r="46" spans="1:26"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row>
    <row r="47" spans="1:26" ht="15.75"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row>
    <row r="48" spans="1:26"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row>
    <row r="49" spans="1:26"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row>
    <row r="50" spans="1:26"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26"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row>
    <row r="53" spans="1:26"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row>
    <row r="54" spans="1:26"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row>
    <row r="55" spans="1:26"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row>
    <row r="57" spans="1:26"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row>
    <row r="58" spans="1:26"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row>
    <row r="59" spans="1:26"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row>
    <row r="61" spans="1:26"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row>
    <row r="62" spans="1:26"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row>
    <row r="63" spans="1:26"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row>
    <row r="65" spans="1:26"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row>
    <row r="68" spans="1:26"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row>
    <row r="71" spans="1:26"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row>
    <row r="76" spans="1:26"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5.75" customHeight="1">
      <c r="A221" s="76"/>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row>
    <row r="222" spans="1:26" ht="15.75" customHeight="1">
      <c r="A222" s="76"/>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row>
    <row r="223" spans="1:26" ht="15.75" customHeight="1">
      <c r="A223" s="76"/>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row>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14">
    <mergeCell ref="B16:E16"/>
    <mergeCell ref="B17:G18"/>
    <mergeCell ref="B4:C4"/>
    <mergeCell ref="B5:C5"/>
    <mergeCell ref="B12:C12"/>
    <mergeCell ref="B13:C13"/>
    <mergeCell ref="B14:C14"/>
    <mergeCell ref="B15:C15"/>
    <mergeCell ref="B10:C10"/>
    <mergeCell ref="B11:C11"/>
    <mergeCell ref="B6:C6"/>
    <mergeCell ref="B7:C7"/>
    <mergeCell ref="B8:C8"/>
    <mergeCell ref="B9:C9"/>
  </mergeCells>
  <conditionalFormatting sqref="F7:F11 F16">
    <cfRule type="cellIs" dxfId="99" priority="9" operator="equal">
      <formula>0</formula>
    </cfRule>
  </conditionalFormatting>
  <conditionalFormatting sqref="F7:F11 F16">
    <cfRule type="cellIs" dxfId="98" priority="10" operator="greaterThan">
      <formula>0.85</formula>
    </cfRule>
  </conditionalFormatting>
  <conditionalFormatting sqref="F7:F11 F16">
    <cfRule type="cellIs" dxfId="97" priority="11" operator="between">
      <formula>0.7</formula>
      <formula>0.85</formula>
    </cfRule>
  </conditionalFormatting>
  <conditionalFormatting sqref="F7:F11 F16">
    <cfRule type="cellIs" dxfId="96" priority="12" stopIfTrue="1" operator="lessThan">
      <formula>0.7</formula>
    </cfRule>
  </conditionalFormatting>
  <conditionalFormatting sqref="F5:F6">
    <cfRule type="cellIs" dxfId="95" priority="5" operator="equal">
      <formula>0</formula>
    </cfRule>
  </conditionalFormatting>
  <conditionalFormatting sqref="F5:F6">
    <cfRule type="cellIs" dxfId="94" priority="6" operator="greaterThan">
      <formula>0.85</formula>
    </cfRule>
  </conditionalFormatting>
  <conditionalFormatting sqref="F5:F6">
    <cfRule type="cellIs" dxfId="93" priority="7" operator="between">
      <formula>0.7</formula>
      <formula>0.85</formula>
    </cfRule>
  </conditionalFormatting>
  <conditionalFormatting sqref="F5:F6">
    <cfRule type="cellIs" dxfId="92" priority="8" operator="lessThan">
      <formula>0.7</formula>
    </cfRule>
  </conditionalFormatting>
  <conditionalFormatting sqref="F12:F15">
    <cfRule type="cellIs" dxfId="91" priority="1" operator="equal">
      <formula>0</formula>
    </cfRule>
  </conditionalFormatting>
  <conditionalFormatting sqref="F12:F15">
    <cfRule type="cellIs" dxfId="90" priority="2" operator="greaterThan">
      <formula>0.85</formula>
    </cfRule>
  </conditionalFormatting>
  <conditionalFormatting sqref="F12:F15">
    <cfRule type="cellIs" dxfId="89" priority="3" operator="between">
      <formula>0.7</formula>
      <formula>0.85</formula>
    </cfRule>
  </conditionalFormatting>
  <conditionalFormatting sqref="F12:F15">
    <cfRule type="cellIs" dxfId="88" priority="4" stopIfTrue="1" operator="lessThan">
      <formula>0.7</formula>
    </cfRule>
  </conditionalFormatting>
  <hyperlinks>
    <hyperlink ref="B4" location="Objetivo 8!A1" display="8. Obtener y ejecutar eficientemente los recursos requeridos para el cumplimiento de los fines institucionales" xr:uid="{00000000-0004-0000-4F00-000000000000}"/>
  </hyperlinks>
  <pageMargins left="0.7" right="0.7" top="0.75" bottom="0.75" header="0" footer="0"/>
  <pageSetup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81"/>
  <dimension ref="A1:Z1000"/>
  <sheetViews>
    <sheetView workbookViewId="0">
      <selection activeCell="A23" sqref="A23"/>
    </sheetView>
  </sheetViews>
  <sheetFormatPr baseColWidth="10" defaultColWidth="11.21875" defaultRowHeight="15" customHeight="1"/>
  <cols>
    <col min="1" max="1" width="1.5546875" customWidth="1"/>
    <col min="2" max="2" width="11.5546875" customWidth="1"/>
    <col min="3" max="3" width="7.109375" customWidth="1"/>
    <col min="4" max="4" width="3.6640625" customWidth="1"/>
    <col min="5" max="5" width="11.5546875" customWidth="1"/>
    <col min="6" max="6" width="7.109375" customWidth="1"/>
    <col min="7" max="7" width="3.6640625" customWidth="1"/>
    <col min="8" max="8" width="11.5546875" customWidth="1"/>
    <col min="9" max="9" width="7.109375" customWidth="1"/>
    <col min="10" max="10" width="3.6640625" customWidth="1"/>
    <col min="11" max="11" width="11.5546875" customWidth="1"/>
    <col min="12" max="12" width="7.109375" customWidth="1"/>
    <col min="13" max="13" width="3.6640625" customWidth="1"/>
    <col min="14" max="14" width="11.5546875" customWidth="1"/>
    <col min="15" max="15" width="7.109375" customWidth="1"/>
    <col min="16" max="16" width="3.6640625" customWidth="1"/>
    <col min="17" max="17" width="11.5546875" customWidth="1"/>
    <col min="18" max="18" width="7.109375" customWidth="1"/>
    <col min="19" max="19" width="3.6640625" customWidth="1"/>
    <col min="20" max="20" width="11.5546875" customWidth="1"/>
    <col min="21" max="21" width="7.109375" customWidth="1"/>
    <col min="22" max="22" width="3.6640625" customWidth="1"/>
    <col min="23" max="23" width="11.5546875" customWidth="1"/>
    <col min="24" max="24" width="7.109375" customWidth="1"/>
    <col min="25" max="26" width="10.5546875" customWidth="1"/>
  </cols>
  <sheetData>
    <row r="1" spans="1:26" ht="15.75">
      <c r="A1" s="76"/>
      <c r="B1" s="76"/>
      <c r="C1" s="76"/>
      <c r="D1" s="76"/>
      <c r="E1" s="76"/>
      <c r="F1" s="76"/>
      <c r="G1" s="76"/>
      <c r="H1" s="76"/>
      <c r="I1" s="76"/>
      <c r="J1" s="76"/>
      <c r="K1" s="76"/>
      <c r="L1" s="76"/>
      <c r="M1" s="76"/>
      <c r="N1" s="76"/>
      <c r="O1" s="76"/>
      <c r="P1" s="76"/>
      <c r="Q1" s="76"/>
      <c r="R1" s="76"/>
      <c r="S1" s="76"/>
      <c r="T1" s="76"/>
      <c r="U1" s="76"/>
      <c r="V1" s="76"/>
      <c r="W1" s="76"/>
      <c r="X1" s="76"/>
      <c r="Y1" s="76"/>
      <c r="Z1" s="76"/>
    </row>
    <row r="2" spans="1:26" ht="15.75">
      <c r="A2" s="76"/>
      <c r="B2" s="835" t="s">
        <v>513</v>
      </c>
      <c r="C2" s="817"/>
      <c r="D2" s="76"/>
      <c r="E2" s="835" t="s">
        <v>514</v>
      </c>
      <c r="F2" s="817"/>
      <c r="G2" s="76"/>
      <c r="H2" s="835" t="s">
        <v>515</v>
      </c>
      <c r="I2" s="817"/>
      <c r="J2" s="76"/>
      <c r="K2" s="835" t="s">
        <v>516</v>
      </c>
      <c r="L2" s="817"/>
      <c r="M2" s="76"/>
      <c r="N2" s="835" t="s">
        <v>517</v>
      </c>
      <c r="O2" s="817"/>
      <c r="P2" s="76"/>
      <c r="Q2" s="835" t="s">
        <v>518</v>
      </c>
      <c r="R2" s="817"/>
      <c r="S2" s="76"/>
      <c r="T2" s="835" t="s">
        <v>519</v>
      </c>
      <c r="U2" s="817"/>
      <c r="V2" s="76"/>
      <c r="W2" s="835" t="s">
        <v>520</v>
      </c>
      <c r="X2" s="817"/>
      <c r="Y2" s="76"/>
      <c r="Z2" s="76"/>
    </row>
    <row r="3" spans="1:26" ht="15.75">
      <c r="A3" s="76"/>
      <c r="B3" s="665"/>
      <c r="C3" s="574"/>
      <c r="D3" s="76"/>
      <c r="E3" s="665"/>
      <c r="F3" s="574"/>
      <c r="G3" s="76"/>
      <c r="H3" s="665"/>
      <c r="I3" s="574"/>
      <c r="J3" s="76"/>
      <c r="K3" s="665"/>
      <c r="L3" s="574"/>
      <c r="M3" s="76"/>
      <c r="N3" s="665"/>
      <c r="O3" s="574"/>
      <c r="P3" s="76"/>
      <c r="Q3" s="665"/>
      <c r="R3" s="574"/>
      <c r="S3" s="76"/>
      <c r="T3" s="665"/>
      <c r="U3" s="574"/>
      <c r="V3" s="76"/>
      <c r="W3" s="665"/>
      <c r="X3" s="574"/>
      <c r="Y3" s="76"/>
      <c r="Z3" s="76"/>
    </row>
    <row r="4" spans="1:26" ht="30">
      <c r="A4" s="76"/>
      <c r="B4" s="93" t="s">
        <v>521</v>
      </c>
      <c r="C4" s="94" t="s">
        <v>522</v>
      </c>
      <c r="D4" s="76"/>
      <c r="E4" s="93" t="s">
        <v>521</v>
      </c>
      <c r="F4" s="94" t="s">
        <v>522</v>
      </c>
      <c r="G4" s="76"/>
      <c r="H4" s="93" t="s">
        <v>521</v>
      </c>
      <c r="I4" s="94" t="s">
        <v>522</v>
      </c>
      <c r="J4" s="76"/>
      <c r="K4" s="93" t="s">
        <v>521</v>
      </c>
      <c r="L4" s="94" t="s">
        <v>522</v>
      </c>
      <c r="M4" s="76"/>
      <c r="N4" s="93" t="s">
        <v>521</v>
      </c>
      <c r="O4" s="94" t="s">
        <v>522</v>
      </c>
      <c r="P4" s="76"/>
      <c r="Q4" s="93" t="s">
        <v>521</v>
      </c>
      <c r="R4" s="94" t="s">
        <v>522</v>
      </c>
      <c r="S4" s="76"/>
      <c r="T4" s="95" t="s">
        <v>521</v>
      </c>
      <c r="U4" s="96" t="s">
        <v>522</v>
      </c>
      <c r="V4" s="76"/>
      <c r="W4" s="93" t="s">
        <v>521</v>
      </c>
      <c r="X4" s="94" t="s">
        <v>522</v>
      </c>
      <c r="Y4" s="76"/>
      <c r="Z4" s="76"/>
    </row>
    <row r="5" spans="1:26" ht="15.75">
      <c r="A5" s="76"/>
      <c r="B5" s="97">
        <f>'Objetivo 1'!$F$10</f>
        <v>0.52664150326797388</v>
      </c>
      <c r="C5" s="98">
        <v>0.8</v>
      </c>
      <c r="D5" s="76"/>
      <c r="E5" s="99">
        <f>'Objetivo 2'!$F$20</f>
        <v>0.48454812726260094</v>
      </c>
      <c r="F5" s="91">
        <v>0.8</v>
      </c>
      <c r="G5" s="76"/>
      <c r="H5" s="99">
        <f>'Objetivo 3'!$F$7</f>
        <v>0.30411877394636011</v>
      </c>
      <c r="I5" s="89">
        <v>0.8</v>
      </c>
      <c r="J5" s="76"/>
      <c r="K5" s="100">
        <f>'Objetivo 4'!$F$13</f>
        <v>0.47405671296296298</v>
      </c>
      <c r="L5" s="89">
        <v>0.8</v>
      </c>
      <c r="M5" s="76"/>
      <c r="N5" s="97">
        <f>'Objetivo 5'!$F$12</f>
        <v>0.44810137457044669</v>
      </c>
      <c r="O5" s="98">
        <v>0.8</v>
      </c>
      <c r="P5" s="76"/>
      <c r="Q5" s="100">
        <f>'Objetivo 6'!$F$11</f>
        <v>5.5501851851851844</v>
      </c>
      <c r="R5" s="89">
        <v>0.75</v>
      </c>
      <c r="S5" s="76"/>
      <c r="T5" s="101">
        <f>'Objetivo 7'!F9</f>
        <v>0.48971527777777779</v>
      </c>
      <c r="U5" s="89">
        <v>0.8</v>
      </c>
      <c r="V5" s="76"/>
      <c r="W5" s="97">
        <f>'Objetivo 8'!$F$16</f>
        <v>0.5433156023693001</v>
      </c>
      <c r="X5" s="89">
        <v>0.7</v>
      </c>
      <c r="Y5" s="76"/>
      <c r="Z5" s="76"/>
    </row>
    <row r="6" spans="1:26" ht="15.75">
      <c r="A6" s="76"/>
      <c r="B6" s="97">
        <f>'Objetivo 1'!$F$10</f>
        <v>0.52664150326797388</v>
      </c>
      <c r="C6" s="98">
        <v>0.8</v>
      </c>
      <c r="D6" s="76"/>
      <c r="E6" s="99">
        <f>'Objetivo 2'!$F$20</f>
        <v>0.48454812726260094</v>
      </c>
      <c r="F6" s="91">
        <v>0.8</v>
      </c>
      <c r="G6" s="76"/>
      <c r="H6" s="99">
        <f>'Objetivo 3'!$F$7</f>
        <v>0.30411877394636011</v>
      </c>
      <c r="I6" s="89">
        <v>0.8</v>
      </c>
      <c r="J6" s="76"/>
      <c r="K6" s="100">
        <f>'Objetivo 4'!$F$13</f>
        <v>0.47405671296296298</v>
      </c>
      <c r="L6" s="89">
        <v>0.8</v>
      </c>
      <c r="M6" s="76"/>
      <c r="N6" s="97">
        <f>'Objetivo 5'!$F$12</f>
        <v>0.44810137457044669</v>
      </c>
      <c r="O6" s="98">
        <v>0.8</v>
      </c>
      <c r="P6" s="76"/>
      <c r="Q6" s="100">
        <f>'Objetivo 6'!$F$11</f>
        <v>5.5501851851851844</v>
      </c>
      <c r="R6" s="89">
        <v>0.75</v>
      </c>
      <c r="S6" s="76"/>
      <c r="T6" s="101">
        <f>'Objetivo 7'!F9</f>
        <v>0.48971527777777779</v>
      </c>
      <c r="U6" s="89">
        <v>0.8</v>
      </c>
      <c r="V6" s="76"/>
      <c r="W6" s="97">
        <f>'Objetivo 8'!$F$16</f>
        <v>0.5433156023693001</v>
      </c>
      <c r="X6" s="89">
        <v>0.7</v>
      </c>
      <c r="Y6" s="76"/>
      <c r="Z6" s="76"/>
    </row>
    <row r="7" spans="1:26" ht="15.75">
      <c r="A7" s="76"/>
      <c r="B7" s="97">
        <f>'Objetivo 1'!$F$10</f>
        <v>0.52664150326797388</v>
      </c>
      <c r="C7" s="98">
        <v>0.8</v>
      </c>
      <c r="D7" s="76"/>
      <c r="E7" s="99">
        <f>'Objetivo 2'!$F$20</f>
        <v>0.48454812726260094</v>
      </c>
      <c r="F7" s="91">
        <v>0.8</v>
      </c>
      <c r="G7" s="76"/>
      <c r="H7" s="99">
        <f>'Objetivo 3'!$F$7</f>
        <v>0.30411877394636011</v>
      </c>
      <c r="I7" s="89">
        <v>0.8</v>
      </c>
      <c r="J7" s="76"/>
      <c r="K7" s="100">
        <f>'Objetivo 4'!$F$13</f>
        <v>0.47405671296296298</v>
      </c>
      <c r="L7" s="89">
        <v>0.8</v>
      </c>
      <c r="M7" s="76"/>
      <c r="N7" s="97">
        <f>'Objetivo 5'!$F$12</f>
        <v>0.44810137457044669</v>
      </c>
      <c r="O7" s="98">
        <v>0.8</v>
      </c>
      <c r="P7" s="76"/>
      <c r="Q7" s="100">
        <f>'Objetivo 6'!$F$11</f>
        <v>5.5501851851851844</v>
      </c>
      <c r="R7" s="89">
        <v>0.75</v>
      </c>
      <c r="S7" s="76"/>
      <c r="T7" s="101">
        <f>'Objetivo 7'!F9</f>
        <v>0.48971527777777779</v>
      </c>
      <c r="U7" s="89">
        <v>0.8</v>
      </c>
      <c r="V7" s="76"/>
      <c r="W7" s="97">
        <f>'Objetivo 8'!$F$16</f>
        <v>0.5433156023693001</v>
      </c>
      <c r="X7" s="89">
        <v>0.7</v>
      </c>
      <c r="Y7" s="76"/>
      <c r="Z7" s="76"/>
    </row>
    <row r="8" spans="1:26" ht="15.75">
      <c r="A8" s="76"/>
      <c r="B8" s="102">
        <f>'Objetivo 1'!$F$10</f>
        <v>0.52664150326797388</v>
      </c>
      <c r="C8" s="103">
        <v>0.8</v>
      </c>
      <c r="D8" s="76"/>
      <c r="E8" s="99">
        <f>'Objetivo 2'!$F$20</f>
        <v>0.48454812726260094</v>
      </c>
      <c r="F8" s="91">
        <v>0.8</v>
      </c>
      <c r="G8" s="76"/>
      <c r="H8" s="104">
        <f>'Objetivo 3'!$F$7</f>
        <v>0.30411877394636011</v>
      </c>
      <c r="I8" s="105">
        <v>0.8</v>
      </c>
      <c r="J8" s="76"/>
      <c r="K8" s="100">
        <f>'Objetivo 4'!$F$13</f>
        <v>0.47405671296296298</v>
      </c>
      <c r="L8" s="89">
        <v>0.8</v>
      </c>
      <c r="M8" s="76"/>
      <c r="N8" s="97">
        <f>'Objetivo 5'!$F$12</f>
        <v>0.44810137457044669</v>
      </c>
      <c r="O8" s="98">
        <v>0.8</v>
      </c>
      <c r="P8" s="76"/>
      <c r="Q8" s="100">
        <f>'Objetivo 6'!$F$11</f>
        <v>5.5501851851851844</v>
      </c>
      <c r="R8" s="89">
        <v>0.75</v>
      </c>
      <c r="S8" s="76"/>
      <c r="T8" s="101">
        <f>'Objetivo 7'!F9</f>
        <v>0.48971527777777779</v>
      </c>
      <c r="U8" s="89">
        <v>0.8</v>
      </c>
      <c r="V8" s="76"/>
      <c r="W8" s="97">
        <f>'Objetivo 8'!$F$16</f>
        <v>0.5433156023693001</v>
      </c>
      <c r="X8" s="89">
        <v>0.7</v>
      </c>
      <c r="Y8" s="76"/>
      <c r="Z8" s="76"/>
    </row>
    <row r="9" spans="1:26" ht="15.75">
      <c r="A9" s="76"/>
      <c r="B9" s="76"/>
      <c r="C9" s="76"/>
      <c r="D9" s="76"/>
      <c r="E9" s="99">
        <f>'Objetivo 2'!$F$20</f>
        <v>0.48454812726260094</v>
      </c>
      <c r="F9" s="91">
        <v>0.8</v>
      </c>
      <c r="G9" s="76"/>
      <c r="H9" s="76"/>
      <c r="I9" s="76"/>
      <c r="J9" s="76"/>
      <c r="K9" s="100">
        <f>'Objetivo 4'!$F$13</f>
        <v>0.47405671296296298</v>
      </c>
      <c r="L9" s="89">
        <v>0.8</v>
      </c>
      <c r="M9" s="76"/>
      <c r="N9" s="97">
        <f>'Objetivo 5'!$F$12</f>
        <v>0.44810137457044669</v>
      </c>
      <c r="O9" s="98">
        <v>0.8</v>
      </c>
      <c r="P9" s="76"/>
      <c r="Q9" s="100">
        <f>'Objetivo 6'!$F$11</f>
        <v>5.5501851851851844</v>
      </c>
      <c r="R9" s="89">
        <v>0.75</v>
      </c>
      <c r="S9" s="76"/>
      <c r="T9" s="101">
        <f>'Objetivo 7'!F9</f>
        <v>0.48971527777777779</v>
      </c>
      <c r="U9" s="105">
        <v>0.8</v>
      </c>
      <c r="V9" s="76"/>
      <c r="W9" s="97">
        <f>'Objetivo 8'!$F$16</f>
        <v>0.5433156023693001</v>
      </c>
      <c r="X9" s="89">
        <v>0.7</v>
      </c>
      <c r="Y9" s="76"/>
      <c r="Z9" s="76"/>
    </row>
    <row r="10" spans="1:26" ht="15.75">
      <c r="A10" s="76"/>
      <c r="B10" s="76"/>
      <c r="C10" s="76"/>
      <c r="D10" s="76"/>
      <c r="E10" s="99">
        <f>'Objetivo 2'!$F$20</f>
        <v>0.48454812726260094</v>
      </c>
      <c r="F10" s="91">
        <v>0.8</v>
      </c>
      <c r="G10" s="76"/>
      <c r="H10" s="76"/>
      <c r="I10" s="76"/>
      <c r="J10" s="76"/>
      <c r="K10" s="100">
        <f>'Objetivo 4'!$F$13</f>
        <v>0.47405671296296298</v>
      </c>
      <c r="L10" s="89">
        <v>0.8</v>
      </c>
      <c r="M10" s="76"/>
      <c r="N10" s="97">
        <f>'Objetivo 5'!$F$12</f>
        <v>0.44810137457044669</v>
      </c>
      <c r="O10" s="98">
        <v>0.8</v>
      </c>
      <c r="P10" s="76"/>
      <c r="Q10" s="100">
        <f>'Objetivo 6'!$F$11</f>
        <v>5.5501851851851844</v>
      </c>
      <c r="R10" s="89">
        <v>0.75</v>
      </c>
      <c r="S10" s="76"/>
      <c r="T10" s="76"/>
      <c r="U10" s="76"/>
      <c r="V10" s="76"/>
      <c r="W10" s="97">
        <f>'Objetivo 8'!$F$16</f>
        <v>0.5433156023693001</v>
      </c>
      <c r="X10" s="89">
        <v>0.7</v>
      </c>
      <c r="Y10" s="76"/>
      <c r="Z10" s="76"/>
    </row>
    <row r="11" spans="1:26" ht="15.75">
      <c r="A11" s="76"/>
      <c r="B11" s="76"/>
      <c r="C11" s="76"/>
      <c r="D11" s="76"/>
      <c r="E11" s="99">
        <f>'Objetivo 2'!$F$20</f>
        <v>0.48454812726260094</v>
      </c>
      <c r="F11" s="91">
        <v>0.8</v>
      </c>
      <c r="G11" s="76"/>
      <c r="H11" s="76"/>
      <c r="I11" s="76"/>
      <c r="J11" s="76"/>
      <c r="K11" s="100">
        <f>'Objetivo 4'!$F$13</f>
        <v>0.47405671296296298</v>
      </c>
      <c r="L11" s="89">
        <v>0.8</v>
      </c>
      <c r="M11" s="76"/>
      <c r="N11" s="97">
        <f>'Objetivo 5'!$F$12</f>
        <v>0.44810137457044669</v>
      </c>
      <c r="O11" s="98">
        <v>0.8</v>
      </c>
      <c r="P11" s="76"/>
      <c r="Q11" s="100">
        <f>'Objetivo 6'!$F$11</f>
        <v>5.5501851851851844</v>
      </c>
      <c r="R11" s="89">
        <v>0.75</v>
      </c>
      <c r="S11" s="76"/>
      <c r="T11" s="76"/>
      <c r="U11" s="76"/>
      <c r="V11" s="76"/>
      <c r="W11" s="97">
        <f>'Objetivo 8'!$F$16</f>
        <v>0.5433156023693001</v>
      </c>
      <c r="X11" s="89">
        <v>0.7</v>
      </c>
      <c r="Y11" s="76"/>
      <c r="Z11" s="76"/>
    </row>
    <row r="12" spans="1:26" ht="15.75">
      <c r="A12" s="76"/>
      <c r="B12" s="76"/>
      <c r="C12" s="76"/>
      <c r="D12" s="76"/>
      <c r="E12" s="104">
        <f>'Objetivo 2'!$F$20</f>
        <v>0.48454812726260094</v>
      </c>
      <c r="F12" s="106">
        <v>0.8</v>
      </c>
      <c r="G12" s="76"/>
      <c r="H12" s="76"/>
      <c r="I12" s="76"/>
      <c r="J12" s="76"/>
      <c r="K12" s="100">
        <f>'Objetivo 4'!$F$13</f>
        <v>0.47405671296296298</v>
      </c>
      <c r="L12" s="89">
        <v>0.8</v>
      </c>
      <c r="M12" s="76"/>
      <c r="N12" s="97">
        <f>'Objetivo 5'!$F$12</f>
        <v>0.44810137457044669</v>
      </c>
      <c r="O12" s="98">
        <v>0.8</v>
      </c>
      <c r="P12" s="76"/>
      <c r="Q12" s="107">
        <f>'Objetivo 6'!$F$11</f>
        <v>5.5501851851851844</v>
      </c>
      <c r="R12" s="105">
        <v>0.75</v>
      </c>
      <c r="S12" s="76"/>
      <c r="T12" s="76"/>
      <c r="U12" s="76"/>
      <c r="V12" s="76"/>
      <c r="W12" s="97">
        <f>'Objetivo 8'!$F$16</f>
        <v>0.5433156023693001</v>
      </c>
      <c r="X12" s="89">
        <v>0.7</v>
      </c>
      <c r="Y12" s="76"/>
      <c r="Z12" s="76"/>
    </row>
    <row r="13" spans="1:26" ht="15.75">
      <c r="A13" s="76"/>
      <c r="B13" s="76"/>
      <c r="C13" s="76"/>
      <c r="D13" s="76"/>
      <c r="E13" s="104">
        <f>'Objetivo 2'!$F$20</f>
        <v>0.48454812726260094</v>
      </c>
      <c r="F13" s="106">
        <v>0.8</v>
      </c>
      <c r="G13" s="76"/>
      <c r="H13" s="76"/>
      <c r="I13" s="76"/>
      <c r="J13" s="76"/>
      <c r="K13" s="100">
        <f>'Objetivo 4'!$F$13</f>
        <v>0.47405671296296298</v>
      </c>
      <c r="L13" s="89">
        <v>0.8</v>
      </c>
      <c r="M13" s="76"/>
      <c r="N13" s="97"/>
      <c r="O13" s="76"/>
      <c r="P13" s="76"/>
      <c r="Q13" s="76"/>
      <c r="R13" s="76"/>
      <c r="S13" s="76"/>
      <c r="T13" s="76"/>
      <c r="U13" s="76"/>
      <c r="V13" s="76"/>
      <c r="W13" s="97">
        <f>'Objetivo 8'!$F$16</f>
        <v>0.5433156023693001</v>
      </c>
      <c r="X13" s="89">
        <v>0.7</v>
      </c>
      <c r="Y13" s="76"/>
      <c r="Z13" s="76"/>
    </row>
    <row r="14" spans="1:26" ht="15.75">
      <c r="A14" s="76"/>
      <c r="B14" s="76"/>
      <c r="C14" s="76"/>
      <c r="D14" s="76"/>
      <c r="E14" s="104">
        <f>'Objetivo 2'!$F$20</f>
        <v>0.48454812726260094</v>
      </c>
      <c r="F14" s="106">
        <v>0.8</v>
      </c>
      <c r="G14" s="76"/>
      <c r="H14" s="76"/>
      <c r="I14" s="76"/>
      <c r="J14" s="76"/>
      <c r="K14" s="100">
        <f>'Objetivo 4'!$F$13</f>
        <v>0.47405671296296298</v>
      </c>
      <c r="L14" s="89">
        <v>0.8</v>
      </c>
      <c r="M14" s="76"/>
      <c r="N14" s="76"/>
      <c r="O14" s="76"/>
      <c r="P14" s="76"/>
      <c r="Q14" s="76"/>
      <c r="R14" s="76"/>
      <c r="S14" s="76"/>
      <c r="T14" s="76"/>
      <c r="U14" s="76"/>
      <c r="V14" s="76"/>
      <c r="W14" s="97">
        <f>'Objetivo 8'!$F$16</f>
        <v>0.5433156023693001</v>
      </c>
      <c r="X14" s="89">
        <v>0.7</v>
      </c>
      <c r="Y14" s="76"/>
      <c r="Z14" s="76"/>
    </row>
    <row r="15" spans="1:26" ht="15.75">
      <c r="A15" s="76"/>
      <c r="B15" s="76"/>
      <c r="C15" s="76"/>
      <c r="D15" s="76"/>
      <c r="E15" s="104">
        <f>'Objetivo 2'!$F$20</f>
        <v>0.48454812726260094</v>
      </c>
      <c r="F15" s="106">
        <v>0.8</v>
      </c>
      <c r="G15" s="76"/>
      <c r="H15" s="76"/>
      <c r="I15" s="76"/>
      <c r="J15" s="76"/>
      <c r="K15" s="100">
        <f>'Objetivo 4'!$F$13</f>
        <v>0.47405671296296298</v>
      </c>
      <c r="L15" s="89">
        <v>0.8</v>
      </c>
      <c r="M15" s="76"/>
      <c r="N15" s="76"/>
      <c r="O15" s="76"/>
      <c r="P15" s="76"/>
      <c r="Q15" s="76"/>
      <c r="R15" s="76"/>
      <c r="S15" s="76"/>
      <c r="T15" s="76"/>
      <c r="U15" s="76"/>
      <c r="V15" s="76"/>
      <c r="W15" s="97">
        <f>'Objetivo 8'!$F$16</f>
        <v>0.5433156023693001</v>
      </c>
      <c r="X15" s="89">
        <v>0.7</v>
      </c>
      <c r="Y15" s="76"/>
      <c r="Z15" s="76"/>
    </row>
    <row r="16" spans="1:26" ht="15.75">
      <c r="A16" s="76"/>
      <c r="B16" s="76"/>
      <c r="C16" s="76"/>
      <c r="D16" s="76"/>
      <c r="E16" s="104">
        <f>'Objetivo 2'!$F$20</f>
        <v>0.48454812726260094</v>
      </c>
      <c r="F16" s="106">
        <v>0.8</v>
      </c>
      <c r="G16" s="76"/>
      <c r="H16" s="76"/>
      <c r="I16" s="76"/>
      <c r="J16" s="76"/>
      <c r="K16" s="100">
        <f>'Objetivo 4'!$F$13</f>
        <v>0.47405671296296298</v>
      </c>
      <c r="L16" s="89">
        <v>0.8</v>
      </c>
      <c r="M16" s="76"/>
      <c r="N16" s="76"/>
      <c r="O16" s="76"/>
      <c r="P16" s="76"/>
      <c r="Q16" s="76"/>
      <c r="R16" s="76"/>
      <c r="S16" s="76"/>
      <c r="T16" s="76"/>
      <c r="U16" s="76"/>
      <c r="V16" s="76"/>
      <c r="W16" s="97">
        <f>'Objetivo 8'!$F$16</f>
        <v>0.5433156023693001</v>
      </c>
      <c r="X16" s="105">
        <v>0.7</v>
      </c>
      <c r="Y16" s="76"/>
      <c r="Z16" s="76"/>
    </row>
    <row r="17" spans="1:26" ht="15.75">
      <c r="A17" s="76"/>
      <c r="B17" s="76"/>
      <c r="C17" s="76"/>
      <c r="D17" s="76"/>
      <c r="E17" s="104">
        <f>'Objetivo 2'!$F$20</f>
        <v>0.48454812726260094</v>
      </c>
      <c r="F17" s="106">
        <v>0.8</v>
      </c>
      <c r="G17" s="76"/>
      <c r="H17" s="76"/>
      <c r="I17" s="76"/>
      <c r="J17" s="76"/>
      <c r="K17" s="100">
        <f>'Objetivo 4'!$F$13</f>
        <v>0.47405671296296298</v>
      </c>
      <c r="L17" s="89">
        <v>0.8</v>
      </c>
      <c r="M17" s="76"/>
      <c r="N17" s="76"/>
      <c r="O17" s="76"/>
      <c r="P17" s="76"/>
      <c r="Q17" s="76"/>
      <c r="R17" s="76"/>
      <c r="S17" s="76"/>
      <c r="T17" s="76"/>
      <c r="U17" s="76"/>
      <c r="V17" s="76"/>
      <c r="W17" s="108"/>
      <c r="X17" s="76"/>
      <c r="Y17" s="76"/>
      <c r="Z17" s="76"/>
    </row>
    <row r="18" spans="1:26" ht="15.75">
      <c r="A18" s="76"/>
      <c r="B18" s="76"/>
      <c r="C18" s="76"/>
      <c r="D18" s="76"/>
      <c r="E18" s="104">
        <f>'Objetivo 2'!$F$20</f>
        <v>0.48454812726260094</v>
      </c>
      <c r="F18" s="106">
        <v>0.8</v>
      </c>
      <c r="G18" s="76"/>
      <c r="H18" s="76"/>
      <c r="I18" s="76"/>
      <c r="J18" s="76"/>
      <c r="K18" s="107">
        <f>'Objetivo 4'!$F$13</f>
        <v>0.47405671296296298</v>
      </c>
      <c r="L18" s="105">
        <v>0.8</v>
      </c>
      <c r="M18" s="76"/>
      <c r="N18" s="76"/>
      <c r="O18" s="76"/>
      <c r="P18" s="76"/>
      <c r="Q18" s="76"/>
      <c r="R18" s="76"/>
      <c r="S18" s="76"/>
      <c r="T18" s="76"/>
      <c r="U18" s="76"/>
      <c r="V18" s="76"/>
      <c r="W18" s="76"/>
      <c r="X18" s="76"/>
      <c r="Y18" s="76"/>
      <c r="Z18" s="76"/>
    </row>
    <row r="19" spans="1:26" ht="15.75">
      <c r="A19" s="76"/>
      <c r="B19" s="76"/>
      <c r="C19" s="76"/>
      <c r="D19" s="76"/>
      <c r="E19" s="76"/>
      <c r="F19" s="76"/>
      <c r="G19" s="76"/>
      <c r="H19" s="76"/>
      <c r="I19" s="76"/>
      <c r="J19" s="76"/>
      <c r="K19" s="76"/>
      <c r="L19" s="76"/>
      <c r="M19" s="76"/>
      <c r="N19" s="76"/>
      <c r="O19" s="76"/>
      <c r="P19" s="76"/>
      <c r="Q19" s="76"/>
      <c r="R19" s="76"/>
      <c r="S19" s="76"/>
      <c r="T19" s="76"/>
      <c r="U19" s="76"/>
      <c r="V19" s="76"/>
      <c r="W19" s="76"/>
      <c r="X19" s="76"/>
      <c r="Y19" s="76"/>
      <c r="Z19" s="76"/>
    </row>
    <row r="20" spans="1:26" ht="15.75">
      <c r="A20" s="76"/>
      <c r="B20" s="76"/>
      <c r="C20" s="76"/>
      <c r="D20" s="76"/>
      <c r="E20" s="76"/>
      <c r="F20" s="76"/>
      <c r="G20" s="76"/>
      <c r="H20" s="76"/>
      <c r="I20" s="76"/>
      <c r="J20" s="76"/>
      <c r="K20" s="76"/>
      <c r="L20" s="76"/>
      <c r="M20" s="76"/>
      <c r="N20" s="76"/>
      <c r="O20" s="76"/>
      <c r="P20" s="76"/>
      <c r="Q20" s="76"/>
      <c r="R20" s="76"/>
      <c r="S20" s="76"/>
      <c r="T20" s="76"/>
      <c r="U20" s="76"/>
      <c r="V20" s="76"/>
      <c r="W20" s="76"/>
      <c r="X20" s="76"/>
      <c r="Y20" s="76"/>
      <c r="Z20" s="76"/>
    </row>
    <row r="21" spans="1:26" ht="15.75" customHeight="1">
      <c r="A21" s="76"/>
      <c r="B21" s="76"/>
      <c r="C21" s="76"/>
      <c r="D21" s="76"/>
      <c r="E21" s="76"/>
      <c r="F21" s="76"/>
      <c r="G21" s="76"/>
      <c r="H21" s="76"/>
      <c r="I21" s="76"/>
      <c r="J21" s="76"/>
      <c r="K21" s="76"/>
      <c r="L21" s="76"/>
      <c r="M21" s="76"/>
      <c r="N21" s="76"/>
      <c r="O21" s="76"/>
      <c r="P21" s="76"/>
      <c r="Q21" s="76"/>
      <c r="R21" s="76"/>
      <c r="S21" s="76"/>
      <c r="T21" s="76"/>
      <c r="U21" s="76"/>
      <c r="V21" s="76"/>
      <c r="W21" s="76"/>
      <c r="X21" s="76"/>
      <c r="Y21" s="76"/>
      <c r="Z21" s="76"/>
    </row>
    <row r="22" spans="1:26" ht="15.75" customHeight="1">
      <c r="A22" s="76"/>
      <c r="B22" s="76"/>
      <c r="C22" s="76"/>
      <c r="D22" s="76"/>
      <c r="E22" s="76"/>
      <c r="F22" s="76"/>
      <c r="G22" s="76"/>
      <c r="H22" s="76"/>
      <c r="I22" s="76"/>
      <c r="J22" s="76"/>
      <c r="K22" s="76"/>
      <c r="L22" s="76"/>
      <c r="M22" s="76"/>
      <c r="N22" s="76"/>
      <c r="O22" s="76"/>
      <c r="P22" s="76"/>
      <c r="Q22" s="76"/>
      <c r="R22" s="76"/>
      <c r="S22" s="76"/>
      <c r="T22" s="76"/>
      <c r="U22" s="76"/>
      <c r="V22" s="76"/>
      <c r="W22" s="76"/>
      <c r="X22" s="76"/>
      <c r="Y22" s="76"/>
      <c r="Z22" s="76"/>
    </row>
    <row r="23" spans="1:26" ht="15.75" customHeight="1">
      <c r="A23" s="76"/>
      <c r="B23" s="76"/>
      <c r="C23" s="76"/>
      <c r="D23" s="76"/>
      <c r="E23" s="76"/>
      <c r="F23" s="76"/>
      <c r="G23" s="76"/>
      <c r="H23" s="76"/>
      <c r="I23" s="76"/>
      <c r="J23" s="76"/>
      <c r="K23" s="76"/>
      <c r="L23" s="76"/>
      <c r="M23" s="76"/>
      <c r="N23" s="76"/>
      <c r="O23" s="76"/>
      <c r="P23" s="76"/>
      <c r="Q23" s="76"/>
      <c r="R23" s="76"/>
      <c r="S23" s="76"/>
      <c r="T23" s="76"/>
      <c r="U23" s="76"/>
      <c r="V23" s="76"/>
      <c r="W23" s="76"/>
      <c r="X23" s="76"/>
      <c r="Y23" s="76"/>
      <c r="Z23" s="76"/>
    </row>
    <row r="24" spans="1:26" ht="15.75" customHeight="1">
      <c r="A24" s="76"/>
      <c r="B24" s="76"/>
      <c r="C24" s="76"/>
      <c r="D24" s="76"/>
      <c r="E24" s="76"/>
      <c r="F24" s="76"/>
      <c r="G24" s="76"/>
      <c r="H24" s="76"/>
      <c r="I24" s="76"/>
      <c r="J24" s="76"/>
      <c r="K24" s="76"/>
      <c r="L24" s="76"/>
      <c r="M24" s="76"/>
      <c r="N24" s="76"/>
      <c r="O24" s="76"/>
      <c r="P24" s="76"/>
      <c r="Q24" s="76"/>
      <c r="R24" s="76"/>
      <c r="S24" s="76"/>
      <c r="T24" s="76"/>
      <c r="U24" s="76"/>
      <c r="V24" s="76"/>
      <c r="W24" s="76"/>
      <c r="X24" s="76"/>
      <c r="Y24" s="76"/>
      <c r="Z24" s="76"/>
    </row>
    <row r="25" spans="1:26" ht="15.75" customHeight="1">
      <c r="A25" s="76"/>
      <c r="B25" s="76"/>
      <c r="C25" s="76"/>
      <c r="D25" s="76"/>
      <c r="E25" s="76"/>
      <c r="F25" s="76"/>
      <c r="G25" s="76"/>
      <c r="H25" s="76"/>
      <c r="I25" s="76"/>
      <c r="J25" s="76"/>
      <c r="K25" s="76"/>
      <c r="L25" s="76"/>
      <c r="M25" s="76"/>
      <c r="N25" s="76"/>
      <c r="O25" s="76"/>
      <c r="P25" s="76"/>
      <c r="Q25" s="76"/>
      <c r="R25" s="76"/>
      <c r="S25" s="76"/>
      <c r="T25" s="76"/>
      <c r="U25" s="76"/>
      <c r="V25" s="76"/>
      <c r="W25" s="76"/>
      <c r="X25" s="76"/>
      <c r="Y25" s="76"/>
      <c r="Z25" s="76"/>
    </row>
    <row r="26" spans="1:26" ht="15.75" customHeight="1">
      <c r="A26" s="76"/>
      <c r="B26" s="76"/>
      <c r="C26" s="76"/>
      <c r="D26" s="76"/>
      <c r="E26" s="76"/>
      <c r="F26" s="76"/>
      <c r="G26" s="76"/>
      <c r="H26" s="76"/>
      <c r="I26" s="76"/>
      <c r="J26" s="76"/>
      <c r="K26" s="76"/>
      <c r="L26" s="76"/>
      <c r="M26" s="76"/>
      <c r="N26" s="76"/>
      <c r="O26" s="76"/>
      <c r="P26" s="76"/>
      <c r="Q26" s="76"/>
      <c r="R26" s="76"/>
      <c r="S26" s="76"/>
      <c r="T26" s="76"/>
      <c r="U26" s="76"/>
      <c r="V26" s="76"/>
      <c r="W26" s="76"/>
      <c r="X26" s="76"/>
      <c r="Y26" s="76"/>
      <c r="Z26" s="76"/>
    </row>
    <row r="27" spans="1:26" ht="15.75" customHeight="1">
      <c r="A27" s="76"/>
      <c r="B27" s="76"/>
      <c r="C27" s="76"/>
      <c r="D27" s="76"/>
      <c r="E27" s="76"/>
      <c r="F27" s="76"/>
      <c r="G27" s="76"/>
      <c r="H27" s="76"/>
      <c r="I27" s="76"/>
      <c r="J27" s="76"/>
      <c r="K27" s="76"/>
      <c r="L27" s="76"/>
      <c r="M27" s="76"/>
      <c r="N27" s="76"/>
      <c r="O27" s="76"/>
      <c r="P27" s="76"/>
      <c r="Q27" s="76"/>
      <c r="R27" s="76"/>
      <c r="S27" s="76"/>
      <c r="T27" s="76"/>
      <c r="U27" s="76"/>
      <c r="V27" s="76"/>
      <c r="W27" s="76"/>
      <c r="X27" s="76"/>
      <c r="Y27" s="76"/>
      <c r="Z27" s="76"/>
    </row>
    <row r="28" spans="1:26" ht="15.75" customHeight="1">
      <c r="A28" s="76"/>
      <c r="B28" s="76"/>
      <c r="C28" s="76"/>
      <c r="D28" s="76"/>
      <c r="E28" s="76"/>
      <c r="F28" s="76"/>
      <c r="G28" s="76"/>
      <c r="H28" s="76"/>
      <c r="I28" s="76"/>
      <c r="J28" s="76"/>
      <c r="K28" s="76"/>
      <c r="L28" s="76"/>
      <c r="M28" s="76"/>
      <c r="N28" s="76"/>
      <c r="O28" s="76"/>
      <c r="P28" s="76"/>
      <c r="Q28" s="76"/>
      <c r="R28" s="76"/>
      <c r="S28" s="76"/>
      <c r="T28" s="76"/>
      <c r="U28" s="76"/>
      <c r="V28" s="76"/>
      <c r="W28" s="76"/>
      <c r="X28" s="76"/>
      <c r="Y28" s="76"/>
      <c r="Z28" s="76"/>
    </row>
    <row r="29" spans="1:26" ht="15.75" customHeight="1">
      <c r="A29" s="76"/>
      <c r="B29" s="76"/>
      <c r="C29" s="76"/>
      <c r="D29" s="76"/>
      <c r="E29" s="76"/>
      <c r="F29" s="76"/>
      <c r="G29" s="76"/>
      <c r="H29" s="76"/>
      <c r="I29" s="76"/>
      <c r="J29" s="76"/>
      <c r="K29" s="76"/>
      <c r="L29" s="76"/>
      <c r="M29" s="76"/>
      <c r="N29" s="76"/>
      <c r="O29" s="76"/>
      <c r="P29" s="76"/>
      <c r="Q29" s="76"/>
      <c r="R29" s="76"/>
      <c r="S29" s="76"/>
      <c r="T29" s="76"/>
      <c r="U29" s="76"/>
      <c r="V29" s="76"/>
      <c r="W29" s="76"/>
      <c r="X29" s="76"/>
      <c r="Y29" s="76"/>
      <c r="Z29" s="76"/>
    </row>
    <row r="30" spans="1:26" ht="15.75" customHeight="1">
      <c r="A30" s="76"/>
      <c r="B30" s="76"/>
      <c r="C30" s="76"/>
      <c r="D30" s="76"/>
      <c r="E30" s="76"/>
      <c r="F30" s="76"/>
      <c r="G30" s="76"/>
      <c r="H30" s="76"/>
      <c r="I30" s="76"/>
      <c r="J30" s="76"/>
      <c r="K30" s="76"/>
      <c r="L30" s="76"/>
      <c r="M30" s="76"/>
      <c r="N30" s="76"/>
      <c r="O30" s="76"/>
      <c r="P30" s="76"/>
      <c r="Q30" s="76"/>
      <c r="R30" s="76"/>
      <c r="S30" s="76"/>
      <c r="T30" s="76"/>
      <c r="U30" s="76"/>
      <c r="V30" s="76"/>
      <c r="W30" s="76"/>
      <c r="X30" s="76"/>
      <c r="Y30" s="76"/>
      <c r="Z30" s="76"/>
    </row>
    <row r="31" spans="1:26" ht="15.75" customHeight="1">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row>
    <row r="32" spans="1:26" ht="15.75" customHeight="1">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row>
    <row r="33" spans="1:26" ht="15.75" customHeight="1">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row>
    <row r="34" spans="1:26" ht="15.75" customHeight="1">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row>
    <row r="35" spans="1:26" ht="15.75" customHeight="1">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row>
    <row r="36" spans="1:26" ht="15.75" customHeight="1">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row>
    <row r="37" spans="1:26" ht="15.75" customHeight="1">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row>
    <row r="38" spans="1:26" ht="15.75" customHeight="1">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row>
    <row r="39" spans="1:26" ht="15.75" customHeight="1">
      <c r="A39" s="76"/>
      <c r="B39" s="76"/>
      <c r="C39" s="76"/>
      <c r="D39" s="76"/>
      <c r="E39" s="76"/>
      <c r="F39" s="76"/>
      <c r="G39" s="76"/>
      <c r="H39" s="76"/>
      <c r="I39" s="76"/>
      <c r="J39" s="76"/>
      <c r="K39" s="76"/>
      <c r="L39" s="76"/>
      <c r="M39" s="76"/>
      <c r="N39" s="76"/>
      <c r="O39" s="76"/>
      <c r="P39" s="76"/>
      <c r="Q39" s="76"/>
      <c r="R39" s="76"/>
      <c r="S39" s="76"/>
      <c r="T39" s="76"/>
      <c r="U39" s="76"/>
      <c r="V39" s="76"/>
      <c r="W39" s="76"/>
      <c r="X39" s="76"/>
      <c r="Y39" s="76"/>
      <c r="Z39" s="76"/>
    </row>
    <row r="40" spans="1:26" ht="15.75" customHeight="1">
      <c r="A40" s="76"/>
      <c r="B40" s="76"/>
      <c r="C40" s="76"/>
      <c r="D40" s="76"/>
      <c r="E40" s="76"/>
      <c r="F40" s="76"/>
      <c r="G40" s="76"/>
      <c r="H40" s="76"/>
      <c r="I40" s="76"/>
      <c r="J40" s="76"/>
      <c r="K40" s="76"/>
      <c r="L40" s="76"/>
      <c r="M40" s="76"/>
      <c r="N40" s="76"/>
      <c r="O40" s="76"/>
      <c r="P40" s="76"/>
      <c r="Q40" s="76"/>
      <c r="R40" s="76"/>
      <c r="S40" s="76"/>
      <c r="T40" s="76"/>
      <c r="U40" s="76"/>
      <c r="V40" s="76"/>
      <c r="W40" s="76"/>
      <c r="X40" s="76"/>
      <c r="Y40" s="76"/>
      <c r="Z40" s="76"/>
    </row>
    <row r="41" spans="1:26" ht="15.75"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76"/>
      <c r="Z41" s="76"/>
    </row>
    <row r="42" spans="1:26" ht="15.75" customHeight="1">
      <c r="A42" s="76"/>
      <c r="B42" s="76"/>
      <c r="C42" s="76"/>
      <c r="D42" s="76"/>
      <c r="E42" s="76"/>
      <c r="F42" s="76"/>
      <c r="G42" s="76"/>
      <c r="H42" s="76"/>
      <c r="I42" s="76"/>
      <c r="J42" s="76"/>
      <c r="K42" s="76"/>
      <c r="L42" s="76"/>
      <c r="M42" s="76"/>
      <c r="N42" s="76"/>
      <c r="O42" s="76"/>
      <c r="P42" s="76"/>
      <c r="Q42" s="76"/>
      <c r="R42" s="76"/>
      <c r="S42" s="76"/>
      <c r="T42" s="76"/>
      <c r="U42" s="76"/>
      <c r="V42" s="76"/>
      <c r="W42" s="76"/>
      <c r="X42" s="76"/>
      <c r="Y42" s="76"/>
      <c r="Z42" s="76"/>
    </row>
    <row r="43" spans="1:26" ht="15.75" customHeight="1">
      <c r="A43" s="76"/>
      <c r="B43" s="76"/>
      <c r="C43" s="76"/>
      <c r="D43" s="76"/>
      <c r="E43" s="76"/>
      <c r="F43" s="76"/>
      <c r="G43" s="76"/>
      <c r="H43" s="76"/>
      <c r="I43" s="76"/>
      <c r="J43" s="76"/>
      <c r="K43" s="76"/>
      <c r="L43" s="76"/>
      <c r="M43" s="76"/>
      <c r="N43" s="76"/>
      <c r="O43" s="76"/>
      <c r="P43" s="76"/>
      <c r="Q43" s="76"/>
      <c r="R43" s="76"/>
      <c r="S43" s="76"/>
      <c r="T43" s="76"/>
      <c r="U43" s="76"/>
      <c r="V43" s="76"/>
      <c r="W43" s="76"/>
      <c r="X43" s="76"/>
      <c r="Y43" s="76"/>
      <c r="Z43" s="76"/>
    </row>
    <row r="44" spans="1:26" ht="15.75" customHeight="1">
      <c r="A44" s="76"/>
      <c r="B44" s="76"/>
      <c r="C44" s="76"/>
      <c r="D44" s="76"/>
      <c r="E44" s="76"/>
      <c r="F44" s="76"/>
      <c r="G44" s="76"/>
      <c r="H44" s="76"/>
      <c r="I44" s="76"/>
      <c r="J44" s="76"/>
      <c r="K44" s="76"/>
      <c r="L44" s="76"/>
      <c r="M44" s="76"/>
      <c r="N44" s="76"/>
      <c r="O44" s="76"/>
      <c r="P44" s="76"/>
      <c r="Q44" s="76"/>
      <c r="R44" s="76"/>
      <c r="S44" s="76"/>
      <c r="T44" s="76"/>
      <c r="U44" s="76"/>
      <c r="V44" s="76"/>
      <c r="W44" s="76"/>
      <c r="X44" s="76"/>
      <c r="Y44" s="76"/>
      <c r="Z44" s="76"/>
    </row>
    <row r="45" spans="1:26" ht="15.75" customHeight="1">
      <c r="A45" s="76"/>
      <c r="B45" s="76"/>
      <c r="C45" s="76"/>
      <c r="D45" s="76"/>
      <c r="E45" s="76"/>
      <c r="F45" s="76"/>
      <c r="G45" s="76"/>
      <c r="H45" s="76"/>
      <c r="I45" s="76"/>
      <c r="J45" s="76"/>
      <c r="K45" s="76"/>
      <c r="L45" s="76"/>
      <c r="M45" s="76"/>
      <c r="N45" s="76"/>
      <c r="O45" s="76"/>
      <c r="P45" s="76"/>
      <c r="Q45" s="76"/>
      <c r="R45" s="76"/>
      <c r="S45" s="76"/>
      <c r="T45" s="76"/>
      <c r="U45" s="76"/>
      <c r="V45" s="76"/>
      <c r="W45" s="76"/>
      <c r="X45" s="76"/>
      <c r="Y45" s="76"/>
      <c r="Z45" s="76"/>
    </row>
    <row r="46" spans="1:26" ht="15.75" customHeight="1">
      <c r="A46" s="76"/>
      <c r="B46" s="76"/>
      <c r="C46" s="76"/>
      <c r="D46" s="76"/>
      <c r="E46" s="76"/>
      <c r="F46" s="76"/>
      <c r="G46" s="76"/>
      <c r="H46" s="76"/>
      <c r="I46" s="76"/>
      <c r="J46" s="76"/>
      <c r="K46" s="76"/>
      <c r="L46" s="76"/>
      <c r="M46" s="76"/>
      <c r="N46" s="76"/>
      <c r="O46" s="76"/>
      <c r="P46" s="76"/>
      <c r="Q46" s="76"/>
      <c r="R46" s="76"/>
      <c r="S46" s="76"/>
      <c r="T46" s="76"/>
      <c r="U46" s="76"/>
      <c r="V46" s="76"/>
      <c r="W46" s="76"/>
      <c r="X46" s="76"/>
      <c r="Y46" s="76"/>
      <c r="Z46" s="76"/>
    </row>
    <row r="47" spans="1:26" ht="15.75" customHeight="1">
      <c r="A47" s="76"/>
      <c r="B47" s="76"/>
      <c r="C47" s="76"/>
      <c r="D47" s="76"/>
      <c r="E47" s="76"/>
      <c r="F47" s="76"/>
      <c r="G47" s="76"/>
      <c r="H47" s="76"/>
      <c r="I47" s="76"/>
      <c r="J47" s="76"/>
      <c r="K47" s="76"/>
      <c r="L47" s="76"/>
      <c r="M47" s="76"/>
      <c r="N47" s="76"/>
      <c r="O47" s="76"/>
      <c r="P47" s="76"/>
      <c r="Q47" s="76"/>
      <c r="R47" s="76"/>
      <c r="S47" s="76"/>
      <c r="T47" s="76"/>
      <c r="U47" s="76"/>
      <c r="V47" s="76"/>
      <c r="W47" s="76"/>
      <c r="X47" s="76"/>
      <c r="Y47" s="76"/>
      <c r="Z47" s="76"/>
    </row>
    <row r="48" spans="1:26" ht="15.75" customHeight="1">
      <c r="A48" s="76"/>
      <c r="B48" s="76"/>
      <c r="C48" s="76"/>
      <c r="D48" s="76"/>
      <c r="E48" s="76"/>
      <c r="F48" s="76"/>
      <c r="G48" s="76"/>
      <c r="H48" s="76"/>
      <c r="I48" s="76"/>
      <c r="J48" s="76"/>
      <c r="K48" s="76"/>
      <c r="L48" s="76"/>
      <c r="M48" s="76"/>
      <c r="N48" s="76"/>
      <c r="O48" s="76"/>
      <c r="P48" s="76"/>
      <c r="Q48" s="76"/>
      <c r="R48" s="76"/>
      <c r="S48" s="76"/>
      <c r="T48" s="76"/>
      <c r="U48" s="76"/>
      <c r="V48" s="76"/>
      <c r="W48" s="76"/>
      <c r="X48" s="76"/>
      <c r="Y48" s="76"/>
      <c r="Z48" s="76"/>
    </row>
    <row r="49" spans="1:26" ht="15.75" customHeight="1">
      <c r="A49" s="76"/>
      <c r="B49" s="76"/>
      <c r="C49" s="76"/>
      <c r="D49" s="76"/>
      <c r="E49" s="76"/>
      <c r="F49" s="76"/>
      <c r="G49" s="76"/>
      <c r="H49" s="76"/>
      <c r="I49" s="76"/>
      <c r="J49" s="76"/>
      <c r="K49" s="76"/>
      <c r="L49" s="76"/>
      <c r="M49" s="76"/>
      <c r="N49" s="76"/>
      <c r="O49" s="76"/>
      <c r="P49" s="76"/>
      <c r="Q49" s="76"/>
      <c r="R49" s="76"/>
      <c r="S49" s="76"/>
      <c r="T49" s="76"/>
      <c r="U49" s="76"/>
      <c r="V49" s="76"/>
      <c r="W49" s="76"/>
      <c r="X49" s="76"/>
      <c r="Y49" s="76"/>
      <c r="Z49" s="76"/>
    </row>
    <row r="50" spans="1:26" ht="15.75" customHeight="1">
      <c r="A50" s="76"/>
      <c r="B50" s="76"/>
      <c r="C50" s="76"/>
      <c r="D50" s="76"/>
      <c r="E50" s="76"/>
      <c r="F50" s="76"/>
      <c r="G50" s="76"/>
      <c r="H50" s="76"/>
      <c r="I50" s="76"/>
      <c r="J50" s="76"/>
      <c r="K50" s="76"/>
      <c r="L50" s="76"/>
      <c r="M50" s="76"/>
      <c r="N50" s="76"/>
      <c r="O50" s="76"/>
      <c r="P50" s="76"/>
      <c r="Q50" s="76"/>
      <c r="R50" s="76"/>
      <c r="S50" s="76"/>
      <c r="T50" s="76"/>
      <c r="U50" s="76"/>
      <c r="V50" s="76"/>
      <c r="W50" s="76"/>
      <c r="X50" s="76"/>
      <c r="Y50" s="76"/>
      <c r="Z50" s="76"/>
    </row>
    <row r="51" spans="1:26" ht="15.75" customHeight="1">
      <c r="A51" s="76"/>
      <c r="B51" s="76"/>
      <c r="C51" s="76"/>
      <c r="D51" s="76"/>
      <c r="E51" s="76"/>
      <c r="F51" s="76"/>
      <c r="G51" s="76"/>
      <c r="H51" s="76"/>
      <c r="I51" s="76"/>
      <c r="J51" s="76"/>
      <c r="K51" s="76"/>
      <c r="L51" s="76"/>
      <c r="M51" s="76"/>
      <c r="N51" s="76"/>
      <c r="O51" s="76"/>
      <c r="P51" s="76"/>
      <c r="Q51" s="76"/>
      <c r="R51" s="76"/>
      <c r="S51" s="76"/>
      <c r="T51" s="76"/>
      <c r="U51" s="76"/>
      <c r="V51" s="76"/>
      <c r="W51" s="76"/>
      <c r="X51" s="76"/>
      <c r="Y51" s="76"/>
      <c r="Z51" s="76"/>
    </row>
    <row r="52" spans="1:26" ht="15.75" customHeight="1">
      <c r="A52" s="76"/>
      <c r="B52" s="76"/>
      <c r="C52" s="76"/>
      <c r="D52" s="76"/>
      <c r="E52" s="76"/>
      <c r="F52" s="76"/>
      <c r="G52" s="76"/>
      <c r="H52" s="76"/>
      <c r="I52" s="76"/>
      <c r="J52" s="76"/>
      <c r="K52" s="76"/>
      <c r="L52" s="76"/>
      <c r="M52" s="76"/>
      <c r="N52" s="76"/>
      <c r="O52" s="76"/>
      <c r="P52" s="76"/>
      <c r="Q52" s="76"/>
      <c r="R52" s="76"/>
      <c r="S52" s="76"/>
      <c r="T52" s="76"/>
      <c r="U52" s="76"/>
      <c r="V52" s="76"/>
      <c r="W52" s="76"/>
      <c r="X52" s="76"/>
      <c r="Y52" s="76"/>
      <c r="Z52" s="76"/>
    </row>
    <row r="53" spans="1:26" ht="15.75" customHeight="1">
      <c r="A53" s="76"/>
      <c r="B53" s="76"/>
      <c r="C53" s="76"/>
      <c r="D53" s="76"/>
      <c r="E53" s="76"/>
      <c r="F53" s="76"/>
      <c r="G53" s="76"/>
      <c r="H53" s="76"/>
      <c r="I53" s="76"/>
      <c r="J53" s="76"/>
      <c r="K53" s="76"/>
      <c r="L53" s="76"/>
      <c r="M53" s="76"/>
      <c r="N53" s="76"/>
      <c r="O53" s="76"/>
      <c r="P53" s="76"/>
      <c r="Q53" s="76"/>
      <c r="R53" s="76"/>
      <c r="S53" s="76"/>
      <c r="T53" s="76"/>
      <c r="U53" s="76"/>
      <c r="V53" s="76"/>
      <c r="W53" s="76"/>
      <c r="X53" s="76"/>
      <c r="Y53" s="76"/>
      <c r="Z53" s="76"/>
    </row>
    <row r="54" spans="1:26" ht="15.75" customHeight="1">
      <c r="A54" s="76"/>
      <c r="B54" s="76"/>
      <c r="C54" s="76"/>
      <c r="D54" s="76"/>
      <c r="E54" s="76"/>
      <c r="F54" s="76"/>
      <c r="G54" s="76"/>
      <c r="H54" s="76"/>
      <c r="I54" s="76"/>
      <c r="J54" s="76"/>
      <c r="K54" s="76"/>
      <c r="L54" s="76"/>
      <c r="M54" s="76"/>
      <c r="N54" s="76"/>
      <c r="O54" s="76"/>
      <c r="P54" s="76"/>
      <c r="Q54" s="76"/>
      <c r="R54" s="76"/>
      <c r="S54" s="76"/>
      <c r="T54" s="76"/>
      <c r="U54" s="76"/>
      <c r="V54" s="76"/>
      <c r="W54" s="76"/>
      <c r="X54" s="76"/>
      <c r="Y54" s="76"/>
      <c r="Z54" s="76"/>
    </row>
    <row r="55" spans="1:26" ht="15.75" customHeight="1">
      <c r="A55" s="76"/>
      <c r="B55" s="76"/>
      <c r="C55" s="76"/>
      <c r="D55" s="76"/>
      <c r="E55" s="76"/>
      <c r="F55" s="76"/>
      <c r="G55" s="76"/>
      <c r="H55" s="76"/>
      <c r="I55" s="76"/>
      <c r="J55" s="76"/>
      <c r="K55" s="76"/>
      <c r="L55" s="76"/>
      <c r="M55" s="76"/>
      <c r="N55" s="76"/>
      <c r="O55" s="76"/>
      <c r="P55" s="76"/>
      <c r="Q55" s="76"/>
      <c r="R55" s="76"/>
      <c r="S55" s="76"/>
      <c r="T55" s="76"/>
      <c r="U55" s="76"/>
      <c r="V55" s="76"/>
      <c r="W55" s="76"/>
      <c r="X55" s="76"/>
      <c r="Y55" s="76"/>
      <c r="Z55" s="76"/>
    </row>
    <row r="56" spans="1:26" ht="15.75" customHeight="1">
      <c r="A56" s="76"/>
      <c r="B56" s="76"/>
      <c r="C56" s="76"/>
      <c r="D56" s="76"/>
      <c r="E56" s="76"/>
      <c r="F56" s="76"/>
      <c r="G56" s="76"/>
      <c r="H56" s="76"/>
      <c r="I56" s="76"/>
      <c r="J56" s="76"/>
      <c r="K56" s="76"/>
      <c r="L56" s="76"/>
      <c r="M56" s="76"/>
      <c r="N56" s="76"/>
      <c r="O56" s="76"/>
      <c r="P56" s="76"/>
      <c r="Q56" s="76"/>
      <c r="R56" s="76"/>
      <c r="S56" s="76"/>
      <c r="T56" s="76"/>
      <c r="U56" s="76"/>
      <c r="V56" s="76"/>
      <c r="W56" s="76"/>
      <c r="X56" s="76"/>
      <c r="Y56" s="76"/>
      <c r="Z56" s="76"/>
    </row>
    <row r="57" spans="1:26" ht="15.75" customHeight="1">
      <c r="A57" s="76"/>
      <c r="B57" s="76"/>
      <c r="C57" s="76"/>
      <c r="D57" s="76"/>
      <c r="E57" s="76"/>
      <c r="F57" s="76"/>
      <c r="G57" s="76"/>
      <c r="H57" s="76"/>
      <c r="I57" s="76"/>
      <c r="J57" s="76"/>
      <c r="K57" s="76"/>
      <c r="L57" s="76"/>
      <c r="M57" s="76"/>
      <c r="N57" s="76"/>
      <c r="O57" s="76"/>
      <c r="P57" s="76"/>
      <c r="Q57" s="76"/>
      <c r="R57" s="76"/>
      <c r="S57" s="76"/>
      <c r="T57" s="76"/>
      <c r="U57" s="76"/>
      <c r="V57" s="76"/>
      <c r="W57" s="76"/>
      <c r="X57" s="76"/>
      <c r="Y57" s="76"/>
      <c r="Z57" s="76"/>
    </row>
    <row r="58" spans="1:26" ht="15.75" customHeight="1">
      <c r="A58" s="76"/>
      <c r="B58" s="76"/>
      <c r="C58" s="76"/>
      <c r="D58" s="76"/>
      <c r="E58" s="76"/>
      <c r="F58" s="76"/>
      <c r="G58" s="76"/>
      <c r="H58" s="76"/>
      <c r="I58" s="76"/>
      <c r="J58" s="76"/>
      <c r="K58" s="76"/>
      <c r="L58" s="76"/>
      <c r="M58" s="76"/>
      <c r="N58" s="76"/>
      <c r="O58" s="76"/>
      <c r="P58" s="76"/>
      <c r="Q58" s="76"/>
      <c r="R58" s="76"/>
      <c r="S58" s="76"/>
      <c r="T58" s="76"/>
      <c r="U58" s="76"/>
      <c r="V58" s="76"/>
      <c r="W58" s="76"/>
      <c r="X58" s="76"/>
      <c r="Y58" s="76"/>
      <c r="Z58" s="76"/>
    </row>
    <row r="59" spans="1:26" ht="15.75" customHeight="1">
      <c r="A59" s="76"/>
      <c r="B59" s="76"/>
      <c r="C59" s="76"/>
      <c r="D59" s="76"/>
      <c r="E59" s="76"/>
      <c r="F59" s="76"/>
      <c r="G59" s="76"/>
      <c r="H59" s="76"/>
      <c r="I59" s="76"/>
      <c r="J59" s="76"/>
      <c r="K59" s="76"/>
      <c r="L59" s="76"/>
      <c r="M59" s="76"/>
      <c r="N59" s="76"/>
      <c r="O59" s="76"/>
      <c r="P59" s="76"/>
      <c r="Q59" s="76"/>
      <c r="R59" s="76"/>
      <c r="S59" s="76"/>
      <c r="T59" s="76"/>
      <c r="U59" s="76"/>
      <c r="V59" s="76"/>
      <c r="W59" s="76"/>
      <c r="X59" s="76"/>
      <c r="Y59" s="76"/>
      <c r="Z59" s="76"/>
    </row>
    <row r="60" spans="1:26" ht="15.75" customHeight="1">
      <c r="A60" s="76"/>
      <c r="B60" s="76"/>
      <c r="C60" s="76"/>
      <c r="D60" s="76"/>
      <c r="E60" s="76"/>
      <c r="F60" s="76"/>
      <c r="G60" s="76"/>
      <c r="H60" s="76"/>
      <c r="I60" s="76"/>
      <c r="J60" s="76"/>
      <c r="K60" s="76"/>
      <c r="L60" s="76"/>
      <c r="M60" s="76"/>
      <c r="N60" s="76"/>
      <c r="O60" s="76"/>
      <c r="P60" s="76"/>
      <c r="Q60" s="76"/>
      <c r="R60" s="76"/>
      <c r="S60" s="76"/>
      <c r="T60" s="76"/>
      <c r="U60" s="76"/>
      <c r="V60" s="76"/>
      <c r="W60" s="76"/>
      <c r="X60" s="76"/>
      <c r="Y60" s="76"/>
      <c r="Z60" s="76"/>
    </row>
    <row r="61" spans="1:26" ht="15.75" customHeight="1">
      <c r="A61" s="76"/>
      <c r="B61" s="76"/>
      <c r="C61" s="76"/>
      <c r="D61" s="76"/>
      <c r="E61" s="76"/>
      <c r="F61" s="76"/>
      <c r="G61" s="76"/>
      <c r="H61" s="76"/>
      <c r="I61" s="76"/>
      <c r="J61" s="76"/>
      <c r="K61" s="76"/>
      <c r="L61" s="76"/>
      <c r="M61" s="76"/>
      <c r="N61" s="76"/>
      <c r="O61" s="76"/>
      <c r="P61" s="76"/>
      <c r="Q61" s="76"/>
      <c r="R61" s="76"/>
      <c r="S61" s="76"/>
      <c r="T61" s="76"/>
      <c r="U61" s="76"/>
      <c r="V61" s="76"/>
      <c r="W61" s="76"/>
      <c r="X61" s="76"/>
      <c r="Y61" s="76"/>
      <c r="Z61" s="76"/>
    </row>
    <row r="62" spans="1:26" ht="15.75" customHeight="1">
      <c r="A62" s="76"/>
      <c r="B62" s="76"/>
      <c r="C62" s="76"/>
      <c r="D62" s="76"/>
      <c r="E62" s="76"/>
      <c r="F62" s="76"/>
      <c r="G62" s="76"/>
      <c r="H62" s="76"/>
      <c r="I62" s="76"/>
      <c r="J62" s="76"/>
      <c r="K62" s="76"/>
      <c r="L62" s="76"/>
      <c r="M62" s="76"/>
      <c r="N62" s="76"/>
      <c r="O62" s="76"/>
      <c r="P62" s="76"/>
      <c r="Q62" s="76"/>
      <c r="R62" s="76"/>
      <c r="S62" s="76"/>
      <c r="T62" s="76"/>
      <c r="U62" s="76"/>
      <c r="V62" s="76"/>
      <c r="W62" s="76"/>
      <c r="X62" s="76"/>
      <c r="Y62" s="76"/>
      <c r="Z62" s="76"/>
    </row>
    <row r="63" spans="1:26" ht="15.75" customHeight="1">
      <c r="A63" s="76"/>
      <c r="B63" s="76"/>
      <c r="C63" s="76"/>
      <c r="D63" s="76"/>
      <c r="E63" s="76"/>
      <c r="F63" s="76"/>
      <c r="G63" s="76"/>
      <c r="H63" s="76"/>
      <c r="I63" s="76"/>
      <c r="J63" s="76"/>
      <c r="K63" s="76"/>
      <c r="L63" s="76"/>
      <c r="M63" s="76"/>
      <c r="N63" s="76"/>
      <c r="O63" s="76"/>
      <c r="P63" s="76"/>
      <c r="Q63" s="76"/>
      <c r="R63" s="76"/>
      <c r="S63" s="76"/>
      <c r="T63" s="76"/>
      <c r="U63" s="76"/>
      <c r="V63" s="76"/>
      <c r="W63" s="76"/>
      <c r="X63" s="76"/>
      <c r="Y63" s="76"/>
      <c r="Z63" s="76"/>
    </row>
    <row r="64" spans="1:26" ht="15.75" customHeight="1">
      <c r="A64" s="76"/>
      <c r="B64" s="76"/>
      <c r="C64" s="76"/>
      <c r="D64" s="76"/>
      <c r="E64" s="76"/>
      <c r="F64" s="76"/>
      <c r="G64" s="76"/>
      <c r="H64" s="76"/>
      <c r="I64" s="76"/>
      <c r="J64" s="76"/>
      <c r="K64" s="76"/>
      <c r="L64" s="76"/>
      <c r="M64" s="76"/>
      <c r="N64" s="76"/>
      <c r="O64" s="76"/>
      <c r="P64" s="76"/>
      <c r="Q64" s="76"/>
      <c r="R64" s="76"/>
      <c r="S64" s="76"/>
      <c r="T64" s="76"/>
      <c r="U64" s="76"/>
      <c r="V64" s="76"/>
      <c r="W64" s="76"/>
      <c r="X64" s="76"/>
      <c r="Y64" s="76"/>
      <c r="Z64" s="76"/>
    </row>
    <row r="65" spans="1:26" ht="15.75" customHeight="1">
      <c r="A65" s="76"/>
      <c r="B65" s="76"/>
      <c r="C65" s="76"/>
      <c r="D65" s="76"/>
      <c r="E65" s="76"/>
      <c r="F65" s="76"/>
      <c r="G65" s="76"/>
      <c r="H65" s="76"/>
      <c r="I65" s="76"/>
      <c r="J65" s="76"/>
      <c r="K65" s="76"/>
      <c r="L65" s="76"/>
      <c r="M65" s="76"/>
      <c r="N65" s="76"/>
      <c r="O65" s="76"/>
      <c r="P65" s="76"/>
      <c r="Q65" s="76"/>
      <c r="R65" s="76"/>
      <c r="S65" s="76"/>
      <c r="T65" s="76"/>
      <c r="U65" s="76"/>
      <c r="V65" s="76"/>
      <c r="W65" s="76"/>
      <c r="X65" s="76"/>
      <c r="Y65" s="76"/>
      <c r="Z65" s="76"/>
    </row>
    <row r="66" spans="1:26" ht="15.75" customHeight="1">
      <c r="A66" s="76"/>
      <c r="B66" s="76"/>
      <c r="C66" s="76"/>
      <c r="D66" s="76"/>
      <c r="E66" s="76"/>
      <c r="F66" s="76"/>
      <c r="G66" s="76"/>
      <c r="H66" s="76"/>
      <c r="I66" s="76"/>
      <c r="J66" s="76"/>
      <c r="K66" s="76"/>
      <c r="L66" s="76"/>
      <c r="M66" s="76"/>
      <c r="N66" s="76"/>
      <c r="O66" s="76"/>
      <c r="P66" s="76"/>
      <c r="Q66" s="76"/>
      <c r="R66" s="76"/>
      <c r="S66" s="76"/>
      <c r="T66" s="76"/>
      <c r="U66" s="76"/>
      <c r="V66" s="76"/>
      <c r="W66" s="76"/>
      <c r="X66" s="76"/>
      <c r="Y66" s="76"/>
      <c r="Z66" s="76"/>
    </row>
    <row r="67" spans="1:26" ht="15.75" customHeight="1">
      <c r="A67" s="76"/>
      <c r="B67" s="76"/>
      <c r="C67" s="76"/>
      <c r="D67" s="76"/>
      <c r="E67" s="76"/>
      <c r="F67" s="76"/>
      <c r="G67" s="76"/>
      <c r="H67" s="76"/>
      <c r="I67" s="76"/>
      <c r="J67" s="76"/>
      <c r="K67" s="76"/>
      <c r="L67" s="76"/>
      <c r="M67" s="76"/>
      <c r="N67" s="76"/>
      <c r="O67" s="76"/>
      <c r="P67" s="76"/>
      <c r="Q67" s="76"/>
      <c r="R67" s="76"/>
      <c r="S67" s="76"/>
      <c r="T67" s="76"/>
      <c r="U67" s="76"/>
      <c r="V67" s="76"/>
      <c r="W67" s="76"/>
      <c r="X67" s="76"/>
      <c r="Y67" s="76"/>
      <c r="Z67" s="76"/>
    </row>
    <row r="68" spans="1:26" ht="15.75" customHeight="1">
      <c r="A68" s="76"/>
      <c r="B68" s="76"/>
      <c r="C68" s="76"/>
      <c r="D68" s="76"/>
      <c r="E68" s="76"/>
      <c r="F68" s="76"/>
      <c r="G68" s="76"/>
      <c r="H68" s="76"/>
      <c r="I68" s="76"/>
      <c r="J68" s="76"/>
      <c r="K68" s="76"/>
      <c r="L68" s="76"/>
      <c r="M68" s="76"/>
      <c r="N68" s="76"/>
      <c r="O68" s="76"/>
      <c r="P68" s="76"/>
      <c r="Q68" s="76"/>
      <c r="R68" s="76"/>
      <c r="S68" s="76"/>
      <c r="T68" s="76"/>
      <c r="U68" s="76"/>
      <c r="V68" s="76"/>
      <c r="W68" s="76"/>
      <c r="X68" s="76"/>
      <c r="Y68" s="76"/>
      <c r="Z68" s="76"/>
    </row>
    <row r="69" spans="1:26" ht="15.75" customHeight="1">
      <c r="A69" s="76"/>
      <c r="B69" s="76"/>
      <c r="C69" s="76"/>
      <c r="D69" s="76"/>
      <c r="E69" s="76"/>
      <c r="F69" s="76"/>
      <c r="G69" s="76"/>
      <c r="H69" s="76"/>
      <c r="I69" s="76"/>
      <c r="J69" s="76"/>
      <c r="K69" s="76"/>
      <c r="L69" s="76"/>
      <c r="M69" s="76"/>
      <c r="N69" s="76"/>
      <c r="O69" s="76"/>
      <c r="P69" s="76"/>
      <c r="Q69" s="76"/>
      <c r="R69" s="76"/>
      <c r="S69" s="76"/>
      <c r="T69" s="76"/>
      <c r="U69" s="76"/>
      <c r="V69" s="76"/>
      <c r="W69" s="76"/>
      <c r="X69" s="76"/>
      <c r="Y69" s="76"/>
      <c r="Z69" s="76"/>
    </row>
    <row r="70" spans="1:26" ht="15.75" customHeight="1">
      <c r="A70" s="76"/>
      <c r="B70" s="76"/>
      <c r="C70" s="76"/>
      <c r="D70" s="76"/>
      <c r="E70" s="76"/>
      <c r="F70" s="76"/>
      <c r="G70" s="76"/>
      <c r="H70" s="76"/>
      <c r="I70" s="76"/>
      <c r="J70" s="76"/>
      <c r="K70" s="76"/>
      <c r="L70" s="76"/>
      <c r="M70" s="76"/>
      <c r="N70" s="76"/>
      <c r="O70" s="76"/>
      <c r="P70" s="76"/>
      <c r="Q70" s="76"/>
      <c r="R70" s="76"/>
      <c r="S70" s="76"/>
      <c r="T70" s="76"/>
      <c r="U70" s="76"/>
      <c r="V70" s="76"/>
      <c r="W70" s="76"/>
      <c r="X70" s="76"/>
      <c r="Y70" s="76"/>
      <c r="Z70" s="76"/>
    </row>
    <row r="71" spans="1:26" ht="15.75" customHeight="1">
      <c r="A71" s="76"/>
      <c r="B71" s="76"/>
      <c r="C71" s="76"/>
      <c r="D71" s="76"/>
      <c r="E71" s="76"/>
      <c r="F71" s="76"/>
      <c r="G71" s="76"/>
      <c r="H71" s="76"/>
      <c r="I71" s="76"/>
      <c r="J71" s="76"/>
      <c r="K71" s="76"/>
      <c r="L71" s="76"/>
      <c r="M71" s="76"/>
      <c r="N71" s="76"/>
      <c r="O71" s="76"/>
      <c r="P71" s="76"/>
      <c r="Q71" s="76"/>
      <c r="R71" s="76"/>
      <c r="S71" s="76"/>
      <c r="T71" s="76"/>
      <c r="U71" s="76"/>
      <c r="V71" s="76"/>
      <c r="W71" s="76"/>
      <c r="X71" s="76"/>
      <c r="Y71" s="76"/>
      <c r="Z71" s="76"/>
    </row>
    <row r="72" spans="1:26" ht="15.75" customHeight="1">
      <c r="A72" s="76"/>
      <c r="B72" s="76"/>
      <c r="C72" s="76"/>
      <c r="D72" s="76"/>
      <c r="E72" s="76"/>
      <c r="F72" s="76"/>
      <c r="G72" s="76"/>
      <c r="H72" s="76"/>
      <c r="I72" s="76"/>
      <c r="J72" s="76"/>
      <c r="K72" s="76"/>
      <c r="L72" s="76"/>
      <c r="M72" s="76"/>
      <c r="N72" s="76"/>
      <c r="O72" s="76"/>
      <c r="P72" s="76"/>
      <c r="Q72" s="76"/>
      <c r="R72" s="76"/>
      <c r="S72" s="76"/>
      <c r="T72" s="76"/>
      <c r="U72" s="76"/>
      <c r="V72" s="76"/>
      <c r="W72" s="76"/>
      <c r="X72" s="76"/>
      <c r="Y72" s="76"/>
      <c r="Z72" s="76"/>
    </row>
    <row r="73" spans="1:26" ht="15.75" customHeight="1">
      <c r="A73" s="76"/>
      <c r="B73" s="76"/>
      <c r="C73" s="76"/>
      <c r="D73" s="76"/>
      <c r="E73" s="76"/>
      <c r="F73" s="76"/>
      <c r="G73" s="76"/>
      <c r="H73" s="76"/>
      <c r="I73" s="76"/>
      <c r="J73" s="76"/>
      <c r="K73" s="76"/>
      <c r="L73" s="76"/>
      <c r="M73" s="76"/>
      <c r="N73" s="76"/>
      <c r="O73" s="76"/>
      <c r="P73" s="76"/>
      <c r="Q73" s="76"/>
      <c r="R73" s="76"/>
      <c r="S73" s="76"/>
      <c r="T73" s="76"/>
      <c r="U73" s="76"/>
      <c r="V73" s="76"/>
      <c r="W73" s="76"/>
      <c r="X73" s="76"/>
      <c r="Y73" s="76"/>
      <c r="Z73" s="76"/>
    </row>
    <row r="74" spans="1:26" ht="15.75" customHeight="1">
      <c r="A74" s="76"/>
      <c r="B74" s="76"/>
      <c r="C74" s="76"/>
      <c r="D74" s="76"/>
      <c r="E74" s="76"/>
      <c r="F74" s="76"/>
      <c r="G74" s="76"/>
      <c r="H74" s="76"/>
      <c r="I74" s="76"/>
      <c r="J74" s="76"/>
      <c r="K74" s="76"/>
      <c r="L74" s="76"/>
      <c r="M74" s="76"/>
      <c r="N74" s="76"/>
      <c r="O74" s="76"/>
      <c r="P74" s="76"/>
      <c r="Q74" s="76"/>
      <c r="R74" s="76"/>
      <c r="S74" s="76"/>
      <c r="T74" s="76"/>
      <c r="U74" s="76"/>
      <c r="V74" s="76"/>
      <c r="W74" s="76"/>
      <c r="X74" s="76"/>
      <c r="Y74" s="76"/>
      <c r="Z74" s="76"/>
    </row>
    <row r="75" spans="1:26" ht="15.75" customHeight="1">
      <c r="A75" s="76"/>
      <c r="B75" s="76"/>
      <c r="C75" s="76"/>
      <c r="D75" s="76"/>
      <c r="E75" s="76"/>
      <c r="F75" s="76"/>
      <c r="G75" s="76"/>
      <c r="H75" s="76"/>
      <c r="I75" s="76"/>
      <c r="J75" s="76"/>
      <c r="K75" s="76"/>
      <c r="L75" s="76"/>
      <c r="M75" s="76"/>
      <c r="N75" s="76"/>
      <c r="O75" s="76"/>
      <c r="P75" s="76"/>
      <c r="Q75" s="76"/>
      <c r="R75" s="76"/>
      <c r="S75" s="76"/>
      <c r="T75" s="76"/>
      <c r="U75" s="76"/>
      <c r="V75" s="76"/>
      <c r="W75" s="76"/>
      <c r="X75" s="76"/>
      <c r="Y75" s="76"/>
      <c r="Z75" s="76"/>
    </row>
    <row r="76" spans="1:26" ht="15.75" customHeight="1">
      <c r="A76" s="76"/>
      <c r="B76" s="76"/>
      <c r="C76" s="76"/>
      <c r="D76" s="76"/>
      <c r="E76" s="76"/>
      <c r="F76" s="76"/>
      <c r="G76" s="76"/>
      <c r="H76" s="76"/>
      <c r="I76" s="76"/>
      <c r="J76" s="76"/>
      <c r="K76" s="76"/>
      <c r="L76" s="76"/>
      <c r="M76" s="76"/>
      <c r="N76" s="76"/>
      <c r="O76" s="76"/>
      <c r="P76" s="76"/>
      <c r="Q76" s="76"/>
      <c r="R76" s="76"/>
      <c r="S76" s="76"/>
      <c r="T76" s="76"/>
      <c r="U76" s="76"/>
      <c r="V76" s="76"/>
      <c r="W76" s="76"/>
      <c r="X76" s="76"/>
      <c r="Y76" s="76"/>
      <c r="Z76" s="76"/>
    </row>
    <row r="77" spans="1:26" ht="15.75" customHeight="1">
      <c r="A77" s="76"/>
      <c r="B77" s="76"/>
      <c r="C77" s="76"/>
      <c r="D77" s="76"/>
      <c r="E77" s="76"/>
      <c r="F77" s="76"/>
      <c r="G77" s="76"/>
      <c r="H77" s="76"/>
      <c r="I77" s="76"/>
      <c r="J77" s="76"/>
      <c r="K77" s="76"/>
      <c r="L77" s="76"/>
      <c r="M77" s="76"/>
      <c r="N77" s="76"/>
      <c r="O77" s="76"/>
      <c r="P77" s="76"/>
      <c r="Q77" s="76"/>
      <c r="R77" s="76"/>
      <c r="S77" s="76"/>
      <c r="T77" s="76"/>
      <c r="U77" s="76"/>
      <c r="V77" s="76"/>
      <c r="W77" s="76"/>
      <c r="X77" s="76"/>
      <c r="Y77" s="76"/>
      <c r="Z77" s="76"/>
    </row>
    <row r="78" spans="1:26" ht="15.75" customHeight="1">
      <c r="A78" s="76"/>
      <c r="B78" s="76"/>
      <c r="C78" s="76"/>
      <c r="D78" s="76"/>
      <c r="E78" s="76"/>
      <c r="F78" s="76"/>
      <c r="G78" s="76"/>
      <c r="H78" s="76"/>
      <c r="I78" s="76"/>
      <c r="J78" s="76"/>
      <c r="K78" s="76"/>
      <c r="L78" s="76"/>
      <c r="M78" s="76"/>
      <c r="N78" s="76"/>
      <c r="O78" s="76"/>
      <c r="P78" s="76"/>
      <c r="Q78" s="76"/>
      <c r="R78" s="76"/>
      <c r="S78" s="76"/>
      <c r="T78" s="76"/>
      <c r="U78" s="76"/>
      <c r="V78" s="76"/>
      <c r="W78" s="76"/>
      <c r="X78" s="76"/>
      <c r="Y78" s="76"/>
      <c r="Z78" s="76"/>
    </row>
    <row r="79" spans="1:26" ht="15.75" customHeight="1">
      <c r="A79" s="76"/>
      <c r="B79" s="76"/>
      <c r="C79" s="76"/>
      <c r="D79" s="76"/>
      <c r="E79" s="76"/>
      <c r="F79" s="76"/>
      <c r="G79" s="76"/>
      <c r="H79" s="76"/>
      <c r="I79" s="76"/>
      <c r="J79" s="76"/>
      <c r="K79" s="76"/>
      <c r="L79" s="76"/>
      <c r="M79" s="76"/>
      <c r="N79" s="76"/>
      <c r="O79" s="76"/>
      <c r="P79" s="76"/>
      <c r="Q79" s="76"/>
      <c r="R79" s="76"/>
      <c r="S79" s="76"/>
      <c r="T79" s="76"/>
      <c r="U79" s="76"/>
      <c r="V79" s="76"/>
      <c r="W79" s="76"/>
      <c r="X79" s="76"/>
      <c r="Y79" s="76"/>
      <c r="Z79" s="76"/>
    </row>
    <row r="80" spans="1:26" ht="15.75" customHeight="1">
      <c r="A80" s="76"/>
      <c r="B80" s="76"/>
      <c r="C80" s="76"/>
      <c r="D80" s="76"/>
      <c r="E80" s="76"/>
      <c r="F80" s="76"/>
      <c r="G80" s="76"/>
      <c r="H80" s="76"/>
      <c r="I80" s="76"/>
      <c r="J80" s="76"/>
      <c r="K80" s="76"/>
      <c r="L80" s="76"/>
      <c r="M80" s="76"/>
      <c r="N80" s="76"/>
      <c r="O80" s="76"/>
      <c r="P80" s="76"/>
      <c r="Q80" s="76"/>
      <c r="R80" s="76"/>
      <c r="S80" s="76"/>
      <c r="T80" s="76"/>
      <c r="U80" s="76"/>
      <c r="V80" s="76"/>
      <c r="W80" s="76"/>
      <c r="X80" s="76"/>
      <c r="Y80" s="76"/>
      <c r="Z80" s="76"/>
    </row>
    <row r="81" spans="1:26" ht="15.75" customHeight="1">
      <c r="A81" s="76"/>
      <c r="B81" s="76"/>
      <c r="C81" s="76"/>
      <c r="D81" s="76"/>
      <c r="E81" s="76"/>
      <c r="F81" s="76"/>
      <c r="G81" s="76"/>
      <c r="H81" s="76"/>
      <c r="I81" s="76"/>
      <c r="J81" s="76"/>
      <c r="K81" s="76"/>
      <c r="L81" s="76"/>
      <c r="M81" s="76"/>
      <c r="N81" s="76"/>
      <c r="O81" s="76"/>
      <c r="P81" s="76"/>
      <c r="Q81" s="76"/>
      <c r="R81" s="76"/>
      <c r="S81" s="76"/>
      <c r="T81" s="76"/>
      <c r="U81" s="76"/>
      <c r="V81" s="76"/>
      <c r="W81" s="76"/>
      <c r="X81" s="76"/>
      <c r="Y81" s="76"/>
      <c r="Z81" s="76"/>
    </row>
    <row r="82" spans="1:26" ht="15.75" customHeight="1">
      <c r="A82" s="76"/>
      <c r="B82" s="76"/>
      <c r="C82" s="76"/>
      <c r="D82" s="76"/>
      <c r="E82" s="76"/>
      <c r="F82" s="76"/>
      <c r="G82" s="76"/>
      <c r="H82" s="76"/>
      <c r="I82" s="76"/>
      <c r="J82" s="76"/>
      <c r="K82" s="76"/>
      <c r="L82" s="76"/>
      <c r="M82" s="76"/>
      <c r="N82" s="76"/>
      <c r="O82" s="76"/>
      <c r="P82" s="76"/>
      <c r="Q82" s="76"/>
      <c r="R82" s="76"/>
      <c r="S82" s="76"/>
      <c r="T82" s="76"/>
      <c r="U82" s="76"/>
      <c r="V82" s="76"/>
      <c r="W82" s="76"/>
      <c r="X82" s="76"/>
      <c r="Y82" s="76"/>
      <c r="Z82" s="76"/>
    </row>
    <row r="83" spans="1:26" ht="15.75" customHeight="1">
      <c r="A83" s="76"/>
      <c r="B83" s="76"/>
      <c r="C83" s="76"/>
      <c r="D83" s="76"/>
      <c r="E83" s="76"/>
      <c r="F83" s="76"/>
      <c r="G83" s="76"/>
      <c r="H83" s="76"/>
      <c r="I83" s="76"/>
      <c r="J83" s="76"/>
      <c r="K83" s="76"/>
      <c r="L83" s="76"/>
      <c r="M83" s="76"/>
      <c r="N83" s="76"/>
      <c r="O83" s="76"/>
      <c r="P83" s="76"/>
      <c r="Q83" s="76"/>
      <c r="R83" s="76"/>
      <c r="S83" s="76"/>
      <c r="T83" s="76"/>
      <c r="U83" s="76"/>
      <c r="V83" s="76"/>
      <c r="W83" s="76"/>
      <c r="X83" s="76"/>
      <c r="Y83" s="76"/>
      <c r="Z83" s="76"/>
    </row>
    <row r="84" spans="1:26" ht="15.75" customHeight="1">
      <c r="A84" s="76"/>
      <c r="B84" s="76"/>
      <c r="C84" s="76"/>
      <c r="D84" s="76"/>
      <c r="E84" s="76"/>
      <c r="F84" s="76"/>
      <c r="G84" s="76"/>
      <c r="H84" s="76"/>
      <c r="I84" s="76"/>
      <c r="J84" s="76"/>
      <c r="K84" s="76"/>
      <c r="L84" s="76"/>
      <c r="M84" s="76"/>
      <c r="N84" s="76"/>
      <c r="O84" s="76"/>
      <c r="P84" s="76"/>
      <c r="Q84" s="76"/>
      <c r="R84" s="76"/>
      <c r="S84" s="76"/>
      <c r="T84" s="76"/>
      <c r="U84" s="76"/>
      <c r="V84" s="76"/>
      <c r="W84" s="76"/>
      <c r="X84" s="76"/>
      <c r="Y84" s="76"/>
      <c r="Z84" s="76"/>
    </row>
    <row r="85" spans="1:26" ht="15.75" customHeight="1">
      <c r="A85" s="76"/>
      <c r="B85" s="76"/>
      <c r="C85" s="76"/>
      <c r="D85" s="76"/>
      <c r="E85" s="76"/>
      <c r="F85" s="76"/>
      <c r="G85" s="76"/>
      <c r="H85" s="76"/>
      <c r="I85" s="76"/>
      <c r="J85" s="76"/>
      <c r="K85" s="76"/>
      <c r="L85" s="76"/>
      <c r="M85" s="76"/>
      <c r="N85" s="76"/>
      <c r="O85" s="76"/>
      <c r="P85" s="76"/>
      <c r="Q85" s="76"/>
      <c r="R85" s="76"/>
      <c r="S85" s="76"/>
      <c r="T85" s="76"/>
      <c r="U85" s="76"/>
      <c r="V85" s="76"/>
      <c r="W85" s="76"/>
      <c r="X85" s="76"/>
      <c r="Y85" s="76"/>
      <c r="Z85" s="76"/>
    </row>
    <row r="86" spans="1:26" ht="15.75" customHeight="1">
      <c r="A86" s="76"/>
      <c r="B86" s="76"/>
      <c r="C86" s="76"/>
      <c r="D86" s="76"/>
      <c r="E86" s="76"/>
      <c r="F86" s="76"/>
      <c r="G86" s="76"/>
      <c r="H86" s="76"/>
      <c r="I86" s="76"/>
      <c r="J86" s="76"/>
      <c r="K86" s="76"/>
      <c r="L86" s="76"/>
      <c r="M86" s="76"/>
      <c r="N86" s="76"/>
      <c r="O86" s="76"/>
      <c r="P86" s="76"/>
      <c r="Q86" s="76"/>
      <c r="R86" s="76"/>
      <c r="S86" s="76"/>
      <c r="T86" s="76"/>
      <c r="U86" s="76"/>
      <c r="V86" s="76"/>
      <c r="W86" s="76"/>
      <c r="X86" s="76"/>
      <c r="Y86" s="76"/>
      <c r="Z86" s="76"/>
    </row>
    <row r="87" spans="1:26" ht="15.75" customHeight="1">
      <c r="A87" s="76"/>
      <c r="B87" s="76"/>
      <c r="C87" s="76"/>
      <c r="D87" s="76"/>
      <c r="E87" s="76"/>
      <c r="F87" s="76"/>
      <c r="G87" s="76"/>
      <c r="H87" s="76"/>
      <c r="I87" s="76"/>
      <c r="J87" s="76"/>
      <c r="K87" s="76"/>
      <c r="L87" s="76"/>
      <c r="M87" s="76"/>
      <c r="N87" s="76"/>
      <c r="O87" s="76"/>
      <c r="P87" s="76"/>
      <c r="Q87" s="76"/>
      <c r="R87" s="76"/>
      <c r="S87" s="76"/>
      <c r="T87" s="76"/>
      <c r="U87" s="76"/>
      <c r="V87" s="76"/>
      <c r="W87" s="76"/>
      <c r="X87" s="76"/>
      <c r="Y87" s="76"/>
      <c r="Z87" s="76"/>
    </row>
    <row r="88" spans="1:26" ht="15.75" customHeight="1">
      <c r="A88" s="76"/>
      <c r="B88" s="76"/>
      <c r="C88" s="76"/>
      <c r="D88" s="76"/>
      <c r="E88" s="76"/>
      <c r="F88" s="76"/>
      <c r="G88" s="76"/>
      <c r="H88" s="76"/>
      <c r="I88" s="76"/>
      <c r="J88" s="76"/>
      <c r="K88" s="76"/>
      <c r="L88" s="76"/>
      <c r="M88" s="76"/>
      <c r="N88" s="76"/>
      <c r="O88" s="76"/>
      <c r="P88" s="76"/>
      <c r="Q88" s="76"/>
      <c r="R88" s="76"/>
      <c r="S88" s="76"/>
      <c r="T88" s="76"/>
      <c r="U88" s="76"/>
      <c r="V88" s="76"/>
      <c r="W88" s="76"/>
      <c r="X88" s="76"/>
      <c r="Y88" s="76"/>
      <c r="Z88" s="76"/>
    </row>
    <row r="89" spans="1:26" ht="15.75" customHeight="1">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row>
    <row r="90" spans="1:26" ht="15.75" customHeight="1">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row>
    <row r="91" spans="1:26" ht="15.75" customHeight="1">
      <c r="A91" s="76"/>
      <c r="B91" s="76"/>
      <c r="C91" s="76"/>
      <c r="D91" s="76"/>
      <c r="E91" s="76"/>
      <c r="F91" s="76"/>
      <c r="G91" s="76"/>
      <c r="H91" s="76"/>
      <c r="I91" s="76"/>
      <c r="J91" s="76"/>
      <c r="K91" s="76"/>
      <c r="L91" s="76"/>
      <c r="M91" s="76"/>
      <c r="N91" s="76"/>
      <c r="O91" s="76"/>
      <c r="P91" s="76"/>
      <c r="Q91" s="76"/>
      <c r="R91" s="76"/>
      <c r="S91" s="76"/>
      <c r="T91" s="76"/>
      <c r="U91" s="76"/>
      <c r="V91" s="76"/>
      <c r="W91" s="76"/>
      <c r="X91" s="76"/>
      <c r="Y91" s="76"/>
      <c r="Z91" s="76"/>
    </row>
    <row r="92" spans="1:26" ht="15.75" customHeight="1">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row>
    <row r="93" spans="1:26" ht="15.75" customHeight="1">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row>
    <row r="94" spans="1:26" ht="15.75" customHeight="1">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row>
    <row r="95" spans="1:26" ht="15.75" customHeight="1">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row>
    <row r="96" spans="1:26" ht="15.75" customHeight="1">
      <c r="A96" s="76"/>
      <c r="B96" s="76"/>
      <c r="C96" s="76"/>
      <c r="D96" s="76"/>
      <c r="E96" s="76"/>
      <c r="F96" s="76"/>
      <c r="G96" s="76"/>
      <c r="H96" s="76"/>
      <c r="I96" s="76"/>
      <c r="J96" s="76"/>
      <c r="K96" s="76"/>
      <c r="L96" s="76"/>
      <c r="M96" s="76"/>
      <c r="N96" s="76"/>
      <c r="O96" s="76"/>
      <c r="P96" s="76"/>
      <c r="Q96" s="76"/>
      <c r="R96" s="76"/>
      <c r="S96" s="76"/>
      <c r="T96" s="76"/>
      <c r="U96" s="76"/>
      <c r="V96" s="76"/>
      <c r="W96" s="76"/>
      <c r="X96" s="76"/>
      <c r="Y96" s="76"/>
      <c r="Z96" s="76"/>
    </row>
    <row r="97" spans="1:26" ht="15.75" customHeight="1">
      <c r="A97" s="76"/>
      <c r="B97" s="76"/>
      <c r="C97" s="76"/>
      <c r="D97" s="76"/>
      <c r="E97" s="76"/>
      <c r="F97" s="76"/>
      <c r="G97" s="76"/>
      <c r="H97" s="76"/>
      <c r="I97" s="76"/>
      <c r="J97" s="76"/>
      <c r="K97" s="76"/>
      <c r="L97" s="76"/>
      <c r="M97" s="76"/>
      <c r="N97" s="76"/>
      <c r="O97" s="76"/>
      <c r="P97" s="76"/>
      <c r="Q97" s="76"/>
      <c r="R97" s="76"/>
      <c r="S97" s="76"/>
      <c r="T97" s="76"/>
      <c r="U97" s="76"/>
      <c r="V97" s="76"/>
      <c r="W97" s="76"/>
      <c r="X97" s="76"/>
      <c r="Y97" s="76"/>
      <c r="Z97" s="76"/>
    </row>
    <row r="98" spans="1:26" ht="15.75" customHeight="1">
      <c r="A98" s="76"/>
      <c r="B98" s="76"/>
      <c r="C98" s="76"/>
      <c r="D98" s="76"/>
      <c r="E98" s="76"/>
      <c r="F98" s="76"/>
      <c r="G98" s="76"/>
      <c r="H98" s="76"/>
      <c r="I98" s="76"/>
      <c r="J98" s="76"/>
      <c r="K98" s="76"/>
      <c r="L98" s="76"/>
      <c r="M98" s="76"/>
      <c r="N98" s="76"/>
      <c r="O98" s="76"/>
      <c r="P98" s="76"/>
      <c r="Q98" s="76"/>
      <c r="R98" s="76"/>
      <c r="S98" s="76"/>
      <c r="T98" s="76"/>
      <c r="U98" s="76"/>
      <c r="V98" s="76"/>
      <c r="W98" s="76"/>
      <c r="X98" s="76"/>
      <c r="Y98" s="76"/>
      <c r="Z98" s="76"/>
    </row>
    <row r="99" spans="1:26" ht="15.75" customHeight="1">
      <c r="A99" s="76"/>
      <c r="B99" s="76"/>
      <c r="C99" s="76"/>
      <c r="D99" s="76"/>
      <c r="E99" s="76"/>
      <c r="F99" s="76"/>
      <c r="G99" s="76"/>
      <c r="H99" s="76"/>
      <c r="I99" s="76"/>
      <c r="J99" s="76"/>
      <c r="K99" s="76"/>
      <c r="L99" s="76"/>
      <c r="M99" s="76"/>
      <c r="N99" s="76"/>
      <c r="O99" s="76"/>
      <c r="P99" s="76"/>
      <c r="Q99" s="76"/>
      <c r="R99" s="76"/>
      <c r="S99" s="76"/>
      <c r="T99" s="76"/>
      <c r="U99" s="76"/>
      <c r="V99" s="76"/>
      <c r="W99" s="76"/>
      <c r="X99" s="76"/>
      <c r="Y99" s="76"/>
      <c r="Z99" s="76"/>
    </row>
    <row r="100" spans="1:26" ht="15.75" customHeight="1">
      <c r="A100" s="76"/>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row>
    <row r="101" spans="1:26" ht="15.75" customHeight="1">
      <c r="A101" s="76"/>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row>
    <row r="102" spans="1:26" ht="15.75" customHeight="1">
      <c r="A102" s="76"/>
      <c r="B102" s="76"/>
      <c r="C102" s="76"/>
      <c r="D102" s="76"/>
      <c r="E102" s="76"/>
      <c r="F102" s="76"/>
      <c r="G102" s="76"/>
      <c r="H102" s="76"/>
      <c r="I102" s="76"/>
      <c r="J102" s="76"/>
      <c r="K102" s="76"/>
      <c r="L102" s="76"/>
      <c r="M102" s="76"/>
      <c r="N102" s="76"/>
      <c r="O102" s="76"/>
      <c r="P102" s="76"/>
      <c r="Q102" s="76"/>
      <c r="R102" s="76"/>
      <c r="S102" s="76"/>
      <c r="T102" s="76"/>
      <c r="U102" s="76"/>
      <c r="V102" s="76"/>
      <c r="W102" s="76"/>
      <c r="X102" s="76"/>
      <c r="Y102" s="76"/>
      <c r="Z102" s="76"/>
    </row>
    <row r="103" spans="1:26" ht="15.75" customHeight="1">
      <c r="A103" s="76"/>
      <c r="B103" s="76"/>
      <c r="C103" s="76"/>
      <c r="D103" s="76"/>
      <c r="E103" s="76"/>
      <c r="F103" s="76"/>
      <c r="G103" s="76"/>
      <c r="H103" s="76"/>
      <c r="I103" s="76"/>
      <c r="J103" s="76"/>
      <c r="K103" s="76"/>
      <c r="L103" s="76"/>
      <c r="M103" s="76"/>
      <c r="N103" s="76"/>
      <c r="O103" s="76"/>
      <c r="P103" s="76"/>
      <c r="Q103" s="76"/>
      <c r="R103" s="76"/>
      <c r="S103" s="76"/>
      <c r="T103" s="76"/>
      <c r="U103" s="76"/>
      <c r="V103" s="76"/>
      <c r="W103" s="76"/>
      <c r="X103" s="76"/>
      <c r="Y103" s="76"/>
      <c r="Z103" s="76"/>
    </row>
    <row r="104" spans="1:26" ht="15.75" customHeight="1">
      <c r="A104" s="76"/>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row>
    <row r="105" spans="1:26" ht="15.75" customHeight="1">
      <c r="A105" s="76"/>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row>
    <row r="106" spans="1:26" ht="15.75" customHeight="1">
      <c r="A106" s="76"/>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row>
    <row r="107" spans="1:26" ht="15.75" customHeight="1">
      <c r="A107" s="76"/>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row>
    <row r="108" spans="1:26" ht="15.75" customHeight="1">
      <c r="A108" s="76"/>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row>
    <row r="109" spans="1:26" ht="15.75" customHeight="1">
      <c r="A109" s="76"/>
      <c r="B109" s="76"/>
      <c r="C109" s="76"/>
      <c r="D109" s="76"/>
      <c r="E109" s="76"/>
      <c r="F109" s="76"/>
      <c r="G109" s="76"/>
      <c r="H109" s="76"/>
      <c r="I109" s="76"/>
      <c r="J109" s="76"/>
      <c r="K109" s="76"/>
      <c r="L109" s="76"/>
      <c r="M109" s="76"/>
      <c r="N109" s="76"/>
      <c r="O109" s="76"/>
      <c r="P109" s="76"/>
      <c r="Q109" s="76"/>
      <c r="R109" s="76"/>
      <c r="S109" s="76"/>
      <c r="T109" s="76"/>
      <c r="U109" s="76"/>
      <c r="V109" s="76"/>
      <c r="W109" s="76"/>
      <c r="X109" s="76"/>
      <c r="Y109" s="76"/>
      <c r="Z109" s="76"/>
    </row>
    <row r="110" spans="1:26" ht="15.75" customHeight="1">
      <c r="A110" s="76"/>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row>
    <row r="111" spans="1:26" ht="15.75" customHeight="1">
      <c r="A111" s="76"/>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row>
    <row r="112" spans="1:26" ht="15.75" customHeight="1">
      <c r="A112" s="76"/>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row>
    <row r="113" spans="1:26" ht="15.75" customHeight="1">
      <c r="A113" s="76"/>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row>
    <row r="114" spans="1:26" ht="15.75" customHeight="1">
      <c r="A114" s="76"/>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row>
    <row r="115" spans="1:26" ht="15.75" customHeight="1">
      <c r="A115" s="76"/>
      <c r="B115" s="76"/>
      <c r="C115" s="76"/>
      <c r="D115" s="76"/>
      <c r="E115" s="76"/>
      <c r="F115" s="76"/>
      <c r="G115" s="76"/>
      <c r="H115" s="76"/>
      <c r="I115" s="76"/>
      <c r="J115" s="76"/>
      <c r="K115" s="76"/>
      <c r="L115" s="76"/>
      <c r="M115" s="76"/>
      <c r="N115" s="76"/>
      <c r="O115" s="76"/>
      <c r="P115" s="76"/>
      <c r="Q115" s="76"/>
      <c r="R115" s="76"/>
      <c r="S115" s="76"/>
      <c r="T115" s="76"/>
      <c r="U115" s="76"/>
      <c r="V115" s="76"/>
      <c r="W115" s="76"/>
      <c r="X115" s="76"/>
      <c r="Y115" s="76"/>
      <c r="Z115" s="76"/>
    </row>
    <row r="116" spans="1:26" ht="15.75" customHeight="1">
      <c r="A116" s="76"/>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row>
    <row r="117" spans="1:26" ht="15.75" customHeight="1">
      <c r="A117" s="76"/>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row>
    <row r="118" spans="1:26" ht="15.75" customHeight="1">
      <c r="A118" s="76"/>
      <c r="B118" s="76"/>
      <c r="C118" s="76"/>
      <c r="D118" s="76"/>
      <c r="E118" s="76"/>
      <c r="F118" s="76"/>
      <c r="G118" s="76"/>
      <c r="H118" s="76"/>
      <c r="I118" s="76"/>
      <c r="J118" s="76"/>
      <c r="K118" s="76"/>
      <c r="L118" s="76"/>
      <c r="M118" s="76"/>
      <c r="N118" s="76"/>
      <c r="O118" s="76"/>
      <c r="P118" s="76"/>
      <c r="Q118" s="76"/>
      <c r="R118" s="76"/>
      <c r="S118" s="76"/>
      <c r="T118" s="76"/>
      <c r="U118" s="76"/>
      <c r="V118" s="76"/>
      <c r="W118" s="76"/>
      <c r="X118" s="76"/>
      <c r="Y118" s="76"/>
      <c r="Z118" s="76"/>
    </row>
    <row r="119" spans="1:26" ht="15.75" customHeight="1">
      <c r="A119" s="76"/>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row>
    <row r="120" spans="1:26" ht="15.75" customHeight="1">
      <c r="A120" s="76"/>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row>
    <row r="121" spans="1:26" ht="15.75" customHeight="1">
      <c r="A121" s="76"/>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row>
    <row r="122" spans="1:26" ht="15.75" customHeight="1">
      <c r="A122" s="76"/>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row>
    <row r="123" spans="1:26" ht="15.75" customHeight="1">
      <c r="A123" s="76"/>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row>
    <row r="124" spans="1:26" ht="15.75" customHeight="1">
      <c r="A124" s="76"/>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row>
    <row r="125" spans="1:26" ht="15.75" customHeight="1">
      <c r="A125" s="76"/>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row>
    <row r="126" spans="1:26" ht="15.75" customHeight="1">
      <c r="A126" s="76"/>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row>
    <row r="127" spans="1:26" ht="15.75" customHeight="1">
      <c r="A127" s="76"/>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row>
    <row r="128" spans="1:26" ht="15.75" customHeight="1">
      <c r="A128" s="76"/>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row>
    <row r="129" spans="1:26" ht="15.75" customHeight="1">
      <c r="A129" s="76"/>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row>
    <row r="130" spans="1:26" ht="15.75" customHeight="1">
      <c r="A130" s="76"/>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row>
    <row r="131" spans="1:26" ht="15.75" customHeight="1">
      <c r="A131" s="76"/>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row>
    <row r="132" spans="1:26" ht="15.75" customHeight="1">
      <c r="A132" s="76"/>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row>
    <row r="133" spans="1:26" ht="15.75" customHeight="1">
      <c r="A133" s="76"/>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row>
    <row r="134" spans="1:26" ht="15.75" customHeight="1">
      <c r="A134" s="76"/>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row>
    <row r="135" spans="1:26" ht="15.75" customHeight="1">
      <c r="A135" s="76"/>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row>
    <row r="136" spans="1:26" ht="15.75" customHeight="1">
      <c r="A136" s="76"/>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row>
    <row r="137" spans="1:26" ht="15.75" customHeight="1">
      <c r="A137" s="76"/>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row>
    <row r="138" spans="1:26" ht="15.75" customHeight="1">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row>
    <row r="139" spans="1:26" ht="15.75" customHeight="1">
      <c r="A139" s="76"/>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row>
    <row r="140" spans="1:26" ht="15.75" customHeight="1">
      <c r="A140" s="76"/>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row>
    <row r="141" spans="1:26" ht="15.75" customHeight="1">
      <c r="A141" s="76"/>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row>
    <row r="142" spans="1:26" ht="15.75" customHeight="1">
      <c r="A142" s="76"/>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row>
    <row r="143" spans="1:26" ht="15.75" customHeight="1">
      <c r="A143" s="76"/>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row>
    <row r="144" spans="1:26" ht="15.75" customHeight="1">
      <c r="A144" s="76"/>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row>
    <row r="145" spans="1:26" ht="15.75" customHeight="1">
      <c r="A145" s="76"/>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row>
    <row r="146" spans="1:26" ht="15.75" customHeight="1">
      <c r="A146" s="76"/>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row>
    <row r="147" spans="1:26" ht="15.75" customHeight="1">
      <c r="A147" s="76"/>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row>
    <row r="148" spans="1:26" ht="15.75" customHeight="1">
      <c r="A148" s="76"/>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row>
    <row r="149" spans="1:26" ht="15.75" customHeight="1">
      <c r="A149" s="76"/>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row>
    <row r="150" spans="1:26" ht="15.75" customHeight="1">
      <c r="A150" s="76"/>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row>
    <row r="151" spans="1:26" ht="15.75" customHeight="1">
      <c r="A151" s="76"/>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row>
    <row r="152" spans="1:26" ht="15.75" customHeight="1">
      <c r="A152" s="76"/>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row>
    <row r="153" spans="1:26" ht="15.75" customHeight="1">
      <c r="A153" s="76"/>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row>
    <row r="154" spans="1:26" ht="15.75" customHeight="1">
      <c r="A154" s="76"/>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row>
    <row r="155" spans="1:26" ht="15.75" customHeight="1">
      <c r="A155" s="76"/>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row>
    <row r="156" spans="1:26" ht="15.75" customHeight="1">
      <c r="A156" s="76"/>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row>
    <row r="157" spans="1:26" ht="15.75" customHeight="1">
      <c r="A157" s="76"/>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row>
    <row r="158" spans="1:26" ht="15.75" customHeight="1">
      <c r="A158" s="76"/>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15.75" customHeight="1">
      <c r="A159" s="76"/>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row>
    <row r="160" spans="1:26" ht="15.75" customHeight="1">
      <c r="A160" s="76"/>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row>
    <row r="161" spans="1:26" ht="15.75" customHeight="1">
      <c r="A161" s="76"/>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row>
    <row r="162" spans="1:26" ht="15.75" customHeight="1">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row>
    <row r="163" spans="1:26" ht="15.75" customHeight="1">
      <c r="A163" s="76"/>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row>
    <row r="164" spans="1:26" ht="15.75" customHeight="1">
      <c r="A164" s="76"/>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row>
    <row r="165" spans="1:26" ht="15.75" customHeight="1">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row>
    <row r="166" spans="1:26" ht="15.75" customHeight="1">
      <c r="A166" s="76"/>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row>
    <row r="167" spans="1:26" ht="15.75" customHeight="1">
      <c r="A167" s="76"/>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row>
    <row r="168" spans="1:26" ht="15.75" customHeight="1">
      <c r="A168" s="76"/>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row>
    <row r="169" spans="1:26" ht="15.75" customHeight="1">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row>
    <row r="170" spans="1:26" ht="15.75" customHeight="1">
      <c r="A170" s="76"/>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row>
    <row r="171" spans="1:26" ht="15.75" customHeight="1">
      <c r="A171" s="76"/>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row>
    <row r="172" spans="1:26" ht="15.75" customHeight="1">
      <c r="A172" s="76"/>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row>
    <row r="173" spans="1:26" ht="15.75" customHeight="1">
      <c r="A173" s="76"/>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row>
    <row r="174" spans="1:26" ht="15.75" customHeight="1">
      <c r="A174" s="76"/>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row>
    <row r="175" spans="1:26" ht="15.75" customHeight="1">
      <c r="A175" s="76"/>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row>
    <row r="176" spans="1:26" ht="15.75" customHeight="1">
      <c r="A176" s="76"/>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row>
    <row r="177" spans="1:26" ht="15.75" customHeight="1">
      <c r="A177" s="76"/>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row>
    <row r="178" spans="1:26" ht="15.75" customHeight="1">
      <c r="A178" s="76"/>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row>
    <row r="179" spans="1:26" ht="15.75" customHeight="1">
      <c r="A179" s="76"/>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row>
    <row r="180" spans="1:26" ht="15.75" customHeight="1">
      <c r="A180" s="76"/>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row>
    <row r="181" spans="1:26" ht="15.75" customHeight="1">
      <c r="A181" s="76"/>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row>
    <row r="182" spans="1:26" ht="15.75" customHeight="1">
      <c r="A182" s="76"/>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row>
    <row r="183" spans="1:26" ht="15.75" customHeight="1">
      <c r="A183" s="76"/>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row>
    <row r="184" spans="1:26" ht="15.75" customHeight="1">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row>
    <row r="185" spans="1:26" ht="15.75" customHeight="1">
      <c r="A185" s="76"/>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row>
    <row r="186" spans="1:26" ht="15.75" customHeight="1">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row>
    <row r="187" spans="1:26" ht="15.75" customHeight="1">
      <c r="A187" s="76"/>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row>
    <row r="188" spans="1:26" ht="15.75" customHeight="1">
      <c r="A188" s="76"/>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row>
    <row r="189" spans="1:26" ht="15.75" customHeight="1">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row>
    <row r="190" spans="1:26" ht="15.75" customHeight="1">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row>
    <row r="191" spans="1:26" ht="15.75" customHeight="1">
      <c r="A191" s="76"/>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row>
    <row r="192" spans="1:26" ht="15.75" customHeight="1">
      <c r="A192" s="76"/>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row>
    <row r="193" spans="1:26" ht="15.75" customHeight="1">
      <c r="A193" s="76"/>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row>
    <row r="194" spans="1:26" ht="15.75" customHeight="1">
      <c r="A194" s="76"/>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row>
    <row r="195" spans="1:26" ht="15.75" customHeight="1">
      <c r="A195" s="76"/>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row>
    <row r="196" spans="1:26" ht="15.75" customHeight="1">
      <c r="A196" s="76"/>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row>
    <row r="197" spans="1:26" ht="15.75" customHeight="1">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row>
    <row r="198" spans="1:26" ht="15.75" customHeight="1">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row>
    <row r="199" spans="1:26" ht="15.75" customHeight="1">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row>
    <row r="200" spans="1:26" ht="15.75" customHeight="1">
      <c r="A200" s="76"/>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row>
    <row r="201" spans="1:26" ht="15.75" customHeight="1">
      <c r="A201" s="76"/>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row>
    <row r="202" spans="1:26" ht="15.75" customHeight="1">
      <c r="A202" s="76"/>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row>
    <row r="203" spans="1:26" ht="15.75" customHeight="1">
      <c r="A203" s="76"/>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row>
    <row r="204" spans="1:26" ht="15.75" customHeight="1">
      <c r="A204" s="76"/>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row>
    <row r="205" spans="1:26" ht="15.75" customHeight="1">
      <c r="A205" s="76"/>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row>
    <row r="206" spans="1:26" ht="15.75" customHeight="1">
      <c r="A206" s="76"/>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row>
    <row r="207" spans="1:26" ht="15.75" customHeight="1">
      <c r="A207" s="76"/>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row>
    <row r="208" spans="1:26" ht="15.75" customHeight="1">
      <c r="A208" s="76"/>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row>
    <row r="209" spans="1:26" ht="15.75" customHeight="1">
      <c r="A209" s="76"/>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row>
    <row r="210" spans="1:26" ht="15.75" customHeight="1">
      <c r="A210" s="76"/>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row>
    <row r="211" spans="1:26" ht="15.75" customHeight="1">
      <c r="A211" s="76"/>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row>
    <row r="212" spans="1:26" ht="15.75" customHeight="1">
      <c r="A212" s="76"/>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row>
    <row r="213" spans="1:26" ht="15.75" customHeight="1">
      <c r="A213" s="76"/>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row>
    <row r="214" spans="1:26" ht="15.75" customHeight="1">
      <c r="A214" s="76"/>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row>
    <row r="215" spans="1:26" ht="15.75" customHeight="1">
      <c r="A215" s="76"/>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row>
    <row r="216" spans="1:26" ht="15.75" customHeight="1">
      <c r="A216" s="76"/>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row>
    <row r="217" spans="1:26" ht="15.75" customHeight="1">
      <c r="A217" s="76"/>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row>
    <row r="218" spans="1:26" ht="15.75" customHeight="1">
      <c r="A218" s="76"/>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row>
    <row r="219" spans="1:26" ht="15.75" customHeight="1">
      <c r="A219" s="76"/>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row>
    <row r="220" spans="1:26" ht="15.75" customHeight="1">
      <c r="A220" s="76"/>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Q2:R3"/>
    <mergeCell ref="T2:U3"/>
    <mergeCell ref="W2:X3"/>
    <mergeCell ref="B2:C3"/>
    <mergeCell ref="E2:F3"/>
    <mergeCell ref="H2:I3"/>
    <mergeCell ref="K2:L3"/>
    <mergeCell ref="N2:O3"/>
  </mergeCells>
  <conditionalFormatting sqref="B4:B8">
    <cfRule type="cellIs" dxfId="87" priority="1" operator="equal">
      <formula>0</formula>
    </cfRule>
  </conditionalFormatting>
  <conditionalFormatting sqref="B4:B8">
    <cfRule type="cellIs" dxfId="86" priority="2" operator="between">
      <formula>0.9</formula>
      <formula>1</formula>
    </cfRule>
  </conditionalFormatting>
  <conditionalFormatting sqref="B4:B8">
    <cfRule type="cellIs" dxfId="85" priority="3" operator="between">
      <formula>85%</formula>
      <formula>90%</formula>
    </cfRule>
  </conditionalFormatting>
  <conditionalFormatting sqref="B4:B8">
    <cfRule type="cellIs" dxfId="84" priority="4" operator="lessThan">
      <formula>85%</formula>
    </cfRule>
  </conditionalFormatting>
  <conditionalFormatting sqref="E4:E18">
    <cfRule type="cellIs" dxfId="83" priority="5" operator="equal">
      <formula>0</formula>
    </cfRule>
  </conditionalFormatting>
  <conditionalFormatting sqref="E4:E18">
    <cfRule type="cellIs" dxfId="82" priority="6" operator="between">
      <formula>0.9</formula>
      <formula>1</formula>
    </cfRule>
  </conditionalFormatting>
  <conditionalFormatting sqref="E4:E18">
    <cfRule type="cellIs" dxfId="81" priority="7" operator="between">
      <formula>85%</formula>
      <formula>90%</formula>
    </cfRule>
  </conditionalFormatting>
  <conditionalFormatting sqref="E4:E18">
    <cfRule type="cellIs" dxfId="80" priority="8" operator="lessThan">
      <formula>85%</formula>
    </cfRule>
  </conditionalFormatting>
  <conditionalFormatting sqref="E7:E18">
    <cfRule type="cellIs" dxfId="79" priority="9" operator="equal">
      <formula>0</formula>
    </cfRule>
  </conditionalFormatting>
  <conditionalFormatting sqref="E7:E18">
    <cfRule type="cellIs" dxfId="78" priority="10" operator="between">
      <formula>0.9</formula>
      <formula>1</formula>
    </cfRule>
  </conditionalFormatting>
  <conditionalFormatting sqref="E7:E18">
    <cfRule type="cellIs" dxfId="77" priority="11" operator="between">
      <formula>85%</formula>
      <formula>90%</formula>
    </cfRule>
  </conditionalFormatting>
  <conditionalFormatting sqref="E7:E18">
    <cfRule type="cellIs" dxfId="76" priority="12" operator="lessThan">
      <formula>85%</formula>
    </cfRule>
  </conditionalFormatting>
  <conditionalFormatting sqref="E7:E18">
    <cfRule type="cellIs" dxfId="75" priority="13" operator="equal">
      <formula>0</formula>
    </cfRule>
  </conditionalFormatting>
  <conditionalFormatting sqref="E7:E18">
    <cfRule type="cellIs" dxfId="74" priority="14" operator="between">
      <formula>0.9</formula>
      <formula>1</formula>
    </cfRule>
  </conditionalFormatting>
  <conditionalFormatting sqref="E7:E18">
    <cfRule type="cellIs" dxfId="73" priority="15" operator="between">
      <formula>85%</formula>
      <formula>90%</formula>
    </cfRule>
  </conditionalFormatting>
  <conditionalFormatting sqref="E7:E18">
    <cfRule type="cellIs" dxfId="72" priority="16" operator="lessThan">
      <formula>85%</formula>
    </cfRule>
  </conditionalFormatting>
  <conditionalFormatting sqref="E7:E18">
    <cfRule type="cellIs" dxfId="71" priority="17" operator="equal">
      <formula>0</formula>
    </cfRule>
  </conditionalFormatting>
  <conditionalFormatting sqref="E7:E18">
    <cfRule type="cellIs" dxfId="70" priority="18" operator="between">
      <formula>0.9</formula>
      <formula>1</formula>
    </cfRule>
  </conditionalFormatting>
  <conditionalFormatting sqref="E7:E18">
    <cfRule type="cellIs" dxfId="69" priority="19" operator="between">
      <formula>85%</formula>
      <formula>90%</formula>
    </cfRule>
  </conditionalFormatting>
  <conditionalFormatting sqref="E7:E18">
    <cfRule type="cellIs" dxfId="68" priority="20" operator="lessThan">
      <formula>85%</formula>
    </cfRule>
  </conditionalFormatting>
  <conditionalFormatting sqref="E5:E18">
    <cfRule type="cellIs" dxfId="67" priority="21" operator="equal">
      <formula>0</formula>
    </cfRule>
  </conditionalFormatting>
  <conditionalFormatting sqref="E5:E18">
    <cfRule type="cellIs" dxfId="66" priority="22" operator="between">
      <formula>0.9</formula>
      <formula>1</formula>
    </cfRule>
  </conditionalFormatting>
  <conditionalFormatting sqref="E5:E18">
    <cfRule type="cellIs" dxfId="65" priority="23" operator="between">
      <formula>85%</formula>
      <formula>90%</formula>
    </cfRule>
  </conditionalFormatting>
  <conditionalFormatting sqref="E5:E18">
    <cfRule type="cellIs" dxfId="64" priority="24" operator="lessThan">
      <formula>85%</formula>
    </cfRule>
  </conditionalFormatting>
  <conditionalFormatting sqref="E5:E18">
    <cfRule type="cellIs" dxfId="63" priority="25" operator="equal">
      <formula>0</formula>
    </cfRule>
  </conditionalFormatting>
  <conditionalFormatting sqref="E5:E18">
    <cfRule type="cellIs" dxfId="62" priority="26" operator="between">
      <formula>0.9</formula>
      <formula>1</formula>
    </cfRule>
  </conditionalFormatting>
  <conditionalFormatting sqref="E5:E18">
    <cfRule type="cellIs" dxfId="61" priority="27" operator="between">
      <formula>85%</formula>
      <formula>90%</formula>
    </cfRule>
  </conditionalFormatting>
  <conditionalFormatting sqref="E5:E18">
    <cfRule type="cellIs" dxfId="60" priority="28" operator="lessThan">
      <formula>85%</formula>
    </cfRule>
  </conditionalFormatting>
  <conditionalFormatting sqref="E5:E18">
    <cfRule type="cellIs" dxfId="59" priority="29" operator="equal">
      <formula>0</formula>
    </cfRule>
  </conditionalFormatting>
  <conditionalFormatting sqref="E5:E18">
    <cfRule type="cellIs" dxfId="58" priority="30" operator="between">
      <formula>0.9</formula>
      <formula>1</formula>
    </cfRule>
  </conditionalFormatting>
  <conditionalFormatting sqref="E5:E18">
    <cfRule type="cellIs" dxfId="57" priority="31" operator="between">
      <formula>85%</formula>
      <formula>90%</formula>
    </cfRule>
  </conditionalFormatting>
  <conditionalFormatting sqref="E5:E18">
    <cfRule type="cellIs" dxfId="56" priority="32" operator="lessThan">
      <formula>85%</formula>
    </cfRule>
  </conditionalFormatting>
  <conditionalFormatting sqref="H5:H8">
    <cfRule type="cellIs" dxfId="55" priority="33" operator="equal">
      <formula>0</formula>
    </cfRule>
  </conditionalFormatting>
  <conditionalFormatting sqref="H5:H8">
    <cfRule type="cellIs" dxfId="54" priority="34" operator="between">
      <formula>0.9</formula>
      <formula>1</formula>
    </cfRule>
  </conditionalFormatting>
  <conditionalFormatting sqref="H5:H8">
    <cfRule type="cellIs" dxfId="53" priority="35" operator="between">
      <formula>85%</formula>
      <formula>90%</formula>
    </cfRule>
  </conditionalFormatting>
  <conditionalFormatting sqref="H5:H8">
    <cfRule type="cellIs" dxfId="52" priority="36" operator="lessThan">
      <formula>85%</formula>
    </cfRule>
  </conditionalFormatting>
  <conditionalFormatting sqref="H4">
    <cfRule type="cellIs" dxfId="51" priority="37" operator="equal">
      <formula>0</formula>
    </cfRule>
  </conditionalFormatting>
  <conditionalFormatting sqref="H4">
    <cfRule type="cellIs" dxfId="50" priority="38" operator="between">
      <formula>0.9</formula>
      <formula>1</formula>
    </cfRule>
  </conditionalFormatting>
  <conditionalFormatting sqref="H4">
    <cfRule type="cellIs" dxfId="49" priority="39" operator="between">
      <formula>85%</formula>
      <formula>90%</formula>
    </cfRule>
  </conditionalFormatting>
  <conditionalFormatting sqref="H4">
    <cfRule type="cellIs" dxfId="48" priority="40" operator="lessThan">
      <formula>85%</formula>
    </cfRule>
  </conditionalFormatting>
  <conditionalFormatting sqref="K4">
    <cfRule type="cellIs" dxfId="47" priority="41" operator="equal">
      <formula>0</formula>
    </cfRule>
  </conditionalFormatting>
  <conditionalFormatting sqref="K4">
    <cfRule type="cellIs" dxfId="46" priority="42" operator="between">
      <formula>0.9</formula>
      <formula>1</formula>
    </cfRule>
  </conditionalFormatting>
  <conditionalFormatting sqref="K4">
    <cfRule type="cellIs" dxfId="45" priority="43" operator="between">
      <formula>85%</formula>
      <formula>90%</formula>
    </cfRule>
  </conditionalFormatting>
  <conditionalFormatting sqref="K4">
    <cfRule type="cellIs" dxfId="44" priority="44" operator="lessThan">
      <formula>85%</formula>
    </cfRule>
  </conditionalFormatting>
  <conditionalFormatting sqref="K5:K18">
    <cfRule type="cellIs" dxfId="43" priority="45" operator="equal">
      <formula>0</formula>
    </cfRule>
  </conditionalFormatting>
  <conditionalFormatting sqref="K5:K18">
    <cfRule type="cellIs" dxfId="42" priority="46" operator="between">
      <formula>0.9</formula>
      <formula>1</formula>
    </cfRule>
  </conditionalFormatting>
  <conditionalFormatting sqref="K5:K18">
    <cfRule type="cellIs" dxfId="41" priority="47" operator="between">
      <formula>85%</formula>
      <formula>90%</formula>
    </cfRule>
  </conditionalFormatting>
  <conditionalFormatting sqref="K5:K18">
    <cfRule type="cellIs" dxfId="40" priority="48" operator="lessThan">
      <formula>85%</formula>
    </cfRule>
  </conditionalFormatting>
  <conditionalFormatting sqref="N4">
    <cfRule type="cellIs" dxfId="39" priority="49" operator="equal">
      <formula>0</formula>
    </cfRule>
  </conditionalFormatting>
  <conditionalFormatting sqref="N4">
    <cfRule type="cellIs" dxfId="38" priority="50" operator="between">
      <formula>0.9</formula>
      <formula>1</formula>
    </cfRule>
  </conditionalFormatting>
  <conditionalFormatting sqref="N4">
    <cfRule type="cellIs" dxfId="37" priority="51" operator="between">
      <formula>85%</formula>
      <formula>90%</formula>
    </cfRule>
  </conditionalFormatting>
  <conditionalFormatting sqref="N4">
    <cfRule type="cellIs" dxfId="36" priority="52" operator="lessThan">
      <formula>85%</formula>
    </cfRule>
  </conditionalFormatting>
  <conditionalFormatting sqref="N5:N13">
    <cfRule type="cellIs" dxfId="35" priority="53" operator="equal">
      <formula>0</formula>
    </cfRule>
  </conditionalFormatting>
  <conditionalFormatting sqref="N5:N13">
    <cfRule type="cellIs" dxfId="34" priority="54" operator="between">
      <formula>0.9</formula>
      <formula>1</formula>
    </cfRule>
  </conditionalFormatting>
  <conditionalFormatting sqref="N5:N13">
    <cfRule type="cellIs" dxfId="33" priority="55" operator="between">
      <formula>85%</formula>
      <formula>90%</formula>
    </cfRule>
  </conditionalFormatting>
  <conditionalFormatting sqref="N5:N13">
    <cfRule type="cellIs" dxfId="32" priority="56" operator="lessThan">
      <formula>85%</formula>
    </cfRule>
  </conditionalFormatting>
  <conditionalFormatting sqref="Q4">
    <cfRule type="cellIs" dxfId="31" priority="57" operator="equal">
      <formula>0</formula>
    </cfRule>
  </conditionalFormatting>
  <conditionalFormatting sqref="Q4">
    <cfRule type="cellIs" dxfId="30" priority="58" operator="between">
      <formula>0.9</formula>
      <formula>1</formula>
    </cfRule>
  </conditionalFormatting>
  <conditionalFormatting sqref="Q4">
    <cfRule type="cellIs" dxfId="29" priority="59" operator="between">
      <formula>85%</formula>
      <formula>90%</formula>
    </cfRule>
  </conditionalFormatting>
  <conditionalFormatting sqref="Q4">
    <cfRule type="cellIs" dxfId="28" priority="60" operator="lessThan">
      <formula>85%</formula>
    </cfRule>
  </conditionalFormatting>
  <conditionalFormatting sqref="Q5:Q12">
    <cfRule type="cellIs" dxfId="27" priority="61" operator="equal">
      <formula>0</formula>
    </cfRule>
  </conditionalFormatting>
  <conditionalFormatting sqref="Q5:Q12">
    <cfRule type="cellIs" dxfId="26" priority="62" operator="between">
      <formula>0.9</formula>
      <formula>1</formula>
    </cfRule>
  </conditionalFormatting>
  <conditionalFormatting sqref="Q5:Q12">
    <cfRule type="cellIs" dxfId="25" priority="63" operator="between">
      <formula>85%</formula>
      <formula>90%</formula>
    </cfRule>
  </conditionalFormatting>
  <conditionalFormatting sqref="Q5:Q12">
    <cfRule type="cellIs" dxfId="24" priority="64" operator="lessThan">
      <formula>85%</formula>
    </cfRule>
  </conditionalFormatting>
  <conditionalFormatting sqref="Q11:Q12">
    <cfRule type="cellIs" dxfId="23" priority="65" operator="equal">
      <formula>0</formula>
    </cfRule>
  </conditionalFormatting>
  <conditionalFormatting sqref="Q11:Q12">
    <cfRule type="cellIs" dxfId="22" priority="66" operator="between">
      <formula>0.9</formula>
      <formula>1</formula>
    </cfRule>
  </conditionalFormatting>
  <conditionalFormatting sqref="Q11:Q12">
    <cfRule type="cellIs" dxfId="21" priority="67" operator="between">
      <formula>85%</formula>
      <formula>90%</formula>
    </cfRule>
  </conditionalFormatting>
  <conditionalFormatting sqref="Q11:Q12">
    <cfRule type="cellIs" dxfId="20" priority="68" operator="lessThan">
      <formula>85%</formula>
    </cfRule>
  </conditionalFormatting>
  <conditionalFormatting sqref="Q11:Q12">
    <cfRule type="cellIs" dxfId="19" priority="69" operator="equal">
      <formula>0</formula>
    </cfRule>
  </conditionalFormatting>
  <conditionalFormatting sqref="Q11:Q12">
    <cfRule type="cellIs" dxfId="18" priority="70" operator="between">
      <formula>0.9</formula>
      <formula>1</formula>
    </cfRule>
  </conditionalFormatting>
  <conditionalFormatting sqref="Q11:Q12">
    <cfRule type="cellIs" dxfId="17" priority="71" operator="between">
      <formula>85%</formula>
      <formula>90%</formula>
    </cfRule>
  </conditionalFormatting>
  <conditionalFormatting sqref="Q11:Q12">
    <cfRule type="cellIs" dxfId="16" priority="72" operator="lessThan">
      <formula>85%</formula>
    </cfRule>
  </conditionalFormatting>
  <conditionalFormatting sqref="T4">
    <cfRule type="cellIs" dxfId="15" priority="73" operator="equal">
      <formula>0</formula>
    </cfRule>
  </conditionalFormatting>
  <conditionalFormatting sqref="T4">
    <cfRule type="cellIs" dxfId="14" priority="74" operator="between">
      <formula>0.9</formula>
      <formula>1</formula>
    </cfRule>
  </conditionalFormatting>
  <conditionalFormatting sqref="T4">
    <cfRule type="cellIs" dxfId="13" priority="75" operator="between">
      <formula>85%</formula>
      <formula>90%</formula>
    </cfRule>
  </conditionalFormatting>
  <conditionalFormatting sqref="T4">
    <cfRule type="cellIs" dxfId="12" priority="76" operator="lessThan">
      <formula>85%</formula>
    </cfRule>
  </conditionalFormatting>
  <conditionalFormatting sqref="T5:T9">
    <cfRule type="cellIs" dxfId="11" priority="77" operator="equal">
      <formula>0</formula>
    </cfRule>
  </conditionalFormatting>
  <conditionalFormatting sqref="T5:T9">
    <cfRule type="cellIs" dxfId="10" priority="78" operator="between">
      <formula>0.9</formula>
      <formula>1</formula>
    </cfRule>
  </conditionalFormatting>
  <conditionalFormatting sqref="T5:T9">
    <cfRule type="cellIs" dxfId="9" priority="79" operator="between">
      <formula>85%</formula>
      <formula>90%</formula>
    </cfRule>
  </conditionalFormatting>
  <conditionalFormatting sqref="T5:T9">
    <cfRule type="cellIs" dxfId="8" priority="80" operator="lessThan">
      <formula>85%</formula>
    </cfRule>
  </conditionalFormatting>
  <conditionalFormatting sqref="W5:W16">
    <cfRule type="cellIs" dxfId="7" priority="81" stopIfTrue="1" operator="lessThan">
      <formula>85%</formula>
    </cfRule>
  </conditionalFormatting>
  <conditionalFormatting sqref="W5:W16">
    <cfRule type="cellIs" dxfId="6" priority="82" operator="equal">
      <formula>0</formula>
    </cfRule>
  </conditionalFormatting>
  <conditionalFormatting sqref="W5:W16">
    <cfRule type="cellIs" dxfId="5" priority="83" operator="between">
      <formula>0.9</formula>
      <formula>1</formula>
    </cfRule>
  </conditionalFormatting>
  <conditionalFormatting sqref="W5:W16">
    <cfRule type="cellIs" dxfId="4" priority="84" operator="between">
      <formula>85%</formula>
      <formula>90%</formula>
    </cfRule>
  </conditionalFormatting>
  <conditionalFormatting sqref="W4">
    <cfRule type="cellIs" dxfId="3" priority="85" operator="equal">
      <formula>0</formula>
    </cfRule>
  </conditionalFormatting>
  <conditionalFormatting sqref="W4">
    <cfRule type="cellIs" dxfId="2" priority="86" operator="between">
      <formula>0.9</formula>
      <formula>1</formula>
    </cfRule>
  </conditionalFormatting>
  <conditionalFormatting sqref="W4">
    <cfRule type="cellIs" dxfId="1" priority="87" operator="between">
      <formula>85%</formula>
      <formula>90%</formula>
    </cfRule>
  </conditionalFormatting>
  <conditionalFormatting sqref="W4">
    <cfRule type="cellIs" dxfId="0" priority="88" operator="lessThan">
      <formula>85%</formula>
    </cfRule>
  </conditionalFormatting>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0070C0"/>
  </sheetPr>
  <dimension ref="A1:AC979"/>
  <sheetViews>
    <sheetView topLeftCell="A7" workbookViewId="0">
      <selection activeCell="D1" sqref="D1:P2"/>
    </sheetView>
  </sheetViews>
  <sheetFormatPr baseColWidth="10" defaultColWidth="11.21875" defaultRowHeight="15" customHeight="1"/>
  <cols>
    <col min="1" max="1" width="4.6640625" customWidth="1"/>
    <col min="2" max="2" width="15.88671875" customWidth="1"/>
    <col min="3" max="3" width="11.5546875" customWidth="1"/>
    <col min="4" max="4" width="16.109375" customWidth="1"/>
    <col min="5" max="5" width="20.6640625" customWidth="1"/>
    <col min="6" max="6" width="14.33203125" customWidth="1"/>
    <col min="7" max="7" width="10.21875" customWidth="1"/>
    <col min="8" max="8" width="11.5546875" customWidth="1"/>
    <col min="9" max="9" width="22.44140625" customWidth="1"/>
    <col min="10" max="29" width="11.5546875" customWidth="1"/>
  </cols>
  <sheetData>
    <row r="1" spans="1:29" ht="15" customHeight="1">
      <c r="A1" s="111"/>
      <c r="B1" s="454" t="s">
        <v>426</v>
      </c>
      <c r="C1" s="443"/>
      <c r="D1" s="455" t="s">
        <v>427</v>
      </c>
      <c r="E1" s="443"/>
      <c r="F1" s="443"/>
      <c r="G1" s="443"/>
      <c r="H1" s="443"/>
      <c r="I1" s="456"/>
      <c r="J1" s="111"/>
      <c r="K1" s="111"/>
      <c r="L1" s="111"/>
      <c r="M1" s="111"/>
      <c r="N1" s="111"/>
      <c r="O1" s="111"/>
      <c r="P1" s="111"/>
      <c r="Q1" s="111"/>
      <c r="R1" s="111"/>
      <c r="S1" s="111"/>
      <c r="T1" s="111"/>
      <c r="U1" s="111"/>
      <c r="V1" s="111"/>
      <c r="W1" s="111"/>
      <c r="X1" s="111"/>
      <c r="Y1" s="111"/>
      <c r="Z1" s="111"/>
      <c r="AA1" s="111"/>
      <c r="AB1" s="111"/>
      <c r="AC1" s="111"/>
    </row>
    <row r="2" spans="1:29" ht="33.75" customHeight="1">
      <c r="A2" s="111"/>
      <c r="B2" s="443"/>
      <c r="C2" s="443"/>
      <c r="D2" s="506" t="s">
        <v>428</v>
      </c>
      <c r="E2" s="443"/>
      <c r="F2" s="443"/>
      <c r="G2" s="443"/>
      <c r="H2" s="443"/>
      <c r="I2" s="443"/>
      <c r="J2" s="111"/>
      <c r="K2" s="111"/>
      <c r="L2" s="111"/>
      <c r="M2" s="111"/>
      <c r="N2" s="111"/>
      <c r="O2" s="111"/>
      <c r="P2" s="111"/>
      <c r="Q2" s="111"/>
      <c r="R2" s="111"/>
      <c r="S2" s="111"/>
      <c r="T2" s="111"/>
      <c r="U2" s="111"/>
      <c r="V2" s="111"/>
      <c r="W2" s="111"/>
      <c r="X2" s="111"/>
      <c r="Y2" s="111"/>
      <c r="Z2" s="111"/>
      <c r="AA2" s="111"/>
      <c r="AB2" s="111"/>
      <c r="AC2" s="111"/>
    </row>
    <row r="3" spans="1:29" ht="13.5" customHeight="1">
      <c r="A3" s="111"/>
      <c r="B3" s="459" t="s">
        <v>429</v>
      </c>
      <c r="C3" s="443"/>
      <c r="D3" s="459" t="s">
        <v>430</v>
      </c>
      <c r="E3" s="443"/>
      <c r="F3" s="443"/>
      <c r="G3" s="443"/>
      <c r="H3" s="443"/>
      <c r="I3" s="146" t="s">
        <v>431</v>
      </c>
      <c r="J3" s="111"/>
      <c r="K3" s="111"/>
      <c r="L3" s="111"/>
      <c r="M3" s="111"/>
      <c r="N3" s="111"/>
      <c r="O3" s="111"/>
      <c r="P3" s="111"/>
      <c r="Q3" s="111"/>
      <c r="R3" s="111"/>
      <c r="S3" s="111"/>
      <c r="T3" s="111"/>
      <c r="U3" s="111"/>
      <c r="V3" s="111"/>
      <c r="W3" s="111"/>
      <c r="X3" s="111"/>
      <c r="Y3" s="111"/>
      <c r="Z3" s="111"/>
      <c r="AA3" s="111"/>
      <c r="AB3" s="111"/>
      <c r="AC3" s="111"/>
    </row>
    <row r="4" spans="1:29" ht="13.5" customHeight="1">
      <c r="A4" s="111"/>
      <c r="B4" s="472"/>
      <c r="C4" s="443"/>
      <c r="D4" s="443"/>
      <c r="E4" s="443"/>
      <c r="F4" s="443"/>
      <c r="G4" s="443"/>
      <c r="H4" s="443"/>
      <c r="I4" s="443"/>
      <c r="J4" s="111"/>
      <c r="K4" s="111"/>
      <c r="L4" s="111"/>
      <c r="M4" s="111"/>
      <c r="N4" s="111"/>
      <c r="O4" s="111"/>
      <c r="P4" s="111"/>
      <c r="Q4" s="111"/>
      <c r="R4" s="111"/>
      <c r="S4" s="111"/>
      <c r="T4" s="111"/>
      <c r="U4" s="111"/>
      <c r="V4" s="111"/>
      <c r="W4" s="111"/>
      <c r="X4" s="111"/>
      <c r="Y4" s="111"/>
      <c r="Z4" s="111"/>
      <c r="AA4" s="111"/>
      <c r="AB4" s="111"/>
      <c r="AC4" s="111"/>
    </row>
    <row r="5" spans="1:29" ht="22.5" customHeight="1">
      <c r="A5" s="111"/>
      <c r="B5" s="446" t="s">
        <v>432</v>
      </c>
      <c r="C5" s="443"/>
      <c r="D5" s="473" t="str">
        <f>Indicadores!F11</f>
        <v>Administración del Sistema Integrado de Gestión (SIG)</v>
      </c>
      <c r="E5" s="443"/>
      <c r="F5" s="443"/>
      <c r="G5" s="443"/>
      <c r="H5" s="443"/>
      <c r="I5" s="443"/>
      <c r="J5" s="111"/>
      <c r="K5" s="111"/>
      <c r="L5" s="111"/>
      <c r="M5" s="111"/>
      <c r="N5" s="111"/>
      <c r="O5" s="111"/>
      <c r="P5" s="111"/>
      <c r="Q5" s="111"/>
      <c r="R5" s="111"/>
      <c r="S5" s="111"/>
      <c r="T5" s="111"/>
      <c r="U5" s="111"/>
      <c r="V5" s="111"/>
      <c r="W5" s="111"/>
      <c r="X5" s="111"/>
      <c r="Y5" s="111"/>
      <c r="Z5" s="111"/>
      <c r="AA5" s="111"/>
      <c r="AB5" s="111"/>
      <c r="AC5" s="111"/>
    </row>
    <row r="6" spans="1:29" ht="34.5" customHeight="1">
      <c r="A6" s="111"/>
      <c r="B6" s="446" t="s">
        <v>433</v>
      </c>
      <c r="C6" s="443"/>
      <c r="D6" s="445" t="str">
        <f>Indicadores!A11</f>
        <v>Cumplimiento del plan de mejoramiento</v>
      </c>
      <c r="E6" s="443"/>
      <c r="F6" s="446" t="s">
        <v>434</v>
      </c>
      <c r="G6" s="443"/>
      <c r="H6" s="474" t="str">
        <f>Indicadores!S11</f>
        <v>Jefe Oficina Asesora de Planeación</v>
      </c>
      <c r="I6" s="443"/>
      <c r="J6" s="111"/>
      <c r="K6" s="111"/>
      <c r="L6" s="111"/>
      <c r="M6" s="111"/>
      <c r="N6" s="111"/>
      <c r="O6" s="111"/>
      <c r="P6" s="111"/>
      <c r="Q6" s="111"/>
      <c r="R6" s="111"/>
      <c r="S6" s="111"/>
      <c r="T6" s="111"/>
      <c r="U6" s="111"/>
      <c r="V6" s="111"/>
      <c r="W6" s="111"/>
      <c r="X6" s="111"/>
      <c r="Y6" s="111"/>
      <c r="Z6" s="111"/>
      <c r="AA6" s="111"/>
      <c r="AB6" s="111"/>
      <c r="AC6" s="111"/>
    </row>
    <row r="7" spans="1:29" ht="63" customHeight="1">
      <c r="A7" s="111"/>
      <c r="B7" s="446" t="s">
        <v>435</v>
      </c>
      <c r="C7" s="443"/>
      <c r="D7" s="445" t="str">
        <f>Indicadores!G11</f>
        <v>Acciones cerradas / Acciones programadas</v>
      </c>
      <c r="E7" s="443"/>
      <c r="F7" s="446" t="s">
        <v>436</v>
      </c>
      <c r="G7" s="443"/>
      <c r="H7" s="445" t="str">
        <f>Indicadores!C11</f>
        <v>Evidenciar el cumplimiento de las acciones que se tomaron para eliminar las causas de las no conformidades y demás acciones de mejora identificadas a través de los mecanismos de medición del Sistema Integrado de Gestión como lo son las auditorias internas, reporte de indicadores, control de producto no conforme y demás actividades para la autoevaluación.</v>
      </c>
      <c r="I7" s="443"/>
      <c r="J7" s="111"/>
      <c r="K7" s="111"/>
      <c r="L7" s="111"/>
      <c r="M7" s="111"/>
      <c r="N7" s="111"/>
      <c r="O7" s="111"/>
      <c r="P7" s="111"/>
      <c r="Q7" s="111"/>
      <c r="R7" s="111"/>
      <c r="S7" s="111"/>
      <c r="T7" s="111"/>
      <c r="U7" s="111"/>
      <c r="V7" s="111"/>
      <c r="W7" s="111"/>
      <c r="X7" s="111"/>
      <c r="Y7" s="111"/>
      <c r="Z7" s="111"/>
      <c r="AA7" s="111"/>
      <c r="AB7" s="111"/>
      <c r="AC7" s="111"/>
    </row>
    <row r="8" spans="1:29" ht="42" customHeight="1">
      <c r="A8" s="111"/>
      <c r="B8" s="147" t="s">
        <v>437</v>
      </c>
      <c r="C8" s="148" t="str">
        <f>Indicadores!P11</f>
        <v>Trimestral</v>
      </c>
      <c r="D8" s="147" t="s">
        <v>438</v>
      </c>
      <c r="E8" s="149" t="str">
        <f>Indicadores!R11</f>
        <v>Grupo Sistema Integrado de Gestión</v>
      </c>
      <c r="F8" s="147" t="s">
        <v>70</v>
      </c>
      <c r="G8" s="148" t="str">
        <f>Indicadores!H11</f>
        <v>Porcentaje</v>
      </c>
      <c r="H8" s="447" t="s">
        <v>439</v>
      </c>
      <c r="I8" s="505" t="str">
        <f>Indicadores!O11</f>
        <v>Hacia arriba</v>
      </c>
      <c r="J8" s="111"/>
      <c r="K8" s="111"/>
      <c r="L8" s="111"/>
      <c r="M8" s="111"/>
      <c r="N8" s="111"/>
      <c r="O8" s="111"/>
      <c r="P8" s="111"/>
      <c r="Q8" s="111"/>
      <c r="R8" s="111"/>
      <c r="S8" s="111"/>
      <c r="T8" s="111"/>
      <c r="U8" s="111"/>
      <c r="V8" s="111"/>
      <c r="W8" s="111"/>
      <c r="X8" s="111"/>
      <c r="Y8" s="111"/>
      <c r="Z8" s="111"/>
      <c r="AA8" s="111"/>
      <c r="AB8" s="111"/>
      <c r="AC8" s="111"/>
    </row>
    <row r="9" spans="1:29" ht="33.75" customHeight="1">
      <c r="A9" s="111"/>
      <c r="B9" s="147" t="s">
        <v>404</v>
      </c>
      <c r="C9" s="150">
        <f>Indicadores!N11</f>
        <v>0.9</v>
      </c>
      <c r="D9" s="151" t="s">
        <v>445</v>
      </c>
      <c r="E9" s="150">
        <f>'TABLERO DE MANDO'!F12</f>
        <v>0.76500000000000001</v>
      </c>
      <c r="F9" s="152" t="s">
        <v>446</v>
      </c>
      <c r="G9" s="150">
        <f>'TABLERO DE MANDO'!G12</f>
        <v>0.81</v>
      </c>
      <c r="H9" s="443"/>
      <c r="I9" s="443"/>
      <c r="J9" s="111"/>
      <c r="K9" s="111"/>
      <c r="L9" s="111"/>
      <c r="M9" s="111"/>
      <c r="N9" s="111"/>
      <c r="O9" s="111"/>
      <c r="P9" s="111"/>
      <c r="Q9" s="111"/>
      <c r="R9" s="111"/>
      <c r="S9" s="111"/>
      <c r="T9" s="111"/>
      <c r="U9" s="111"/>
      <c r="V9" s="111"/>
      <c r="W9" s="111"/>
      <c r="X9" s="111"/>
      <c r="Y9" s="111"/>
      <c r="Z9" s="111"/>
      <c r="AA9" s="111"/>
      <c r="AB9" s="111"/>
      <c r="AC9" s="111"/>
    </row>
    <row r="10" spans="1:29" ht="13.5" customHeight="1" thickBot="1">
      <c r="A10" s="111"/>
      <c r="B10" s="153"/>
      <c r="C10" s="153"/>
      <c r="D10" s="188"/>
      <c r="E10" s="188"/>
      <c r="F10" s="188"/>
      <c r="G10" s="188"/>
      <c r="H10" s="188"/>
      <c r="I10" s="188"/>
      <c r="J10" s="111"/>
      <c r="K10" s="111"/>
      <c r="L10" s="111"/>
      <c r="M10" s="111"/>
      <c r="N10" s="111"/>
      <c r="O10" s="111"/>
      <c r="P10" s="111"/>
      <c r="Q10" s="111"/>
      <c r="R10" s="111"/>
      <c r="S10" s="111"/>
      <c r="T10" s="111"/>
      <c r="U10" s="111"/>
      <c r="V10" s="111"/>
      <c r="W10" s="111"/>
      <c r="X10" s="111"/>
      <c r="Y10" s="111"/>
      <c r="Z10" s="111"/>
      <c r="AA10" s="111"/>
      <c r="AB10" s="111"/>
      <c r="AC10" s="111"/>
    </row>
    <row r="11" spans="1:29" ht="26.25" customHeight="1">
      <c r="A11" s="111"/>
      <c r="B11" s="154" t="s">
        <v>440</v>
      </c>
      <c r="C11" s="173" t="s">
        <v>441</v>
      </c>
      <c r="D11" s="189" t="str">
        <f>D9</f>
        <v>LÍMITE INSATISFACTORIO</v>
      </c>
      <c r="E11" s="190" t="str">
        <f>F9</f>
        <v>LÍMITE SATISFACTORIO</v>
      </c>
      <c r="F11" s="181"/>
      <c r="G11" s="181"/>
      <c r="H11" s="181"/>
      <c r="I11" s="182"/>
      <c r="J11" s="111"/>
      <c r="K11" s="111"/>
      <c r="L11" s="111"/>
      <c r="M11" s="111"/>
      <c r="N11" s="111"/>
      <c r="O11" s="111"/>
      <c r="P11" s="111"/>
      <c r="Q11" s="111"/>
      <c r="R11" s="111"/>
      <c r="S11" s="111"/>
      <c r="T11" s="111"/>
      <c r="U11" s="111"/>
      <c r="V11" s="111"/>
      <c r="W11" s="111"/>
      <c r="X11" s="111"/>
      <c r="Y11" s="111"/>
      <c r="Z11" s="111"/>
      <c r="AA11" s="111"/>
      <c r="AB11" s="111"/>
      <c r="AC11" s="111"/>
    </row>
    <row r="12" spans="1:29" ht="13.5" customHeight="1">
      <c r="A12" s="111"/>
      <c r="B12" s="156" t="s">
        <v>411</v>
      </c>
      <c r="C12" s="174"/>
      <c r="D12" s="184">
        <f t="shared" ref="D12:D23" si="0">+$E$9</f>
        <v>0.76500000000000001</v>
      </c>
      <c r="E12" s="169">
        <f t="shared" ref="E12:E23" si="1">+$G$9</f>
        <v>0.81</v>
      </c>
      <c r="F12" s="163"/>
      <c r="G12" s="163"/>
      <c r="H12" s="163"/>
      <c r="I12" s="167"/>
      <c r="J12" s="111"/>
      <c r="K12" s="111"/>
      <c r="L12" s="111"/>
      <c r="M12" s="111"/>
      <c r="N12" s="111"/>
      <c r="O12" s="111"/>
      <c r="P12" s="111"/>
      <c r="Q12" s="111"/>
      <c r="R12" s="111"/>
      <c r="S12" s="111"/>
      <c r="T12" s="111"/>
      <c r="U12" s="111"/>
      <c r="V12" s="111"/>
      <c r="W12" s="111"/>
      <c r="X12" s="111"/>
      <c r="Y12" s="111"/>
      <c r="Z12" s="111"/>
      <c r="AA12" s="111"/>
      <c r="AB12" s="111"/>
      <c r="AC12" s="111"/>
    </row>
    <row r="13" spans="1:29" ht="13.5" customHeight="1">
      <c r="A13" s="111"/>
      <c r="B13" s="156" t="s">
        <v>412</v>
      </c>
      <c r="C13" s="174"/>
      <c r="D13" s="184">
        <f t="shared" si="0"/>
        <v>0.76500000000000001</v>
      </c>
      <c r="E13" s="169">
        <f t="shared" si="1"/>
        <v>0.81</v>
      </c>
      <c r="F13" s="163"/>
      <c r="G13" s="163"/>
      <c r="H13" s="163"/>
      <c r="I13" s="167"/>
      <c r="J13" s="111"/>
      <c r="K13" s="111"/>
      <c r="L13" s="111"/>
      <c r="M13" s="111"/>
      <c r="N13" s="111"/>
      <c r="O13" s="111"/>
      <c r="P13" s="111"/>
      <c r="Q13" s="111"/>
      <c r="R13" s="111"/>
      <c r="S13" s="111"/>
      <c r="T13" s="111"/>
      <c r="U13" s="111"/>
      <c r="V13" s="111"/>
      <c r="W13" s="111"/>
      <c r="X13" s="111"/>
      <c r="Y13" s="111"/>
      <c r="Z13" s="111"/>
      <c r="AA13" s="111"/>
      <c r="AB13" s="111"/>
      <c r="AC13" s="111"/>
    </row>
    <row r="14" spans="1:29" ht="13.5" customHeight="1">
      <c r="A14" s="111"/>
      <c r="B14" s="156" t="s">
        <v>413</v>
      </c>
      <c r="C14" s="41">
        <v>0.69</v>
      </c>
      <c r="D14" s="184">
        <f t="shared" si="0"/>
        <v>0.76500000000000001</v>
      </c>
      <c r="E14" s="169">
        <f t="shared" si="1"/>
        <v>0.81</v>
      </c>
      <c r="F14" s="163"/>
      <c r="G14" s="163"/>
      <c r="H14" s="163"/>
      <c r="I14" s="167"/>
      <c r="J14" s="111"/>
      <c r="K14" s="111"/>
      <c r="L14" s="111"/>
      <c r="M14" s="111"/>
      <c r="N14" s="111"/>
      <c r="O14" s="111"/>
      <c r="P14" s="111"/>
      <c r="Q14" s="111"/>
      <c r="R14" s="111"/>
      <c r="S14" s="111"/>
      <c r="T14" s="111"/>
      <c r="U14" s="111"/>
      <c r="V14" s="111"/>
      <c r="W14" s="111"/>
      <c r="X14" s="111"/>
      <c r="Y14" s="111"/>
      <c r="Z14" s="111"/>
      <c r="AA14" s="111"/>
      <c r="AB14" s="111"/>
      <c r="AC14" s="111"/>
    </row>
    <row r="15" spans="1:29" ht="13.5" customHeight="1">
      <c r="A15" s="111"/>
      <c r="B15" s="156" t="s">
        <v>414</v>
      </c>
      <c r="C15" s="175"/>
      <c r="D15" s="184">
        <f t="shared" si="0"/>
        <v>0.76500000000000001</v>
      </c>
      <c r="E15" s="169">
        <f t="shared" si="1"/>
        <v>0.81</v>
      </c>
      <c r="F15" s="163"/>
      <c r="G15" s="163"/>
      <c r="H15" s="163"/>
      <c r="I15" s="167"/>
      <c r="J15" s="111"/>
      <c r="K15" s="111"/>
      <c r="L15" s="111"/>
      <c r="M15" s="111"/>
      <c r="N15" s="111"/>
      <c r="O15" s="111"/>
      <c r="P15" s="111"/>
      <c r="Q15" s="111"/>
      <c r="R15" s="111"/>
      <c r="S15" s="111"/>
      <c r="T15" s="111"/>
      <c r="U15" s="111"/>
      <c r="V15" s="111"/>
      <c r="W15" s="111"/>
      <c r="X15" s="111"/>
      <c r="Y15" s="111"/>
      <c r="Z15" s="111"/>
      <c r="AA15" s="111"/>
      <c r="AB15" s="111"/>
      <c r="AC15" s="111"/>
    </row>
    <row r="16" spans="1:29" ht="13.5" customHeight="1">
      <c r="A16" s="111"/>
      <c r="B16" s="156" t="s">
        <v>415</v>
      </c>
      <c r="C16" s="175"/>
      <c r="D16" s="184">
        <f t="shared" si="0"/>
        <v>0.76500000000000001</v>
      </c>
      <c r="E16" s="169">
        <f t="shared" si="1"/>
        <v>0.81</v>
      </c>
      <c r="F16" s="163"/>
      <c r="G16" s="163"/>
      <c r="H16" s="163"/>
      <c r="I16" s="167"/>
      <c r="J16" s="111"/>
      <c r="K16" s="111"/>
      <c r="L16" s="111"/>
      <c r="M16" s="111"/>
      <c r="N16" s="111"/>
      <c r="O16" s="111"/>
      <c r="P16" s="111"/>
      <c r="Q16" s="111"/>
      <c r="R16" s="111"/>
      <c r="S16" s="111"/>
      <c r="T16" s="111"/>
      <c r="U16" s="111"/>
      <c r="V16" s="111"/>
      <c r="W16" s="111"/>
      <c r="X16" s="111"/>
      <c r="Y16" s="111"/>
      <c r="Z16" s="111"/>
      <c r="AA16" s="111"/>
      <c r="AB16" s="111"/>
      <c r="AC16" s="111"/>
    </row>
    <row r="17" spans="1:29" ht="13.5" customHeight="1">
      <c r="A17" s="111"/>
      <c r="B17" s="156" t="s">
        <v>416</v>
      </c>
      <c r="C17" s="174">
        <v>0.82</v>
      </c>
      <c r="D17" s="184">
        <f t="shared" si="0"/>
        <v>0.76500000000000001</v>
      </c>
      <c r="E17" s="169">
        <f t="shared" si="1"/>
        <v>0.81</v>
      </c>
      <c r="F17" s="163"/>
      <c r="G17" s="163"/>
      <c r="H17" s="163"/>
      <c r="I17" s="167"/>
      <c r="J17" s="111"/>
      <c r="K17" s="111"/>
      <c r="L17" s="111"/>
      <c r="M17" s="111"/>
      <c r="N17" s="111"/>
      <c r="O17" s="111"/>
      <c r="P17" s="111"/>
      <c r="Q17" s="111"/>
      <c r="R17" s="111"/>
      <c r="S17" s="111"/>
      <c r="T17" s="111"/>
      <c r="U17" s="111"/>
      <c r="V17" s="111"/>
      <c r="W17" s="111"/>
      <c r="X17" s="111"/>
      <c r="Y17" s="111"/>
      <c r="Z17" s="111"/>
      <c r="AA17" s="111"/>
      <c r="AB17" s="111"/>
      <c r="AC17" s="111"/>
    </row>
    <row r="18" spans="1:29" ht="13.5" customHeight="1">
      <c r="A18" s="111"/>
      <c r="B18" s="156" t="s">
        <v>417</v>
      </c>
      <c r="D18" s="184">
        <f t="shared" si="0"/>
        <v>0.76500000000000001</v>
      </c>
      <c r="E18" s="169">
        <f t="shared" si="1"/>
        <v>0.81</v>
      </c>
      <c r="F18" s="163"/>
      <c r="G18" s="163"/>
      <c r="H18" s="163"/>
      <c r="I18" s="167"/>
      <c r="J18" s="111"/>
      <c r="K18" s="111"/>
      <c r="L18" s="111"/>
      <c r="M18" s="111"/>
      <c r="N18" s="111"/>
      <c r="O18" s="111"/>
      <c r="P18" s="111"/>
      <c r="Q18" s="111"/>
      <c r="R18" s="111"/>
      <c r="S18" s="111"/>
      <c r="T18" s="111"/>
      <c r="U18" s="111"/>
      <c r="V18" s="111"/>
      <c r="W18" s="111"/>
      <c r="X18" s="111"/>
      <c r="Y18" s="111"/>
      <c r="Z18" s="111"/>
      <c r="AA18" s="111"/>
      <c r="AB18" s="111"/>
      <c r="AC18" s="111"/>
    </row>
    <row r="19" spans="1:29" ht="13.5" customHeight="1">
      <c r="A19" s="111"/>
      <c r="B19" s="156" t="s">
        <v>418</v>
      </c>
      <c r="C19" s="174"/>
      <c r="D19" s="184">
        <f t="shared" si="0"/>
        <v>0.76500000000000001</v>
      </c>
      <c r="E19" s="169">
        <f t="shared" si="1"/>
        <v>0.81</v>
      </c>
      <c r="F19" s="163"/>
      <c r="G19" s="163"/>
      <c r="H19" s="163"/>
      <c r="I19" s="167"/>
      <c r="J19" s="111"/>
      <c r="K19" s="111"/>
      <c r="L19" s="111"/>
      <c r="M19" s="111"/>
      <c r="N19" s="111"/>
      <c r="O19" s="111"/>
      <c r="P19" s="111"/>
      <c r="Q19" s="111"/>
      <c r="R19" s="111"/>
      <c r="S19" s="111"/>
      <c r="T19" s="111"/>
      <c r="U19" s="111"/>
      <c r="V19" s="111"/>
      <c r="W19" s="111"/>
      <c r="X19" s="111"/>
      <c r="Y19" s="111"/>
      <c r="Z19" s="111"/>
      <c r="AA19" s="111"/>
      <c r="AB19" s="111"/>
      <c r="AC19" s="111"/>
    </row>
    <row r="20" spans="1:29" ht="13.5" customHeight="1">
      <c r="A20" s="111"/>
      <c r="B20" s="156" t="s">
        <v>419</v>
      </c>
      <c r="C20" s="174"/>
      <c r="D20" s="184">
        <f t="shared" si="0"/>
        <v>0.76500000000000001</v>
      </c>
      <c r="E20" s="169">
        <f t="shared" si="1"/>
        <v>0.81</v>
      </c>
      <c r="F20" s="163"/>
      <c r="G20" s="163"/>
      <c r="H20" s="163"/>
      <c r="I20" s="167"/>
      <c r="J20" s="111"/>
      <c r="K20" s="111"/>
      <c r="L20" s="111"/>
      <c r="M20" s="111"/>
      <c r="N20" s="111"/>
      <c r="O20" s="111"/>
      <c r="P20" s="111"/>
      <c r="Q20" s="111"/>
      <c r="R20" s="111"/>
      <c r="S20" s="111"/>
      <c r="T20" s="111"/>
      <c r="U20" s="111"/>
      <c r="V20" s="111"/>
      <c r="W20" s="111"/>
      <c r="X20" s="111"/>
      <c r="Y20" s="111"/>
      <c r="Z20" s="111"/>
      <c r="AA20" s="111"/>
      <c r="AB20" s="111"/>
      <c r="AC20" s="111"/>
    </row>
    <row r="21" spans="1:29" ht="13.5" customHeight="1">
      <c r="A21" s="111"/>
      <c r="B21" s="156" t="s">
        <v>420</v>
      </c>
      <c r="C21" s="174"/>
      <c r="D21" s="184">
        <f t="shared" si="0"/>
        <v>0.76500000000000001</v>
      </c>
      <c r="E21" s="169">
        <f t="shared" si="1"/>
        <v>0.81</v>
      </c>
      <c r="F21" s="163"/>
      <c r="G21" s="163"/>
      <c r="H21" s="163"/>
      <c r="I21" s="167"/>
      <c r="J21" s="111"/>
      <c r="K21" s="111"/>
      <c r="L21" s="111"/>
      <c r="M21" s="111"/>
      <c r="N21" s="111"/>
      <c r="O21" s="111"/>
      <c r="P21" s="111"/>
      <c r="Q21" s="111"/>
      <c r="R21" s="111"/>
      <c r="S21" s="111"/>
      <c r="T21" s="111"/>
      <c r="U21" s="111"/>
      <c r="V21" s="111"/>
      <c r="W21" s="111"/>
      <c r="X21" s="111"/>
      <c r="Y21" s="111"/>
      <c r="Z21" s="111"/>
      <c r="AA21" s="111"/>
      <c r="AB21" s="111"/>
      <c r="AC21" s="111"/>
    </row>
    <row r="22" spans="1:29" ht="13.5" customHeight="1">
      <c r="A22" s="111"/>
      <c r="B22" s="156" t="s">
        <v>421</v>
      </c>
      <c r="C22" s="174"/>
      <c r="D22" s="184">
        <f t="shared" si="0"/>
        <v>0.76500000000000001</v>
      </c>
      <c r="E22" s="169">
        <f t="shared" si="1"/>
        <v>0.81</v>
      </c>
      <c r="F22" s="163"/>
      <c r="G22" s="163"/>
      <c r="H22" s="163"/>
      <c r="I22" s="167"/>
      <c r="J22" s="111"/>
      <c r="K22" s="111"/>
      <c r="L22" s="111"/>
      <c r="M22" s="111"/>
      <c r="N22" s="111"/>
      <c r="O22" s="111"/>
      <c r="P22" s="111"/>
      <c r="Q22" s="111"/>
      <c r="R22" s="111"/>
      <c r="S22" s="111"/>
      <c r="T22" s="111"/>
      <c r="U22" s="111"/>
      <c r="V22" s="111"/>
      <c r="W22" s="111"/>
      <c r="X22" s="111"/>
      <c r="Y22" s="111"/>
      <c r="Z22" s="111"/>
      <c r="AA22" s="111"/>
      <c r="AB22" s="111"/>
      <c r="AC22" s="111"/>
    </row>
    <row r="23" spans="1:29" ht="13.5" customHeight="1">
      <c r="A23" s="111"/>
      <c r="B23" s="156" t="s">
        <v>422</v>
      </c>
      <c r="C23" s="174"/>
      <c r="D23" s="184">
        <f t="shared" si="0"/>
        <v>0.76500000000000001</v>
      </c>
      <c r="E23" s="169">
        <f t="shared" si="1"/>
        <v>0.81</v>
      </c>
      <c r="F23" s="163"/>
      <c r="G23" s="163"/>
      <c r="H23" s="163"/>
      <c r="I23" s="167"/>
      <c r="J23" s="111"/>
      <c r="K23" s="111"/>
      <c r="L23" s="111"/>
      <c r="M23" s="111"/>
      <c r="N23" s="111"/>
      <c r="O23" s="111"/>
      <c r="P23" s="111"/>
      <c r="Q23" s="111"/>
      <c r="R23" s="111"/>
      <c r="S23" s="111"/>
      <c r="T23" s="111"/>
      <c r="U23" s="111"/>
      <c r="V23" s="111"/>
      <c r="W23" s="111"/>
      <c r="X23" s="111"/>
      <c r="Y23" s="111"/>
      <c r="Z23" s="111"/>
      <c r="AA23" s="111"/>
      <c r="AB23" s="111"/>
      <c r="AC23" s="111"/>
    </row>
    <row r="24" spans="1:29" ht="13.5" customHeight="1">
      <c r="A24" s="111"/>
      <c r="B24" s="153"/>
      <c r="C24" s="172"/>
      <c r="D24" s="162"/>
      <c r="E24" s="163"/>
      <c r="F24" s="163"/>
      <c r="G24" s="163"/>
      <c r="H24" s="163"/>
      <c r="I24" s="167"/>
      <c r="J24" s="111"/>
      <c r="K24" s="111"/>
      <c r="L24" s="111"/>
      <c r="M24" s="111"/>
      <c r="N24" s="111"/>
      <c r="O24" s="111"/>
      <c r="P24" s="111"/>
      <c r="Q24" s="111"/>
      <c r="R24" s="111"/>
      <c r="S24" s="111"/>
      <c r="T24" s="111"/>
      <c r="U24" s="111"/>
      <c r="V24" s="111"/>
      <c r="W24" s="111"/>
      <c r="X24" s="111"/>
      <c r="Y24" s="111"/>
      <c r="Z24" s="111"/>
      <c r="AA24" s="111"/>
      <c r="AB24" s="111"/>
      <c r="AC24" s="111"/>
    </row>
    <row r="25" spans="1:29" ht="13.5" customHeight="1">
      <c r="A25" s="111"/>
      <c r="B25" s="153"/>
      <c r="C25" s="172"/>
      <c r="D25" s="162"/>
      <c r="E25" s="163"/>
      <c r="F25" s="163"/>
      <c r="G25" s="163"/>
      <c r="H25" s="163"/>
      <c r="I25" s="167"/>
      <c r="J25" s="111"/>
      <c r="K25" s="111"/>
      <c r="L25" s="111"/>
      <c r="M25" s="111"/>
      <c r="N25" s="111"/>
      <c r="O25" s="111"/>
      <c r="P25" s="111"/>
      <c r="Q25" s="111"/>
      <c r="R25" s="111"/>
      <c r="S25" s="111"/>
      <c r="T25" s="111"/>
      <c r="U25" s="111"/>
      <c r="V25" s="111"/>
      <c r="W25" s="111"/>
      <c r="X25" s="111"/>
      <c r="Y25" s="111"/>
      <c r="Z25" s="111"/>
      <c r="AA25" s="111"/>
      <c r="AB25" s="111"/>
      <c r="AC25" s="111"/>
    </row>
    <row r="26" spans="1:29" ht="13.5" customHeight="1" thickBot="1">
      <c r="A26" s="111"/>
      <c r="B26" s="153"/>
      <c r="C26" s="172"/>
      <c r="D26" s="185"/>
      <c r="E26" s="186"/>
      <c r="F26" s="186"/>
      <c r="G26" s="186"/>
      <c r="H26" s="186"/>
      <c r="I26" s="187"/>
      <c r="J26" s="111"/>
      <c r="K26" s="111"/>
      <c r="L26" s="111"/>
      <c r="M26" s="111"/>
      <c r="N26" s="111"/>
      <c r="O26" s="111"/>
      <c r="P26" s="111"/>
      <c r="Q26" s="111"/>
      <c r="R26" s="111"/>
      <c r="S26" s="111"/>
      <c r="T26" s="111"/>
      <c r="U26" s="111"/>
      <c r="V26" s="111"/>
      <c r="W26" s="111"/>
      <c r="X26" s="111"/>
      <c r="Y26" s="111"/>
      <c r="Z26" s="111"/>
      <c r="AA26" s="111"/>
      <c r="AB26" s="111"/>
      <c r="AC26" s="111"/>
    </row>
    <row r="27" spans="1:29" ht="13.5" customHeight="1">
      <c r="A27" s="111"/>
      <c r="B27" s="153"/>
      <c r="C27" s="153"/>
      <c r="D27" s="179"/>
      <c r="E27" s="179"/>
      <c r="F27" s="179"/>
      <c r="G27" s="179"/>
      <c r="H27" s="179"/>
      <c r="I27" s="179"/>
      <c r="J27" s="111"/>
      <c r="K27" s="111"/>
      <c r="L27" s="111"/>
      <c r="M27" s="111"/>
      <c r="N27" s="111"/>
      <c r="O27" s="111"/>
      <c r="P27" s="111"/>
      <c r="Q27" s="111"/>
      <c r="R27" s="111"/>
      <c r="S27" s="111"/>
      <c r="T27" s="111"/>
      <c r="U27" s="111"/>
      <c r="V27" s="111"/>
      <c r="W27" s="111"/>
      <c r="X27" s="111"/>
      <c r="Y27" s="111"/>
      <c r="Z27" s="111"/>
      <c r="AA27" s="111"/>
      <c r="AB27" s="111"/>
      <c r="AC27" s="111"/>
    </row>
    <row r="28" spans="1:29" ht="13.5" customHeight="1">
      <c r="A28" s="111"/>
      <c r="B28" s="512" t="s">
        <v>442</v>
      </c>
      <c r="C28" s="443"/>
      <c r="D28" s="443"/>
      <c r="E28" s="443"/>
      <c r="F28" s="443"/>
      <c r="G28" s="443"/>
      <c r="H28" s="443"/>
      <c r="I28" s="443"/>
      <c r="J28" s="111"/>
      <c r="K28" s="111"/>
      <c r="L28" s="111"/>
      <c r="M28" s="111"/>
      <c r="N28" s="111"/>
      <c r="O28" s="111"/>
      <c r="P28" s="111"/>
      <c r="Q28" s="111"/>
      <c r="R28" s="111"/>
      <c r="S28" s="111"/>
      <c r="T28" s="111"/>
      <c r="U28" s="111"/>
      <c r="V28" s="111"/>
      <c r="W28" s="111"/>
      <c r="X28" s="111"/>
      <c r="Y28" s="111"/>
      <c r="Z28" s="111"/>
      <c r="AA28" s="111"/>
      <c r="AB28" s="111"/>
      <c r="AC28" s="111"/>
    </row>
    <row r="29" spans="1:29" ht="15.75" customHeight="1">
      <c r="A29" s="111"/>
      <c r="B29" s="158"/>
      <c r="C29" s="158"/>
      <c r="D29" s="158"/>
      <c r="E29" s="158"/>
      <c r="F29" s="158"/>
      <c r="G29" s="158"/>
      <c r="H29" s="158"/>
      <c r="I29" s="158"/>
      <c r="J29" s="111"/>
      <c r="K29" s="111"/>
      <c r="L29" s="111"/>
      <c r="M29" s="111"/>
      <c r="N29" s="111"/>
      <c r="O29" s="111"/>
      <c r="P29" s="111"/>
      <c r="Q29" s="111"/>
      <c r="R29" s="111"/>
      <c r="S29" s="111"/>
      <c r="T29" s="111"/>
      <c r="U29" s="111"/>
      <c r="V29" s="111"/>
      <c r="W29" s="111"/>
      <c r="X29" s="111"/>
      <c r="Y29" s="111"/>
      <c r="Z29" s="111"/>
      <c r="AA29" s="111"/>
      <c r="AB29" s="111"/>
      <c r="AC29" s="111"/>
    </row>
    <row r="30" spans="1:29" ht="13.5" customHeight="1">
      <c r="A30" s="111"/>
      <c r="B30" s="501" t="s">
        <v>447</v>
      </c>
      <c r="C30" s="443"/>
      <c r="D30" s="443"/>
      <c r="E30" s="443"/>
      <c r="F30" s="501" t="s">
        <v>444</v>
      </c>
      <c r="G30" s="443"/>
      <c r="H30" s="443"/>
      <c r="I30" s="443"/>
      <c r="J30" s="111"/>
      <c r="K30" s="111"/>
      <c r="L30" s="111"/>
      <c r="M30" s="111"/>
      <c r="N30" s="111"/>
      <c r="O30" s="111"/>
      <c r="P30" s="111"/>
      <c r="Q30" s="111"/>
      <c r="R30" s="111"/>
      <c r="S30" s="111"/>
      <c r="T30" s="111"/>
      <c r="U30" s="111"/>
      <c r="V30" s="111"/>
      <c r="W30" s="111"/>
      <c r="X30" s="111"/>
      <c r="Y30" s="111"/>
      <c r="Z30" s="111"/>
      <c r="AA30" s="111"/>
      <c r="AB30" s="111"/>
      <c r="AC30" s="111"/>
    </row>
    <row r="31" spans="1:29" ht="28.5" customHeight="1">
      <c r="A31" s="111"/>
      <c r="B31" s="516" t="s">
        <v>540</v>
      </c>
      <c r="C31" s="517"/>
      <c r="D31" s="517"/>
      <c r="E31" s="518"/>
      <c r="F31" s="389"/>
      <c r="G31" s="390"/>
      <c r="H31" s="390"/>
      <c r="I31" s="391"/>
      <c r="J31" s="111"/>
      <c r="K31" s="111"/>
      <c r="L31" s="111"/>
      <c r="M31" s="111"/>
      <c r="N31" s="111"/>
      <c r="O31" s="111"/>
      <c r="P31" s="111"/>
      <c r="Q31" s="111"/>
      <c r="R31" s="111"/>
      <c r="S31" s="111"/>
      <c r="T31" s="111"/>
      <c r="U31" s="111"/>
    </row>
    <row r="32" spans="1:29" ht="15" customHeight="1">
      <c r="A32" s="111"/>
      <c r="B32" s="397"/>
      <c r="C32" s="398"/>
      <c r="D32" s="398"/>
      <c r="E32" s="399"/>
      <c r="F32" s="392"/>
      <c r="G32" s="388"/>
      <c r="H32" s="388"/>
      <c r="I32" s="393"/>
      <c r="J32" s="111"/>
      <c r="K32" s="111"/>
      <c r="L32" s="111"/>
      <c r="M32" s="111"/>
      <c r="N32" s="111"/>
      <c r="O32" s="111"/>
      <c r="P32" s="111"/>
      <c r="Q32" s="111"/>
      <c r="R32" s="111"/>
      <c r="S32" s="111"/>
      <c r="T32" s="111"/>
      <c r="U32" s="111"/>
    </row>
    <row r="33" spans="1:29" ht="15" customHeight="1">
      <c r="A33" s="111"/>
      <c r="B33" s="397"/>
      <c r="C33" s="398"/>
      <c r="D33" s="398"/>
      <c r="E33" s="399"/>
      <c r="F33" s="392"/>
      <c r="G33" s="388"/>
      <c r="H33" s="388"/>
      <c r="I33" s="393"/>
      <c r="J33" s="111"/>
      <c r="K33" s="111"/>
      <c r="L33" s="111"/>
      <c r="M33" s="111"/>
      <c r="N33" s="111"/>
      <c r="O33" s="111"/>
      <c r="P33" s="111"/>
      <c r="Q33" s="111"/>
      <c r="R33" s="111"/>
      <c r="S33" s="111"/>
      <c r="T33" s="111"/>
      <c r="U33" s="111"/>
    </row>
    <row r="34" spans="1:29" ht="15" customHeight="1">
      <c r="A34" s="111"/>
      <c r="B34" s="397"/>
      <c r="C34" s="398"/>
      <c r="D34" s="398"/>
      <c r="E34" s="399"/>
      <c r="F34" s="392"/>
      <c r="G34" s="388"/>
      <c r="H34" s="388"/>
      <c r="I34" s="393"/>
      <c r="J34" s="111"/>
      <c r="K34" s="111"/>
      <c r="L34" s="111"/>
      <c r="M34" s="111"/>
      <c r="N34" s="111"/>
      <c r="O34" s="111"/>
      <c r="P34" s="111"/>
      <c r="Q34" s="111"/>
      <c r="R34" s="111"/>
      <c r="S34" s="111"/>
      <c r="T34" s="111"/>
      <c r="U34" s="111"/>
    </row>
    <row r="35" spans="1:29" ht="15" customHeight="1">
      <c r="A35" s="111"/>
      <c r="B35" s="519" t="s">
        <v>541</v>
      </c>
      <c r="C35" s="520"/>
      <c r="D35" s="520"/>
      <c r="E35" s="521"/>
      <c r="F35" s="392"/>
      <c r="G35" s="388"/>
      <c r="H35" s="388"/>
      <c r="I35" s="393"/>
      <c r="J35" s="111"/>
      <c r="K35" s="111"/>
      <c r="L35" s="111"/>
      <c r="M35" s="111"/>
      <c r="N35" s="111"/>
      <c r="O35" s="111"/>
      <c r="P35" s="111"/>
      <c r="Q35" s="111"/>
      <c r="R35" s="111"/>
      <c r="S35" s="111"/>
      <c r="T35" s="111"/>
      <c r="U35" s="111"/>
    </row>
    <row r="36" spans="1:29" ht="15" customHeight="1">
      <c r="A36" s="111"/>
      <c r="B36" s="522"/>
      <c r="C36" s="523"/>
      <c r="D36" s="523"/>
      <c r="E36" s="524"/>
      <c r="F36" s="394"/>
      <c r="G36" s="395"/>
      <c r="H36" s="395"/>
      <c r="I36" s="396"/>
      <c r="J36" s="111"/>
      <c r="K36" s="111"/>
      <c r="L36" s="111"/>
      <c r="M36" s="111"/>
      <c r="N36" s="111"/>
      <c r="O36" s="111"/>
      <c r="P36" s="111"/>
      <c r="Q36" s="111"/>
      <c r="R36" s="111"/>
      <c r="S36" s="111"/>
      <c r="T36" s="111"/>
      <c r="U36" s="111"/>
    </row>
    <row r="37" spans="1:29" ht="15" customHeight="1">
      <c r="A37" s="111"/>
      <c r="B37" s="516" t="s">
        <v>673</v>
      </c>
      <c r="C37" s="517"/>
      <c r="D37" s="517"/>
      <c r="E37" s="518"/>
      <c r="F37" s="389"/>
      <c r="G37" s="390"/>
      <c r="H37" s="390"/>
      <c r="I37" s="391"/>
      <c r="J37" s="111"/>
      <c r="K37" s="111"/>
      <c r="L37" s="111"/>
      <c r="M37" s="111"/>
      <c r="N37" s="111"/>
      <c r="O37" s="111"/>
      <c r="P37" s="111"/>
      <c r="Q37" s="111"/>
      <c r="R37" s="111"/>
      <c r="S37" s="111"/>
      <c r="T37" s="111"/>
      <c r="U37" s="111"/>
    </row>
    <row r="38" spans="1:29" ht="45.75" customHeight="1">
      <c r="A38" s="111"/>
      <c r="B38" s="519"/>
      <c r="C38" s="520"/>
      <c r="D38" s="520"/>
      <c r="E38" s="521"/>
      <c r="F38" s="392"/>
      <c r="G38" s="388"/>
      <c r="H38" s="388"/>
      <c r="I38" s="393"/>
      <c r="J38" s="111"/>
      <c r="K38" s="111"/>
      <c r="L38" s="111"/>
      <c r="M38" s="111"/>
      <c r="N38" s="111"/>
      <c r="O38" s="111"/>
      <c r="P38" s="111"/>
      <c r="Q38" s="111"/>
      <c r="R38" s="111"/>
      <c r="S38" s="111"/>
      <c r="T38" s="111"/>
      <c r="U38" s="111"/>
    </row>
    <row r="39" spans="1:29" ht="48.75" customHeight="1">
      <c r="A39" s="111"/>
      <c r="B39" s="522"/>
      <c r="C39" s="523"/>
      <c r="D39" s="523"/>
      <c r="E39" s="524"/>
      <c r="F39" s="392"/>
      <c r="G39" s="388"/>
      <c r="H39" s="388"/>
      <c r="I39" s="393"/>
      <c r="J39" s="111"/>
      <c r="K39" s="111"/>
      <c r="L39" s="111"/>
      <c r="M39" s="111"/>
      <c r="N39" s="111"/>
      <c r="O39" s="111"/>
      <c r="P39" s="111"/>
      <c r="Q39" s="111"/>
      <c r="R39" s="111"/>
      <c r="S39" s="111"/>
      <c r="T39" s="111"/>
      <c r="U39" s="111"/>
    </row>
    <row r="40" spans="1:29" ht="13.5" customHeight="1">
      <c r="A40" s="111"/>
      <c r="B40" s="111"/>
      <c r="C40" s="111"/>
      <c r="D40" s="111"/>
      <c r="E40" s="111"/>
      <c r="F40" s="111"/>
      <c r="G40" s="111"/>
      <c r="H40" s="111"/>
      <c r="I40" s="111"/>
      <c r="J40" s="111"/>
      <c r="K40" s="111"/>
      <c r="L40" s="111"/>
      <c r="M40" s="111"/>
      <c r="N40" s="111"/>
      <c r="O40" s="111"/>
      <c r="P40" s="111"/>
      <c r="Q40" s="111"/>
      <c r="R40" s="111"/>
      <c r="S40" s="111"/>
      <c r="T40" s="111"/>
      <c r="U40" s="111"/>
    </row>
    <row r="41" spans="1:29" ht="13.5" customHeight="1">
      <c r="A41" s="111"/>
      <c r="B41" s="111"/>
      <c r="C41" s="111"/>
      <c r="D41" s="111"/>
      <c r="E41" s="111"/>
      <c r="F41" s="111"/>
      <c r="G41" s="111"/>
      <c r="H41" s="111"/>
      <c r="I41" s="111"/>
      <c r="J41" s="111"/>
      <c r="K41" s="111"/>
      <c r="L41" s="111"/>
      <c r="M41" s="111"/>
      <c r="N41" s="111"/>
      <c r="O41" s="111"/>
      <c r="P41" s="111"/>
      <c r="Q41" s="111"/>
      <c r="R41" s="111"/>
      <c r="S41" s="111"/>
      <c r="T41" s="111"/>
      <c r="U41" s="111"/>
    </row>
    <row r="42" spans="1:29" ht="13.5" customHeight="1">
      <c r="A42" s="111"/>
      <c r="B42" s="111"/>
      <c r="C42" s="111"/>
      <c r="D42" s="111"/>
      <c r="E42" s="111"/>
      <c r="F42" s="111"/>
      <c r="G42" s="111"/>
      <c r="H42" s="111"/>
      <c r="I42" s="111"/>
      <c r="J42" s="111"/>
      <c r="K42" s="111"/>
      <c r="L42" s="111"/>
      <c r="M42" s="111"/>
      <c r="N42" s="111"/>
      <c r="O42" s="111"/>
      <c r="P42" s="111"/>
      <c r="Q42" s="111"/>
      <c r="R42" s="111"/>
      <c r="S42" s="111"/>
      <c r="T42" s="111"/>
      <c r="U42" s="111"/>
    </row>
    <row r="43" spans="1:29" ht="13.5" customHeight="1">
      <c r="A43" s="111"/>
      <c r="B43" s="111"/>
      <c r="C43" s="111"/>
      <c r="D43" s="111"/>
      <c r="E43" s="111"/>
      <c r="F43" s="111"/>
      <c r="G43" s="111"/>
      <c r="H43" s="111"/>
      <c r="I43" s="111"/>
      <c r="J43" s="111"/>
      <c r="K43" s="111"/>
      <c r="L43" s="111"/>
      <c r="M43" s="111"/>
      <c r="N43" s="111"/>
      <c r="O43" s="111"/>
      <c r="P43" s="111"/>
      <c r="Q43" s="111"/>
      <c r="R43" s="111"/>
      <c r="S43" s="111"/>
      <c r="T43" s="111"/>
      <c r="U43" s="111"/>
      <c r="V43" s="111"/>
      <c r="W43" s="111"/>
      <c r="X43" s="111"/>
      <c r="Y43" s="111"/>
      <c r="Z43" s="111"/>
      <c r="AA43" s="111"/>
      <c r="AB43" s="111"/>
      <c r="AC43" s="111"/>
    </row>
    <row r="44" spans="1:29" ht="13.5" customHeight="1">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row>
    <row r="45" spans="1:29" ht="13.5" customHeight="1">
      <c r="A45" s="111"/>
      <c r="B45" s="111"/>
      <c r="C45" s="111"/>
      <c r="D45" s="111"/>
      <c r="E45" s="111"/>
      <c r="F45" s="111"/>
      <c r="G45" s="111"/>
      <c r="H45" s="111"/>
      <c r="I45" s="111"/>
      <c r="J45" s="111"/>
      <c r="K45" s="111"/>
      <c r="L45" s="111"/>
      <c r="M45" s="111"/>
      <c r="N45" s="111"/>
      <c r="O45" s="111"/>
      <c r="P45" s="111"/>
      <c r="Q45" s="111"/>
      <c r="R45" s="111"/>
      <c r="S45" s="111"/>
      <c r="T45" s="111"/>
      <c r="U45" s="111"/>
      <c r="V45" s="111"/>
      <c r="W45" s="111"/>
      <c r="X45" s="111"/>
      <c r="Y45" s="111"/>
      <c r="Z45" s="111"/>
      <c r="AA45" s="111"/>
      <c r="AB45" s="111"/>
      <c r="AC45" s="111"/>
    </row>
    <row r="46" spans="1:29" ht="13.5" customHeight="1">
      <c r="A46" s="111"/>
      <c r="B46" s="111"/>
      <c r="C46" s="111"/>
      <c r="D46" s="111"/>
      <c r="E46" s="111"/>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row>
    <row r="47" spans="1:29" ht="13.5" customHeight="1">
      <c r="A47" s="111"/>
      <c r="B47" s="111"/>
      <c r="C47" s="111"/>
      <c r="D47" s="111"/>
      <c r="E47" s="111"/>
      <c r="F47" s="111"/>
      <c r="G47" s="111"/>
      <c r="H47" s="111"/>
      <c r="I47" s="111"/>
      <c r="J47" s="111"/>
      <c r="K47" s="111"/>
      <c r="L47" s="111"/>
      <c r="M47" s="111"/>
      <c r="N47" s="111"/>
      <c r="O47" s="111"/>
      <c r="P47" s="111"/>
      <c r="Q47" s="111"/>
      <c r="R47" s="111"/>
      <c r="S47" s="111"/>
      <c r="T47" s="111"/>
      <c r="U47" s="111"/>
      <c r="V47" s="111"/>
      <c r="W47" s="111"/>
      <c r="X47" s="111"/>
      <c r="Y47" s="111"/>
      <c r="Z47" s="111"/>
      <c r="AA47" s="111"/>
      <c r="AB47" s="111"/>
      <c r="AC47" s="111"/>
    </row>
    <row r="48" spans="1:29" ht="13.5" customHeight="1">
      <c r="A48" s="111"/>
      <c r="B48" s="111"/>
      <c r="C48" s="111"/>
      <c r="D48" s="111"/>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spans="1:29" ht="13.5" customHeight="1">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row>
    <row r="50" spans="1:29" ht="13.5" customHeight="1">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row>
    <row r="51" spans="1:29" ht="13.5" customHeight="1">
      <c r="A51" s="111"/>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row>
    <row r="52" spans="1:29" ht="13.5" customHeight="1">
      <c r="A52" s="111"/>
      <c r="B52" s="111"/>
      <c r="C52" s="111"/>
      <c r="D52" s="111"/>
      <c r="E52" s="111"/>
      <c r="F52" s="111"/>
      <c r="G52" s="111"/>
      <c r="H52" s="111"/>
      <c r="I52" s="111"/>
      <c r="J52" s="111"/>
      <c r="K52" s="111"/>
      <c r="L52" s="111"/>
      <c r="M52" s="111"/>
      <c r="N52" s="111"/>
      <c r="O52" s="111"/>
      <c r="P52" s="111"/>
      <c r="Q52" s="111"/>
      <c r="R52" s="111"/>
      <c r="S52" s="111"/>
      <c r="T52" s="111"/>
      <c r="U52" s="111"/>
      <c r="V52" s="111"/>
      <c r="W52" s="111"/>
      <c r="X52" s="111"/>
      <c r="Y52" s="111"/>
      <c r="Z52" s="111"/>
      <c r="AA52" s="111"/>
      <c r="AB52" s="111"/>
      <c r="AC52" s="111"/>
    </row>
    <row r="53" spans="1:29" ht="13.5" customHeight="1">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row>
    <row r="54" spans="1:29" ht="13.5" customHeight="1">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row>
    <row r="55" spans="1:29" ht="13.5" customHeight="1">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row>
    <row r="56" spans="1:29" ht="13.5" customHeight="1">
      <c r="A56" s="111"/>
      <c r="B56" s="111"/>
      <c r="C56" s="111"/>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row>
    <row r="57" spans="1:29" ht="13.5" customHeight="1">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row>
    <row r="58" spans="1:29" ht="13.5" customHeight="1">
      <c r="A58" s="111"/>
      <c r="B58" s="111"/>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row>
    <row r="59" spans="1:29" ht="13.5" customHeight="1">
      <c r="A59" s="111"/>
      <c r="B59" s="111"/>
      <c r="C59" s="111"/>
      <c r="D59" s="111"/>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row>
    <row r="60" spans="1:29" ht="13.5" customHeight="1">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row>
    <row r="61" spans="1:29" ht="13.5" customHeight="1">
      <c r="A61" s="111"/>
      <c r="B61" s="111"/>
      <c r="C61" s="111"/>
      <c r="D61" s="111"/>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row>
    <row r="62" spans="1:29" ht="13.5" customHeight="1">
      <c r="A62" s="111"/>
      <c r="B62" s="111"/>
      <c r="C62" s="111"/>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row>
    <row r="63" spans="1:29" ht="13.5" customHeight="1">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row>
    <row r="64" spans="1:29" ht="13.5" customHeight="1">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row>
    <row r="65" spans="1:29" ht="13.5" customHeight="1">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row>
    <row r="66" spans="1:29" ht="13.5" customHeight="1">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row>
    <row r="67" spans="1:29" ht="13.5" customHeight="1">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row>
    <row r="68" spans="1:29" ht="13.5" customHeight="1">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row>
    <row r="69" spans="1:29" ht="13.5" customHeight="1">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row>
    <row r="70" spans="1:29" ht="13.5" customHeight="1">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row>
    <row r="71" spans="1:29" ht="13.5" customHeight="1">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row>
    <row r="72" spans="1:29" ht="13.5" customHeight="1">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row>
    <row r="73" spans="1:29" ht="13.5" customHeight="1">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row>
    <row r="74" spans="1:29" ht="13.5" customHeight="1">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row>
    <row r="75" spans="1:29" ht="13.5" customHeight="1">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row>
    <row r="76" spans="1:29" ht="13.5" customHeight="1">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row>
    <row r="77" spans="1:29" ht="13.5" customHeight="1">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row>
    <row r="78" spans="1:29" ht="13.5" customHeight="1">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row>
    <row r="79" spans="1:29" ht="13.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row>
    <row r="80" spans="1:29" ht="13.5" customHeight="1">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row>
    <row r="81" spans="1:29" ht="13.5" customHeight="1">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row>
    <row r="82" spans="1:29" ht="13.5" customHeight="1">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row>
    <row r="83" spans="1:29" ht="13.5" customHeight="1">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row>
    <row r="84" spans="1:29" ht="13.5" customHeight="1">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row>
    <row r="85" spans="1:29" ht="13.5" customHeight="1">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row>
    <row r="86" spans="1:29" ht="13.5" customHeight="1">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row>
    <row r="87" spans="1:29" ht="13.5" customHeight="1">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row>
    <row r="88" spans="1:29" ht="13.5" customHeight="1">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row>
    <row r="89" spans="1:29" ht="13.5" customHeight="1">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row>
    <row r="90" spans="1:29" ht="13.5" customHeight="1">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row>
    <row r="91" spans="1:29" ht="13.5" customHeight="1">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row>
    <row r="92" spans="1:29" ht="13.5" customHeight="1">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row>
    <row r="93" spans="1:29" ht="13.5" customHeight="1">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row>
    <row r="94" spans="1:29" ht="13.5" customHeight="1">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row>
    <row r="95" spans="1:29" ht="13.5" customHeight="1">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row>
    <row r="96" spans="1:29" ht="13.5" customHeight="1">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row>
    <row r="97" spans="1:29" ht="13.5" customHeight="1">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row>
    <row r="98" spans="1:29" ht="13.5" customHeight="1">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row>
    <row r="99" spans="1:29" ht="13.5" customHeight="1">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row>
    <row r="100" spans="1:29" ht="13.5" customHeight="1">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row>
    <row r="101" spans="1:29" ht="13.5" customHeight="1">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row>
    <row r="102" spans="1:29" ht="13.5" customHeight="1">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row>
    <row r="103" spans="1:29" ht="13.5" customHeight="1">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row>
    <row r="104" spans="1:29" ht="13.5" customHeight="1">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row>
    <row r="105" spans="1:29" ht="13.5" customHeight="1">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row>
    <row r="106" spans="1:29" ht="13.5" customHeight="1">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row>
    <row r="107" spans="1:29" ht="13.5" customHeight="1">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row>
    <row r="108" spans="1:29" ht="13.5" customHeight="1">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row>
    <row r="109" spans="1:29" ht="13.5" customHeight="1">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row>
    <row r="110" spans="1:29" ht="13.5" customHeight="1">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row>
    <row r="111" spans="1:29" ht="13.5" customHeight="1">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row>
    <row r="112" spans="1:29" ht="13.5" customHeight="1">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row>
    <row r="113" spans="1:29" ht="13.5" customHeight="1">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row>
    <row r="114" spans="1:29" ht="13.5" customHeight="1">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row>
    <row r="115" spans="1:29" ht="13.5" customHeight="1">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row>
    <row r="116" spans="1:29" ht="13.5" customHeight="1">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row>
    <row r="117" spans="1:29" ht="13.5" customHeight="1">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row>
    <row r="118" spans="1:29" ht="13.5" customHeight="1">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row>
    <row r="119" spans="1:29" ht="13.5" customHeight="1">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row>
    <row r="120" spans="1:29" ht="13.5" customHeight="1">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row>
    <row r="121" spans="1:29" ht="13.5" customHeight="1">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row>
    <row r="122" spans="1:29" ht="13.5" customHeight="1">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row>
    <row r="123" spans="1:29" ht="13.5" customHeight="1">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row>
    <row r="124" spans="1:29" ht="13.5" customHeight="1">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row>
    <row r="125" spans="1:29" ht="13.5" customHeight="1">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row>
    <row r="126" spans="1:29" ht="13.5" customHeight="1">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row>
    <row r="127" spans="1:29" ht="13.5" customHeight="1">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row>
    <row r="128" spans="1:29" ht="13.5" customHeight="1">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row>
    <row r="129" spans="1:29" ht="13.5" customHeight="1">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row>
    <row r="130" spans="1:29" ht="13.5" customHeight="1">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row>
    <row r="131" spans="1:29" ht="13.5" customHeight="1">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row>
    <row r="132" spans="1:29" ht="13.5" customHeight="1">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row>
    <row r="133" spans="1:29" ht="13.5" customHeight="1">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row>
    <row r="134" spans="1:29" ht="13.5" customHeight="1">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row>
    <row r="135" spans="1:29" ht="13.5" customHeight="1">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row>
    <row r="136" spans="1:29" ht="13.5" customHeight="1">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row>
    <row r="137" spans="1:29" ht="13.5" customHeight="1">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row>
    <row r="138" spans="1:29" ht="13.5" customHeight="1">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row>
    <row r="139" spans="1:29" ht="13.5" customHeight="1">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row>
    <row r="140" spans="1:29" ht="13.5" customHeight="1">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row>
    <row r="141" spans="1:29" ht="13.5" customHeight="1">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row>
    <row r="142" spans="1:29" ht="13.5" customHeight="1">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row>
    <row r="143" spans="1:29" ht="13.5" customHeight="1">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row>
    <row r="144" spans="1:29" ht="13.5" customHeight="1">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row>
    <row r="145" spans="1:29" ht="13.5" customHeight="1">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row>
    <row r="146" spans="1:29" ht="13.5" customHeight="1">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row>
    <row r="147" spans="1:29" ht="13.5" customHeight="1">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row>
    <row r="148" spans="1:29" ht="13.5" customHeight="1">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row>
    <row r="149" spans="1:29" ht="13.5" customHeight="1">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row>
    <row r="150" spans="1:29" ht="13.5" customHeight="1">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row>
    <row r="151" spans="1:29" ht="13.5" customHeight="1">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row>
    <row r="152" spans="1:29" ht="13.5" customHeight="1">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row>
    <row r="153" spans="1:29" ht="13.5" customHeight="1">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row>
    <row r="154" spans="1:29" ht="13.5" customHeight="1">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row>
    <row r="155" spans="1:29" ht="13.5" customHeight="1">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row>
    <row r="156" spans="1:29" ht="13.5" customHeight="1">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row>
    <row r="157" spans="1:29" ht="13.5" customHeight="1">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row>
    <row r="158" spans="1:29" ht="13.5" customHeight="1">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row>
    <row r="159" spans="1:29" ht="13.5" customHeight="1">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row>
    <row r="160" spans="1:29" ht="13.5" customHeight="1">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row>
    <row r="161" spans="1:29" ht="13.5" customHeight="1">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row>
    <row r="162" spans="1:29" ht="13.5" customHeight="1">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row>
    <row r="163" spans="1:29" ht="13.5" customHeight="1">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row>
    <row r="164" spans="1:29" ht="13.5" customHeight="1">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row>
    <row r="165" spans="1:29" ht="13.5" customHeight="1">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row>
    <row r="166" spans="1:29" ht="13.5" customHeight="1">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row>
    <row r="167" spans="1:29" ht="13.5" customHeight="1">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row>
    <row r="168" spans="1:29" ht="13.5" customHeight="1">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row>
    <row r="169" spans="1:29" ht="13.5" customHeight="1">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row>
    <row r="170" spans="1:29" ht="13.5" customHeight="1">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row>
    <row r="171" spans="1:29" ht="13.5" customHeight="1">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row>
    <row r="172" spans="1:29" ht="13.5" customHeight="1">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row>
    <row r="173" spans="1:29" ht="13.5" customHeight="1">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row>
    <row r="174" spans="1:29" ht="13.5" customHeight="1">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row>
    <row r="175" spans="1:29" ht="13.5" customHeight="1">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row>
    <row r="176" spans="1:29" ht="13.5" customHeight="1">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row>
    <row r="177" spans="1:29" ht="13.5" customHeight="1">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row>
    <row r="178" spans="1:29" ht="13.5" customHeight="1">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row>
    <row r="179" spans="1:29" ht="13.5" customHeight="1">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row>
    <row r="180" spans="1:29" ht="13.5" customHeight="1">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row>
    <row r="181" spans="1:29" ht="13.5" customHeight="1">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row>
    <row r="182" spans="1:29" ht="13.5" customHeight="1">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row>
    <row r="183" spans="1:29" ht="13.5" customHeight="1">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row>
    <row r="184" spans="1:29" ht="13.5" customHeight="1">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row>
    <row r="185" spans="1:29" ht="13.5" customHeight="1">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row>
    <row r="186" spans="1:29" ht="13.5" customHeight="1">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row>
    <row r="187" spans="1:29" ht="13.5" customHeight="1">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row>
    <row r="188" spans="1:29" ht="13.5" customHeight="1">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row>
    <row r="189" spans="1:29" ht="13.5" customHeight="1">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row>
    <row r="190" spans="1:29" ht="13.5" customHeight="1">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row>
    <row r="191" spans="1:29" ht="13.5" customHeight="1">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row>
    <row r="192" spans="1:29" ht="13.5" customHeight="1">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row>
    <row r="193" spans="1:29" ht="13.5" customHeight="1">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row>
    <row r="194" spans="1:29" ht="13.5" customHeight="1">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row>
    <row r="195" spans="1:29" ht="13.5" customHeight="1">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row>
    <row r="196" spans="1:29" ht="13.5" customHeight="1">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row>
    <row r="197" spans="1:29" ht="13.5" customHeight="1">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row>
    <row r="198" spans="1:29" ht="13.5" customHeight="1">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row>
    <row r="199" spans="1:29" ht="13.5" customHeight="1">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row>
    <row r="200" spans="1:29" ht="13.5" customHeight="1">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row>
    <row r="201" spans="1:29" ht="13.5" customHeight="1">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row>
    <row r="202" spans="1:29" ht="13.5" customHeight="1">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row>
    <row r="203" spans="1:29" ht="13.5" customHeight="1">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row>
    <row r="204" spans="1:29" ht="13.5" customHeight="1">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row>
    <row r="205" spans="1:29" ht="13.5" customHeight="1">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row>
    <row r="206" spans="1:29" ht="13.5" customHeight="1">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row>
    <row r="207" spans="1:29" ht="13.5" customHeight="1">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row>
    <row r="208" spans="1:29" ht="13.5" customHeight="1">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row>
    <row r="209" spans="1:29" ht="13.5" customHeight="1">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row>
    <row r="210" spans="1:29" ht="13.5" customHeight="1">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row>
    <row r="211" spans="1:29" ht="13.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row>
    <row r="212" spans="1:29" ht="15.75" customHeight="1"/>
    <row r="213" spans="1:29" ht="15.75" customHeight="1"/>
    <row r="214" spans="1:29" ht="15.75" customHeight="1"/>
    <row r="215" spans="1:29" ht="15.75" customHeight="1"/>
    <row r="216" spans="1:29" ht="15.75" customHeight="1"/>
    <row r="217" spans="1:29" ht="15.75" customHeight="1"/>
    <row r="218" spans="1:29" ht="15.75" customHeight="1"/>
    <row r="219" spans="1:29" ht="15.75" customHeight="1"/>
    <row r="220" spans="1:29" ht="15.75" customHeight="1"/>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25">
    <mergeCell ref="B1:C2"/>
    <mergeCell ref="D1:H1"/>
    <mergeCell ref="I1:I2"/>
    <mergeCell ref="D2:H2"/>
    <mergeCell ref="B3:C3"/>
    <mergeCell ref="D3:H3"/>
    <mergeCell ref="B4:I4"/>
    <mergeCell ref="B5:C5"/>
    <mergeCell ref="D5:I5"/>
    <mergeCell ref="B6:C6"/>
    <mergeCell ref="D6:E6"/>
    <mergeCell ref="F6:G6"/>
    <mergeCell ref="H6:I6"/>
    <mergeCell ref="B7:C7"/>
    <mergeCell ref="H7:I7"/>
    <mergeCell ref="D7:E7"/>
    <mergeCell ref="F7:G7"/>
    <mergeCell ref="H8:H9"/>
    <mergeCell ref="I8:I9"/>
    <mergeCell ref="B37:E39"/>
    <mergeCell ref="B35:E36"/>
    <mergeCell ref="B28:I28"/>
    <mergeCell ref="B30:E30"/>
    <mergeCell ref="F30:I30"/>
    <mergeCell ref="B31:E31"/>
  </mergeCell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81</vt:i4>
      </vt:variant>
    </vt:vector>
  </HeadingPairs>
  <TitlesOfParts>
    <vt:vector size="81" baseType="lpstr">
      <vt:lpstr>Indicadores</vt:lpstr>
      <vt:lpstr>TABLERO DE MANDO</vt:lpstr>
      <vt:lpstr>GIP006</vt:lpstr>
      <vt:lpstr>GIP008</vt:lpstr>
      <vt:lpstr>GIP009</vt:lpstr>
      <vt:lpstr>GIP010</vt:lpstr>
      <vt:lpstr>SIG002</vt:lpstr>
      <vt:lpstr>SIG005 </vt:lpstr>
      <vt:lpstr>SIG007</vt:lpstr>
      <vt:lpstr>SIG008</vt:lpstr>
      <vt:lpstr>GET007</vt:lpstr>
      <vt:lpstr>GET008</vt:lpstr>
      <vt:lpstr>GET009</vt:lpstr>
      <vt:lpstr>GCE001</vt:lpstr>
      <vt:lpstr>GCE002</vt:lpstr>
      <vt:lpstr>NIC001</vt:lpstr>
      <vt:lpstr>NIC002</vt:lpstr>
      <vt:lpstr>PPA002</vt:lpstr>
      <vt:lpstr>PPA003</vt:lpstr>
      <vt:lpstr>INA002</vt:lpstr>
      <vt:lpstr>INA003</vt:lpstr>
      <vt:lpstr>GDS001</vt:lpstr>
      <vt:lpstr>GDS002</vt:lpstr>
      <vt:lpstr>SCD001</vt:lpstr>
      <vt:lpstr>SCD002</vt:lpstr>
      <vt:lpstr>SCD003</vt:lpstr>
      <vt:lpstr>SCD004</vt:lpstr>
      <vt:lpstr>GFI005</vt:lpstr>
      <vt:lpstr>GFI006</vt:lpstr>
      <vt:lpstr>GFI007</vt:lpstr>
      <vt:lpstr>GAC001</vt:lpstr>
      <vt:lpstr>GAC003</vt:lpstr>
      <vt:lpstr>GAC004</vt:lpstr>
      <vt:lpstr>GAC005</vt:lpstr>
      <vt:lpstr>GAC006</vt:lpstr>
      <vt:lpstr>GAC007</vt:lpstr>
      <vt:lpstr>GAC008 </vt:lpstr>
      <vt:lpstr>GAC009</vt:lpstr>
      <vt:lpstr>DOC004</vt:lpstr>
      <vt:lpstr>DOC005</vt:lpstr>
      <vt:lpstr>ATH001</vt:lpstr>
      <vt:lpstr>ATH006</vt:lpstr>
      <vt:lpstr>ATH007</vt:lpstr>
      <vt:lpstr>ATH009</vt:lpstr>
      <vt:lpstr>CTR004</vt:lpstr>
      <vt:lpstr>CTR006</vt:lpstr>
      <vt:lpstr>CTR007</vt:lpstr>
      <vt:lpstr>GJR001</vt:lpstr>
      <vt:lpstr>GJR002</vt:lpstr>
      <vt:lpstr>GTI001</vt:lpstr>
      <vt:lpstr>GTI002</vt:lpstr>
      <vt:lpstr>GTI003</vt:lpstr>
      <vt:lpstr>GTI004</vt:lpstr>
      <vt:lpstr>GTI005</vt:lpstr>
      <vt:lpstr>GTI006</vt:lpstr>
      <vt:lpstr>GTI007</vt:lpstr>
      <vt:lpstr>GTI008</vt:lpstr>
      <vt:lpstr> GTI009</vt:lpstr>
      <vt:lpstr>DIS003</vt:lpstr>
      <vt:lpstr>EIN001</vt:lpstr>
      <vt:lpstr>EIN003 </vt:lpstr>
      <vt:lpstr>OBJETIVOS</vt:lpstr>
      <vt:lpstr>MYV</vt:lpstr>
      <vt:lpstr>Partes I</vt:lpstr>
      <vt:lpstr>Procesos Internos</vt:lpstr>
      <vt:lpstr>Aprendizaje</vt:lpstr>
      <vt:lpstr>Recursos</vt:lpstr>
      <vt:lpstr>MYV O</vt:lpstr>
      <vt:lpstr>COMUNIDADA</vt:lpstr>
      <vt:lpstr>APRENDIZAJE.</vt:lpstr>
      <vt:lpstr>PROCESO</vt:lpstr>
      <vt:lpstr>RECURSOS,</vt:lpstr>
      <vt:lpstr>Objetivo 1</vt:lpstr>
      <vt:lpstr>Objetivo 2</vt:lpstr>
      <vt:lpstr>Objetivo 3</vt:lpstr>
      <vt:lpstr>Objetivo 7</vt:lpstr>
      <vt:lpstr>Objetivo 4</vt:lpstr>
      <vt:lpstr>Objetivo 5</vt:lpstr>
      <vt:lpstr>Objetivo 6</vt:lpstr>
      <vt:lpstr>Objetivo 8</vt:lpstr>
      <vt:lpstr>Graficas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Jovis</dc:creator>
  <cp:keywords/>
  <dc:description/>
  <cp:lastModifiedBy>Nidia Johanna Leal Melo</cp:lastModifiedBy>
  <cp:revision/>
  <dcterms:created xsi:type="dcterms:W3CDTF">2021-09-20T21:42:05Z</dcterms:created>
  <dcterms:modified xsi:type="dcterms:W3CDTF">2022-08-04T15:53:49Z</dcterms:modified>
  <cp:category/>
  <cp:contentStatus/>
</cp:coreProperties>
</file>