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IDEAM 2021\FIRMAS\18 cargos\"/>
    </mc:Choice>
  </mc:AlternateContent>
  <bookViews>
    <workbookView xWindow="0" yWindow="0" windowWidth="28800" windowHeight="12330"/>
  </bookViews>
  <sheets>
    <sheet name="Hoja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3" i="1" l="1"/>
  <c r="F103" i="1"/>
  <c r="E103" i="1"/>
  <c r="E95" i="1"/>
  <c r="F95" i="1"/>
  <c r="D95" i="1"/>
  <c r="C95" i="1"/>
  <c r="F146" i="1" l="1"/>
  <c r="B107" i="1" l="1"/>
  <c r="E121" i="1" l="1"/>
  <c r="D121" i="1"/>
  <c r="F112" i="1"/>
  <c r="E112" i="1"/>
  <c r="D112" i="1"/>
  <c r="D146" i="1"/>
  <c r="F110" i="1"/>
  <c r="E110" i="1"/>
  <c r="D110" i="1"/>
  <c r="F89" i="1"/>
  <c r="E89" i="1"/>
  <c r="D89" i="1"/>
  <c r="F87" i="1"/>
  <c r="E88" i="1"/>
  <c r="D87" i="1"/>
  <c r="F82" i="1"/>
  <c r="E82" i="1"/>
  <c r="D82" i="1"/>
  <c r="F80" i="1"/>
  <c r="E80" i="1"/>
  <c r="D80" i="1"/>
  <c r="B132" i="1"/>
  <c r="C132" i="1"/>
  <c r="D132" i="1"/>
  <c r="E132" i="1"/>
  <c r="G132" i="1" s="1"/>
  <c r="B131" i="1"/>
  <c r="C131" i="1"/>
  <c r="D131" i="1"/>
  <c r="E131" i="1"/>
  <c r="F131" i="1"/>
  <c r="B127" i="1"/>
  <c r="C127" i="1"/>
  <c r="D127" i="1"/>
  <c r="E127" i="1"/>
  <c r="F127" i="1"/>
  <c r="B128" i="1"/>
  <c r="C128" i="1"/>
  <c r="D128" i="1"/>
  <c r="E128" i="1"/>
  <c r="F128" i="1"/>
  <c r="B129" i="1"/>
  <c r="C129" i="1"/>
  <c r="D129" i="1"/>
  <c r="E129" i="1"/>
  <c r="G129" i="1" s="1"/>
  <c r="F129" i="1"/>
  <c r="H129" i="1"/>
  <c r="B130" i="1"/>
  <c r="C130" i="1"/>
  <c r="D130" i="1"/>
  <c r="E130" i="1"/>
  <c r="F130" i="1"/>
  <c r="B71" i="1"/>
  <c r="C71" i="1"/>
  <c r="D71" i="1"/>
  <c r="E71" i="1"/>
  <c r="F71" i="1"/>
  <c r="B72" i="1"/>
  <c r="C72" i="1"/>
  <c r="D72" i="1"/>
  <c r="E72" i="1"/>
  <c r="F72" i="1"/>
  <c r="B73" i="1"/>
  <c r="C73" i="1"/>
  <c r="D73" i="1"/>
  <c r="E73" i="1"/>
  <c r="F73" i="1"/>
  <c r="B74" i="1"/>
  <c r="C74" i="1"/>
  <c r="D74" i="1"/>
  <c r="E74" i="1"/>
  <c r="F74" i="1"/>
  <c r="B75" i="1"/>
  <c r="C75" i="1"/>
  <c r="D75" i="1"/>
  <c r="E75" i="1"/>
  <c r="F75" i="1"/>
  <c r="B76" i="1"/>
  <c r="C76" i="1"/>
  <c r="D76" i="1"/>
  <c r="E76" i="1"/>
  <c r="F76" i="1"/>
  <c r="B77" i="1"/>
  <c r="C77" i="1"/>
  <c r="D77" i="1"/>
  <c r="E77" i="1"/>
  <c r="F77" i="1"/>
  <c r="B78" i="1"/>
  <c r="C78" i="1"/>
  <c r="D78" i="1"/>
  <c r="E78" i="1"/>
  <c r="F78" i="1"/>
  <c r="B79" i="1"/>
  <c r="C79" i="1"/>
  <c r="D79" i="1"/>
  <c r="E79" i="1"/>
  <c r="F79" i="1"/>
  <c r="B80" i="1"/>
  <c r="C80" i="1"/>
  <c r="B81" i="1"/>
  <c r="C81" i="1"/>
  <c r="D81" i="1"/>
  <c r="E81" i="1"/>
  <c r="F81" i="1"/>
  <c r="B82" i="1"/>
  <c r="C82" i="1"/>
  <c r="B83" i="1"/>
  <c r="C83" i="1"/>
  <c r="D83" i="1"/>
  <c r="E83" i="1"/>
  <c r="F83" i="1"/>
  <c r="B84" i="1"/>
  <c r="C84" i="1"/>
  <c r="D84" i="1"/>
  <c r="E84" i="1"/>
  <c r="F84" i="1"/>
  <c r="B85" i="1"/>
  <c r="C85" i="1"/>
  <c r="D85" i="1"/>
  <c r="E85" i="1"/>
  <c r="F85" i="1"/>
  <c r="B86" i="1"/>
  <c r="C86" i="1"/>
  <c r="D86" i="1"/>
  <c r="E86" i="1"/>
  <c r="F86" i="1"/>
  <c r="B87" i="1"/>
  <c r="C87" i="1"/>
  <c r="E87" i="1"/>
  <c r="B88" i="1"/>
  <c r="C88" i="1"/>
  <c r="D88" i="1"/>
  <c r="F88" i="1"/>
  <c r="B89" i="1"/>
  <c r="C89" i="1"/>
  <c r="B90" i="1"/>
  <c r="C90" i="1"/>
  <c r="D90" i="1"/>
  <c r="E90" i="1"/>
  <c r="F90" i="1"/>
  <c r="B91" i="1"/>
  <c r="C91" i="1"/>
  <c r="D91" i="1"/>
  <c r="E91" i="1"/>
  <c r="F91" i="1"/>
  <c r="B92" i="1"/>
  <c r="C92" i="1"/>
  <c r="D92" i="1"/>
  <c r="E92" i="1"/>
  <c r="F92" i="1"/>
  <c r="B93" i="1"/>
  <c r="C93" i="1"/>
  <c r="D93" i="1"/>
  <c r="E93" i="1"/>
  <c r="F93" i="1"/>
  <c r="B94" i="1"/>
  <c r="C94" i="1"/>
  <c r="D94" i="1"/>
  <c r="E94" i="1"/>
  <c r="F94" i="1"/>
  <c r="B96" i="1"/>
  <c r="C96" i="1"/>
  <c r="D96" i="1"/>
  <c r="E96" i="1"/>
  <c r="F96" i="1"/>
  <c r="B97" i="1"/>
  <c r="C97" i="1"/>
  <c r="D97" i="1"/>
  <c r="E97" i="1"/>
  <c r="F97" i="1"/>
  <c r="B98" i="1"/>
  <c r="C98" i="1"/>
  <c r="D98" i="1"/>
  <c r="E98" i="1"/>
  <c r="F98" i="1"/>
  <c r="B99" i="1"/>
  <c r="C99" i="1"/>
  <c r="D99" i="1"/>
  <c r="E99" i="1"/>
  <c r="F99" i="1"/>
  <c r="B100" i="1"/>
  <c r="C100" i="1"/>
  <c r="D100" i="1"/>
  <c r="E100" i="1"/>
  <c r="F100" i="1"/>
  <c r="B101" i="1"/>
  <c r="C101" i="1"/>
  <c r="D101" i="1"/>
  <c r="E101" i="1"/>
  <c r="F101" i="1"/>
  <c r="B102" i="1"/>
  <c r="C102" i="1"/>
  <c r="D102" i="1"/>
  <c r="E102" i="1"/>
  <c r="F102" i="1"/>
  <c r="H102" i="1" s="1"/>
  <c r="B103" i="1"/>
  <c r="C103" i="1"/>
  <c r="B104" i="1"/>
  <c r="C104" i="1"/>
  <c r="D104" i="1"/>
  <c r="E104" i="1"/>
  <c r="B105" i="1"/>
  <c r="C105" i="1"/>
  <c r="D105" i="1"/>
  <c r="E105" i="1"/>
  <c r="F105" i="1"/>
  <c r="H105" i="1" s="1"/>
  <c r="B106" i="1"/>
  <c r="C106" i="1"/>
  <c r="D106" i="1"/>
  <c r="E106" i="1"/>
  <c r="F106" i="1"/>
  <c r="C107" i="1"/>
  <c r="D107" i="1"/>
  <c r="E107" i="1"/>
  <c r="F107" i="1"/>
  <c r="B108" i="1"/>
  <c r="C108" i="1"/>
  <c r="D108" i="1"/>
  <c r="E108" i="1"/>
  <c r="F108" i="1"/>
  <c r="B109" i="1"/>
  <c r="C109" i="1"/>
  <c r="D109" i="1"/>
  <c r="E109" i="1"/>
  <c r="F109" i="1"/>
  <c r="B110" i="1"/>
  <c r="C110" i="1"/>
  <c r="B111" i="1"/>
  <c r="C111" i="1"/>
  <c r="D111" i="1"/>
  <c r="E111" i="1"/>
  <c r="F111" i="1"/>
  <c r="B112" i="1"/>
  <c r="C112" i="1"/>
  <c r="B113" i="1"/>
  <c r="C113" i="1"/>
  <c r="D113" i="1"/>
  <c r="E113" i="1"/>
  <c r="F113" i="1"/>
  <c r="B114" i="1"/>
  <c r="C114" i="1"/>
  <c r="D114" i="1"/>
  <c r="E114" i="1"/>
  <c r="F114" i="1"/>
  <c r="B115" i="1"/>
  <c r="C115" i="1"/>
  <c r="D115" i="1"/>
  <c r="F115" i="1"/>
  <c r="B116" i="1"/>
  <c r="C116" i="1"/>
  <c r="D116" i="1"/>
  <c r="F116" i="1"/>
  <c r="B117" i="1"/>
  <c r="C117" i="1"/>
  <c r="D117" i="1"/>
  <c r="F117" i="1"/>
  <c r="B118" i="1"/>
  <c r="C118" i="1"/>
  <c r="D118" i="1"/>
  <c r="F118" i="1"/>
  <c r="B119" i="1"/>
  <c r="C119" i="1"/>
  <c r="D119" i="1"/>
  <c r="F119" i="1"/>
  <c r="B120" i="1"/>
  <c r="C120" i="1"/>
  <c r="D120" i="1"/>
  <c r="E120" i="1"/>
  <c r="F120" i="1"/>
  <c r="B121" i="1"/>
  <c r="C121" i="1"/>
  <c r="B122" i="1"/>
  <c r="C122" i="1"/>
  <c r="D122" i="1"/>
  <c r="E122" i="1"/>
  <c r="B123" i="1"/>
  <c r="C123" i="1"/>
  <c r="D123" i="1"/>
  <c r="E123" i="1"/>
  <c r="F123" i="1"/>
  <c r="B124" i="1"/>
  <c r="C124" i="1"/>
  <c r="D124" i="1"/>
  <c r="E124" i="1"/>
  <c r="F124" i="1"/>
  <c r="B125" i="1"/>
  <c r="C125" i="1"/>
  <c r="D125" i="1"/>
  <c r="E125" i="1"/>
  <c r="F125" i="1"/>
  <c r="B126" i="1"/>
  <c r="C126" i="1"/>
  <c r="D126" i="1"/>
  <c r="E126" i="1"/>
  <c r="F126" i="1"/>
  <c r="B70" i="1"/>
  <c r="F65" i="1"/>
  <c r="F132" i="1" s="1"/>
  <c r="H132" i="1" s="1"/>
  <c r="F55" i="1"/>
  <c r="F122" i="1" s="1"/>
  <c r="F54" i="1"/>
  <c r="H54" i="1" s="1"/>
  <c r="H63" i="1"/>
  <c r="H58" i="1"/>
  <c r="G63" i="1"/>
  <c r="G62" i="1"/>
  <c r="G59" i="1"/>
  <c r="G58" i="1"/>
  <c r="H59" i="1"/>
  <c r="G60" i="1"/>
  <c r="H60" i="1"/>
  <c r="G61" i="1"/>
  <c r="H61" i="1"/>
  <c r="H62" i="1"/>
  <c r="G64" i="1"/>
  <c r="H64" i="1"/>
  <c r="E52" i="1"/>
  <c r="G52" i="1" s="1"/>
  <c r="E51" i="1"/>
  <c r="E118" i="1" s="1"/>
  <c r="E50" i="1"/>
  <c r="E117" i="1" s="1"/>
  <c r="E49" i="1"/>
  <c r="E116" i="1" s="1"/>
  <c r="E48" i="1"/>
  <c r="G48" i="1" s="1"/>
  <c r="H50" i="1"/>
  <c r="D66" i="1"/>
  <c r="H46" i="1"/>
  <c r="H43" i="1"/>
  <c r="G46" i="1"/>
  <c r="G43" i="1"/>
  <c r="H44" i="1"/>
  <c r="H48" i="1"/>
  <c r="H49" i="1"/>
  <c r="H52" i="1"/>
  <c r="G53" i="1"/>
  <c r="H53" i="1"/>
  <c r="G54" i="1"/>
  <c r="E146" i="1"/>
  <c r="F70" i="1"/>
  <c r="E70" i="1"/>
  <c r="D70" i="1"/>
  <c r="C70" i="1"/>
  <c r="G127" i="1" l="1"/>
  <c r="G128" i="1"/>
  <c r="H128" i="1"/>
  <c r="G126" i="1"/>
  <c r="G102" i="1"/>
  <c r="G98" i="1"/>
  <c r="G93" i="1"/>
  <c r="H76" i="1"/>
  <c r="G130" i="1"/>
  <c r="G131" i="1"/>
  <c r="H85" i="1"/>
  <c r="G116" i="1"/>
  <c r="H118" i="1"/>
  <c r="G75" i="1"/>
  <c r="F121" i="1"/>
  <c r="H121" i="1" s="1"/>
  <c r="D133" i="1"/>
  <c r="G118" i="1"/>
  <c r="H127" i="1"/>
  <c r="G79" i="1"/>
  <c r="G74" i="1"/>
  <c r="G71" i="1"/>
  <c r="H94" i="1"/>
  <c r="H98" i="1"/>
  <c r="H131" i="1"/>
  <c r="H130" i="1"/>
  <c r="H110" i="1"/>
  <c r="H88" i="1"/>
  <c r="H80" i="1"/>
  <c r="G122" i="1"/>
  <c r="G101" i="1"/>
  <c r="G110" i="1"/>
  <c r="H122" i="1"/>
  <c r="H116" i="1"/>
  <c r="G111" i="1"/>
  <c r="G78" i="1"/>
  <c r="H97" i="1"/>
  <c r="G104" i="1"/>
  <c r="H99" i="1"/>
  <c r="G96" i="1"/>
  <c r="G87" i="1"/>
  <c r="H82" i="1"/>
  <c r="E115" i="1"/>
  <c r="G115" i="1" s="1"/>
  <c r="G120" i="1"/>
  <c r="H124" i="1"/>
  <c r="H108" i="1"/>
  <c r="H81" i="1"/>
  <c r="G72" i="1"/>
  <c r="H113" i="1"/>
  <c r="H111" i="1"/>
  <c r="H114" i="1"/>
  <c r="H106" i="1"/>
  <c r="H93" i="1"/>
  <c r="H91" i="1"/>
  <c r="H79" i="1"/>
  <c r="H125" i="1"/>
  <c r="H117" i="1"/>
  <c r="H109" i="1"/>
  <c r="G106" i="1"/>
  <c r="G85" i="1"/>
  <c r="H74" i="1"/>
  <c r="H101" i="1"/>
  <c r="H77" i="1"/>
  <c r="H120" i="1"/>
  <c r="H112" i="1"/>
  <c r="H123" i="1"/>
  <c r="G117" i="1"/>
  <c r="G112" i="1"/>
  <c r="H107" i="1"/>
  <c r="G86" i="1"/>
  <c r="G83" i="1"/>
  <c r="H72" i="1"/>
  <c r="H73" i="1"/>
  <c r="G124" i="1"/>
  <c r="G121" i="1"/>
  <c r="H115" i="1"/>
  <c r="G108" i="1"/>
  <c r="G105" i="1"/>
  <c r="G99" i="1"/>
  <c r="H96" i="1"/>
  <c r="H92" i="1"/>
  <c r="G89" i="1"/>
  <c r="H86" i="1"/>
  <c r="H83" i="1"/>
  <c r="G76" i="1"/>
  <c r="H71" i="1"/>
  <c r="H89" i="1"/>
  <c r="H119" i="1"/>
  <c r="H100" i="1"/>
  <c r="G92" i="1"/>
  <c r="H90" i="1"/>
  <c r="G80" i="1"/>
  <c r="G125" i="1"/>
  <c r="E119" i="1"/>
  <c r="G119" i="1" s="1"/>
  <c r="G109" i="1"/>
  <c r="G100" i="1"/>
  <c r="G97" i="1"/>
  <c r="G90" i="1"/>
  <c r="H87" i="1"/>
  <c r="H84" i="1"/>
  <c r="G81" i="1"/>
  <c r="H78" i="1"/>
  <c r="H75" i="1"/>
  <c r="G113" i="1"/>
  <c r="G84" i="1"/>
  <c r="H126" i="1"/>
  <c r="G123" i="1"/>
  <c r="G114" i="1"/>
  <c r="G107" i="1"/>
  <c r="G94" i="1"/>
  <c r="G91" i="1"/>
  <c r="G88" i="1"/>
  <c r="G82" i="1"/>
  <c r="G73" i="1"/>
  <c r="G77" i="1"/>
  <c r="G49" i="1"/>
  <c r="H65" i="1"/>
  <c r="G65" i="1"/>
  <c r="G51" i="1"/>
  <c r="G50" i="1"/>
  <c r="H51" i="1"/>
  <c r="G44" i="1"/>
  <c r="G47" i="1"/>
  <c r="H47" i="1"/>
  <c r="H45" i="1"/>
  <c r="G45" i="1"/>
  <c r="H42" i="1"/>
  <c r="G42" i="1"/>
  <c r="G70" i="1"/>
  <c r="E133" i="1" l="1"/>
  <c r="G39" i="1"/>
  <c r="G38" i="1"/>
  <c r="H39" i="1"/>
  <c r="H38" i="1"/>
  <c r="F37" i="1"/>
  <c r="G37" i="1"/>
  <c r="G40" i="1"/>
  <c r="H40" i="1"/>
  <c r="G41" i="1"/>
  <c r="H41" i="1"/>
  <c r="G55" i="1"/>
  <c r="H55" i="1"/>
  <c r="F66" i="1" l="1"/>
  <c r="F104" i="1"/>
  <c r="F133" i="1" s="1"/>
  <c r="H37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G103" i="1" s="1"/>
  <c r="H36" i="1"/>
  <c r="H103" i="1" s="1"/>
  <c r="G56" i="1"/>
  <c r="H56" i="1"/>
  <c r="G57" i="1"/>
  <c r="H57" i="1"/>
  <c r="G24" i="1"/>
  <c r="H104" i="1" l="1"/>
  <c r="H14" i="1"/>
  <c r="G9" i="1"/>
  <c r="H9" i="1"/>
  <c r="G10" i="1"/>
  <c r="H10" i="1"/>
  <c r="G11" i="1"/>
  <c r="H11" i="1"/>
  <c r="G12" i="1"/>
  <c r="H12" i="1"/>
  <c r="G13" i="1"/>
  <c r="H13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8" i="1"/>
  <c r="G14" i="1" l="1"/>
  <c r="E66" i="1"/>
  <c r="H142" i="1" l="1"/>
  <c r="G142" i="1"/>
  <c r="H8" i="1"/>
  <c r="H5" i="1"/>
  <c r="H6" i="1"/>
  <c r="H7" i="1"/>
  <c r="H4" i="1"/>
  <c r="G5" i="1"/>
  <c r="G6" i="1"/>
  <c r="G7" i="1"/>
  <c r="G4" i="1"/>
  <c r="G66" i="1" l="1"/>
  <c r="H66" i="1"/>
  <c r="F145" i="1"/>
  <c r="E145" i="1"/>
  <c r="G141" i="1"/>
  <c r="G95" i="1" s="1"/>
  <c r="G133" i="1" s="1"/>
  <c r="H141" i="1" l="1"/>
  <c r="H95" i="1" s="1"/>
  <c r="H70" i="1"/>
  <c r="H133" i="1" l="1"/>
  <c r="G140" i="1"/>
  <c r="H140" i="1"/>
  <c r="H144" i="1"/>
  <c r="G144" i="1"/>
  <c r="G137" i="1"/>
  <c r="H137" i="1"/>
  <c r="H139" i="1"/>
  <c r="G139" i="1"/>
  <c r="H143" i="1"/>
  <c r="G143" i="1"/>
  <c r="H138" i="1"/>
  <c r="G138" i="1"/>
  <c r="H145" i="1" l="1"/>
  <c r="G145" i="1"/>
</calcChain>
</file>

<file path=xl/sharedStrings.xml><?xml version="1.0" encoding="utf-8"?>
<sst xmlns="http://schemas.openxmlformats.org/spreadsheetml/2006/main" count="95" uniqueCount="31">
  <si>
    <t>DENOMINACIÓN DE CARGO</t>
  </si>
  <si>
    <t>Grado</t>
  </si>
  <si>
    <t>Planta Actual</t>
  </si>
  <si>
    <t>PROFESIONAL ESPECIALIZADO</t>
  </si>
  <si>
    <t>PROFESIONAL UNIVERSITARIO</t>
  </si>
  <si>
    <t>Asignación Basica</t>
  </si>
  <si>
    <t>Total Todo Concepto</t>
  </si>
  <si>
    <t>Promedio Asignación Basica</t>
  </si>
  <si>
    <t>Promedio Todo Concepto</t>
  </si>
  <si>
    <t>Planta Propuesta</t>
  </si>
  <si>
    <t>PRONOSTICADOR</t>
  </si>
  <si>
    <t>TECNICO ADMINISTRATIVO</t>
  </si>
  <si>
    <t>AUXILIAR ADMINISTRATIVO</t>
  </si>
  <si>
    <t>Diferencia</t>
  </si>
  <si>
    <t>JEFE DE OFICINA</t>
  </si>
  <si>
    <t>SECRETARIO GENERAL</t>
  </si>
  <si>
    <t>SUBDIRECTOR GRAL ENTID. DESCENT.</t>
  </si>
  <si>
    <t>ASESOR</t>
  </si>
  <si>
    <t>JEFE DE OFICINA ASESORA</t>
  </si>
  <si>
    <t>AUXILIAR DE PRONOSTICO</t>
  </si>
  <si>
    <t>OBSERVADOR DE SUPERFICIE</t>
  </si>
  <si>
    <t>RADIOSONDISTA</t>
  </si>
  <si>
    <t>TECNICO OPERATIVO</t>
  </si>
  <si>
    <t>AUXILIAR SERVICIOS GENERALES</t>
  </si>
  <si>
    <t>CONDUCTOR MECANICO</t>
  </si>
  <si>
    <t>OPERARIO CALIFICADO</t>
  </si>
  <si>
    <t>SECRETARIO EJECUTIVO</t>
  </si>
  <si>
    <t>DIRECTOR GENERAL DE ENTIDAD DESCENTRALIZADA</t>
  </si>
  <si>
    <t>NOMINA PLANTA ACTUAL 2021</t>
  </si>
  <si>
    <t>NOMINA PLANTA ACTUAL + 18 CARGOS 2021</t>
  </si>
  <si>
    <t>NOMINA 18 CARGOS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</si>
</sst>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10"/>
      <name val="Arial"/>
      <family val="2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90909"/>
        <bgColor indexed="64"/>
      </patternFill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37" fontId="3" fillId="0" borderId="0"/>
  </cellStyleXfs>
  <cellXfs count="17">
    <xf numFmtId="0" fontId="0" fillId="0" borderId="0" xfId="0"/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37" fontId="3" fillId="0" borderId="1" xfId="2" applyBorder="1" applyProtection="1">
      <protection locked="0"/>
    </xf>
    <xf numFmtId="37" fontId="3" fillId="0" borderId="0" xfId="2" applyBorder="1" applyProtection="1">
      <protection locked="0"/>
    </xf>
    <xf numFmtId="164" fontId="0" fillId="0" borderId="1" xfId="1" applyNumberFormat="1" applyFont="1" applyBorder="1"/>
    <xf numFmtId="164" fontId="0" fillId="0" borderId="0" xfId="1" applyNumberFormat="1" applyFont="1" applyBorder="1"/>
    <xf numFmtId="43" fontId="0" fillId="0" borderId="0" xfId="1" applyFont="1" applyBorder="1"/>
    <xf numFmtId="164" fontId="0" fillId="0" borderId="1" xfId="0" applyNumberFormat="1" applyBorder="1"/>
    <xf numFmtId="164" fontId="0" fillId="0" borderId="0" xfId="0" applyNumberFormat="1"/>
    <xf numFmtId="37" fontId="0" fillId="0" borderId="0" xfId="0" applyNumberFormat="1"/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43" fontId="0" fillId="0" borderId="0" xfId="0" applyNumberFormat="1"/>
    <xf numFmtId="37" fontId="3" fillId="0" borderId="1" xfId="2" applyFill="1" applyBorder="1" applyProtection="1">
      <protection locked="0"/>
    </xf>
    <xf numFmtId="164" fontId="0" fillId="0" borderId="1" xfId="0" applyNumberFormat="1" applyFill="1" applyBorder="1"/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</cellXfs>
  <cellStyles count="3">
    <cellStyle name="Millares" xfId="1" builtinId="3"/>
    <cellStyle name="Normal" xfId="0" builtinId="0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atitude\Desktop\IDEAM\Anteproyecto%202021\Planta%20470%20Cargos%2005-10-202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rio 4- Planta"/>
      <sheetName val="Formulario 4A - Nómina"/>
      <sheetName val="ESCALA $$$"/>
      <sheetName val="DESPLEGABLES"/>
    </sheetNames>
    <sheetDataSet>
      <sheetData sheetId="0">
        <row r="78">
          <cell r="AY78">
            <v>267075015.86554348</v>
          </cell>
        </row>
        <row r="79">
          <cell r="AY79">
            <v>49248606.212317482</v>
          </cell>
        </row>
        <row r="96">
          <cell r="G96">
            <v>18167556</v>
          </cell>
        </row>
        <row r="97">
          <cell r="G97">
            <v>90837780</v>
          </cell>
        </row>
        <row r="98">
          <cell r="G98">
            <v>20500512</v>
          </cell>
        </row>
        <row r="99">
          <cell r="G99">
            <v>102502560</v>
          </cell>
        </row>
        <row r="100">
          <cell r="G100">
            <v>21452724</v>
          </cell>
        </row>
        <row r="101">
          <cell r="G101">
            <v>67848084</v>
          </cell>
        </row>
        <row r="102">
          <cell r="G102">
            <v>23982276</v>
          </cell>
        </row>
        <row r="103">
          <cell r="G103">
            <v>119911380</v>
          </cell>
        </row>
        <row r="108">
          <cell r="AY108">
            <v>114520490.58481352</v>
          </cell>
        </row>
        <row r="110">
          <cell r="AY110">
            <v>125789161.02192502</v>
          </cell>
        </row>
        <row r="121">
          <cell r="AY121">
            <v>373150470.79138523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47"/>
  <sheetViews>
    <sheetView tabSelected="1" topLeftCell="A127" zoomScaleNormal="100" workbookViewId="0">
      <selection activeCell="C103" sqref="C103"/>
    </sheetView>
  </sheetViews>
  <sheetFormatPr baseColWidth="10" defaultRowHeight="15" x14ac:dyDescent="0.25"/>
  <cols>
    <col min="2" max="2" width="52.28515625" bestFit="1" customWidth="1"/>
    <col min="5" max="6" width="18.28515625" bestFit="1" customWidth="1"/>
    <col min="7" max="8" width="17.140625" bestFit="1" customWidth="1"/>
    <col min="11" max="11" width="16.85546875" bestFit="1" customWidth="1"/>
  </cols>
  <sheetData>
    <row r="1" spans="2:8" ht="15.75" thickBot="1" x14ac:dyDescent="0.3"/>
    <row r="2" spans="2:8" ht="21.75" thickBot="1" x14ac:dyDescent="0.4">
      <c r="B2" s="14" t="s">
        <v>28</v>
      </c>
      <c r="C2" s="15"/>
      <c r="D2" s="15"/>
      <c r="E2" s="15"/>
      <c r="F2" s="15"/>
      <c r="G2" s="15"/>
      <c r="H2" s="16"/>
    </row>
    <row r="3" spans="2:8" ht="22.5" x14ac:dyDescent="0.25">
      <c r="B3" s="10" t="s">
        <v>0</v>
      </c>
      <c r="C3" s="10" t="s">
        <v>1</v>
      </c>
      <c r="D3" s="10" t="s">
        <v>2</v>
      </c>
      <c r="E3" s="10" t="s">
        <v>5</v>
      </c>
      <c r="F3" s="10" t="s">
        <v>6</v>
      </c>
      <c r="G3" s="10" t="s">
        <v>7</v>
      </c>
      <c r="H3" s="10" t="s">
        <v>8</v>
      </c>
    </row>
    <row r="4" spans="2:8" x14ac:dyDescent="0.25">
      <c r="B4" s="2" t="s">
        <v>27</v>
      </c>
      <c r="C4" s="2">
        <v>23</v>
      </c>
      <c r="D4" s="2">
        <v>1</v>
      </c>
      <c r="E4" s="4">
        <v>131173860</v>
      </c>
      <c r="F4" s="4">
        <v>358577931.04765379</v>
      </c>
      <c r="G4" s="4">
        <f>+E4/D4</f>
        <v>131173860</v>
      </c>
      <c r="H4" s="4">
        <f>+F4/D4</f>
        <v>358577931.04765379</v>
      </c>
    </row>
    <row r="5" spans="2:8" x14ac:dyDescent="0.25">
      <c r="B5" s="2" t="s">
        <v>14</v>
      </c>
      <c r="C5" s="2">
        <v>17</v>
      </c>
      <c r="D5" s="2">
        <v>2</v>
      </c>
      <c r="E5" s="4">
        <v>166039680</v>
      </c>
      <c r="F5" s="4">
        <v>430927177.87873536</v>
      </c>
      <c r="G5" s="4">
        <f t="shared" ref="G5:G7" si="0">+E5/D5</f>
        <v>83019840</v>
      </c>
      <c r="H5" s="4">
        <f t="shared" ref="H5:H8" si="1">+F5/D5</f>
        <v>215463588.93936768</v>
      </c>
    </row>
    <row r="6" spans="2:8" x14ac:dyDescent="0.25">
      <c r="B6" s="2" t="s">
        <v>14</v>
      </c>
      <c r="C6" s="2">
        <v>19</v>
      </c>
      <c r="D6" s="2">
        <v>1</v>
      </c>
      <c r="E6" s="4">
        <v>96822300</v>
      </c>
      <c r="F6" s="4">
        <v>215110374.97242802</v>
      </c>
      <c r="G6" s="4">
        <f t="shared" si="0"/>
        <v>96822300</v>
      </c>
      <c r="H6" s="4">
        <f t="shared" si="1"/>
        <v>215110374.97242802</v>
      </c>
    </row>
    <row r="7" spans="2:8" x14ac:dyDescent="0.25">
      <c r="B7" s="2" t="s">
        <v>15</v>
      </c>
      <c r="C7" s="2">
        <v>21</v>
      </c>
      <c r="D7" s="2">
        <v>1</v>
      </c>
      <c r="E7" s="4">
        <v>107928624</v>
      </c>
      <c r="F7" s="4">
        <v>239785355.95146522</v>
      </c>
      <c r="G7" s="4">
        <f t="shared" si="0"/>
        <v>107928624</v>
      </c>
      <c r="H7" s="4">
        <f t="shared" si="1"/>
        <v>239785355.95146522</v>
      </c>
    </row>
    <row r="8" spans="2:8" x14ac:dyDescent="0.25">
      <c r="B8" s="2" t="s">
        <v>16</v>
      </c>
      <c r="C8" s="2">
        <v>19</v>
      </c>
      <c r="D8" s="2">
        <v>4</v>
      </c>
      <c r="E8" s="4">
        <v>387289200</v>
      </c>
      <c r="F8" s="4">
        <v>879500689.55863178</v>
      </c>
      <c r="G8" s="4">
        <f>+E8/D8</f>
        <v>96822300</v>
      </c>
      <c r="H8" s="4">
        <f t="shared" si="1"/>
        <v>219875172.38965794</v>
      </c>
    </row>
    <row r="9" spans="2:8" x14ac:dyDescent="0.25">
      <c r="B9" s="2" t="s">
        <v>17</v>
      </c>
      <c r="C9" s="2">
        <v>7</v>
      </c>
      <c r="D9" s="2">
        <v>2</v>
      </c>
      <c r="E9" s="4">
        <v>138354168</v>
      </c>
      <c r="F9" s="4">
        <v>310756376.44217432</v>
      </c>
      <c r="G9" s="4">
        <f t="shared" ref="G9:G23" si="2">+E9/D9</f>
        <v>69177084</v>
      </c>
      <c r="H9" s="4">
        <f t="shared" ref="H9:H23" si="3">+F9/D9</f>
        <v>155378188.22108716</v>
      </c>
    </row>
    <row r="10" spans="2:8" x14ac:dyDescent="0.25">
      <c r="B10" s="2" t="s">
        <v>17</v>
      </c>
      <c r="C10" s="2">
        <v>9</v>
      </c>
      <c r="D10" s="2">
        <v>1</v>
      </c>
      <c r="E10" s="4">
        <v>79560276</v>
      </c>
      <c r="F10" s="4">
        <v>171295622.53525338</v>
      </c>
      <c r="G10" s="4">
        <f t="shared" si="2"/>
        <v>79560276</v>
      </c>
      <c r="H10" s="4">
        <f t="shared" si="3"/>
        <v>171295622.53525338</v>
      </c>
    </row>
    <row r="11" spans="2:8" x14ac:dyDescent="0.25">
      <c r="B11" s="2" t="s">
        <v>17</v>
      </c>
      <c r="C11" s="2">
        <v>12</v>
      </c>
      <c r="D11" s="2">
        <v>3</v>
      </c>
      <c r="E11" s="4">
        <v>274099752</v>
      </c>
      <c r="F11" s="4">
        <v>658116457.11125922</v>
      </c>
      <c r="G11" s="4">
        <f t="shared" si="2"/>
        <v>91366584</v>
      </c>
      <c r="H11" s="4">
        <f t="shared" si="3"/>
        <v>219372152.37041974</v>
      </c>
    </row>
    <row r="12" spans="2:8" x14ac:dyDescent="0.25">
      <c r="B12" s="2" t="s">
        <v>18</v>
      </c>
      <c r="C12" s="2">
        <v>10</v>
      </c>
      <c r="D12" s="2">
        <v>1</v>
      </c>
      <c r="E12" s="4">
        <v>82732596</v>
      </c>
      <c r="F12" s="4">
        <v>183162899.74762988</v>
      </c>
      <c r="G12" s="4">
        <f t="shared" si="2"/>
        <v>82732596</v>
      </c>
      <c r="H12" s="4">
        <f t="shared" si="3"/>
        <v>183162899.74762988</v>
      </c>
    </row>
    <row r="13" spans="2:8" x14ac:dyDescent="0.25">
      <c r="B13" s="2" t="s">
        <v>18</v>
      </c>
      <c r="C13" s="2">
        <v>13</v>
      </c>
      <c r="D13" s="2">
        <v>1</v>
      </c>
      <c r="E13" s="4">
        <v>100174116</v>
      </c>
      <c r="F13" s="4">
        <v>215139497.93258995</v>
      </c>
      <c r="G13" s="4">
        <f t="shared" si="2"/>
        <v>100174116</v>
      </c>
      <c r="H13" s="4">
        <f t="shared" si="3"/>
        <v>215139497.93258995</v>
      </c>
    </row>
    <row r="14" spans="2:8" x14ac:dyDescent="0.25">
      <c r="B14" s="2" t="s">
        <v>3</v>
      </c>
      <c r="C14" s="2">
        <v>13</v>
      </c>
      <c r="D14" s="2">
        <v>14</v>
      </c>
      <c r="E14" s="4">
        <v>636408360</v>
      </c>
      <c r="F14" s="4">
        <v>1199884324.8629062</v>
      </c>
      <c r="G14" s="4">
        <f t="shared" si="2"/>
        <v>45457740</v>
      </c>
      <c r="H14" s="4">
        <f t="shared" si="3"/>
        <v>85706023.204493299</v>
      </c>
    </row>
    <row r="15" spans="2:8" x14ac:dyDescent="0.25">
      <c r="B15" s="2" t="s">
        <v>3</v>
      </c>
      <c r="C15" s="2">
        <v>15</v>
      </c>
      <c r="D15" s="2">
        <v>36</v>
      </c>
      <c r="E15" s="4">
        <v>1936201104</v>
      </c>
      <c r="F15" s="4">
        <v>3601971860.7813654</v>
      </c>
      <c r="G15" s="4">
        <f t="shared" si="2"/>
        <v>53783364</v>
      </c>
      <c r="H15" s="4">
        <f t="shared" si="3"/>
        <v>100054773.91059348</v>
      </c>
    </row>
    <row r="16" spans="2:8" x14ac:dyDescent="0.25">
      <c r="B16" s="2" t="s">
        <v>3</v>
      </c>
      <c r="C16" s="2">
        <v>17</v>
      </c>
      <c r="D16" s="2">
        <v>34</v>
      </c>
      <c r="E16" s="4">
        <v>2073694680</v>
      </c>
      <c r="F16" s="4">
        <v>3872695620.0411282</v>
      </c>
      <c r="G16" s="4">
        <f t="shared" si="2"/>
        <v>60991020</v>
      </c>
      <c r="H16" s="4">
        <f t="shared" si="3"/>
        <v>113902812.35415083</v>
      </c>
    </row>
    <row r="17" spans="2:8" x14ac:dyDescent="0.25">
      <c r="B17" s="2" t="s">
        <v>3</v>
      </c>
      <c r="C17" s="2">
        <v>19</v>
      </c>
      <c r="D17" s="2">
        <v>2</v>
      </c>
      <c r="E17" s="4">
        <v>141307056</v>
      </c>
      <c r="F17" s="4">
        <v>243668222.83680543</v>
      </c>
      <c r="G17" s="4">
        <f t="shared" si="2"/>
        <v>70653528</v>
      </c>
      <c r="H17" s="4">
        <f t="shared" si="3"/>
        <v>121834111.41840272</v>
      </c>
    </row>
    <row r="18" spans="2:8" x14ac:dyDescent="0.25">
      <c r="B18" s="2" t="s">
        <v>4</v>
      </c>
      <c r="C18" s="2">
        <v>3</v>
      </c>
      <c r="D18" s="2">
        <v>2</v>
      </c>
      <c r="E18" s="4">
        <v>55410984</v>
      </c>
      <c r="F18" s="4">
        <v>104568241.67176202</v>
      </c>
      <c r="G18" s="4">
        <f t="shared" si="2"/>
        <v>27705492</v>
      </c>
      <c r="H18" s="4">
        <f t="shared" si="3"/>
        <v>52284120.83588101</v>
      </c>
    </row>
    <row r="19" spans="2:8" x14ac:dyDescent="0.25">
      <c r="B19" s="2" t="s">
        <v>4</v>
      </c>
      <c r="C19" s="2">
        <v>4</v>
      </c>
      <c r="D19" s="2">
        <v>3</v>
      </c>
      <c r="E19" s="4">
        <v>87519960</v>
      </c>
      <c r="F19" s="4">
        <v>154463376.4577139</v>
      </c>
      <c r="G19" s="4">
        <f t="shared" si="2"/>
        <v>29173320</v>
      </c>
      <c r="H19" s="4">
        <f t="shared" si="3"/>
        <v>51487792.152571298</v>
      </c>
    </row>
    <row r="20" spans="2:8" x14ac:dyDescent="0.25">
      <c r="B20" s="2" t="s">
        <v>4</v>
      </c>
      <c r="C20" s="2">
        <v>5</v>
      </c>
      <c r="D20" s="2">
        <v>14</v>
      </c>
      <c r="E20" s="4">
        <v>432037704</v>
      </c>
      <c r="F20" s="4">
        <v>775140215.83756423</v>
      </c>
      <c r="G20" s="4">
        <f t="shared" si="2"/>
        <v>30859836</v>
      </c>
      <c r="H20" s="4">
        <f t="shared" si="3"/>
        <v>55367158.274111733</v>
      </c>
    </row>
    <row r="21" spans="2:8" x14ac:dyDescent="0.25">
      <c r="B21" s="2" t="s">
        <v>4</v>
      </c>
      <c r="C21" s="2">
        <v>6</v>
      </c>
      <c r="D21" s="2">
        <v>7</v>
      </c>
      <c r="E21" s="4">
        <v>223540884</v>
      </c>
      <c r="F21" s="4">
        <v>415378812.36800146</v>
      </c>
      <c r="G21" s="4">
        <f t="shared" si="2"/>
        <v>31934412</v>
      </c>
      <c r="H21" s="4">
        <f t="shared" si="3"/>
        <v>59339830.338285923</v>
      </c>
    </row>
    <row r="22" spans="2:8" x14ac:dyDescent="0.25">
      <c r="B22" s="2" t="s">
        <v>4</v>
      </c>
      <c r="C22" s="2">
        <v>7</v>
      </c>
      <c r="D22" s="2">
        <v>6</v>
      </c>
      <c r="E22" s="4">
        <v>201091968</v>
      </c>
      <c r="F22" s="4">
        <v>346220381.2339443</v>
      </c>
      <c r="G22" s="4">
        <f t="shared" si="2"/>
        <v>33515328</v>
      </c>
      <c r="H22" s="4">
        <f t="shared" si="3"/>
        <v>57703396.872324049</v>
      </c>
    </row>
    <row r="23" spans="2:8" x14ac:dyDescent="0.25">
      <c r="B23" s="2" t="s">
        <v>4</v>
      </c>
      <c r="C23" s="2">
        <v>9</v>
      </c>
      <c r="D23" s="2">
        <v>11</v>
      </c>
      <c r="E23" s="4">
        <v>403657452</v>
      </c>
      <c r="F23" s="4">
        <v>742844215.59307122</v>
      </c>
      <c r="G23" s="4">
        <f t="shared" si="2"/>
        <v>36696132</v>
      </c>
      <c r="H23" s="4">
        <f t="shared" si="3"/>
        <v>67531292.326642841</v>
      </c>
    </row>
    <row r="24" spans="2:8" x14ac:dyDescent="0.25">
      <c r="B24" s="2" t="s">
        <v>4</v>
      </c>
      <c r="C24" s="2">
        <v>11</v>
      </c>
      <c r="D24" s="2">
        <v>19</v>
      </c>
      <c r="E24" s="4">
        <v>751373544</v>
      </c>
      <c r="F24" s="4">
        <v>1348038834.3607812</v>
      </c>
      <c r="G24" s="4">
        <f t="shared" ref="G24:G25" si="4">+E24/D24</f>
        <v>39545976</v>
      </c>
      <c r="H24" s="4">
        <f t="shared" ref="H24:H25" si="5">+F24/D24</f>
        <v>70949412.334777951</v>
      </c>
    </row>
    <row r="25" spans="2:8" x14ac:dyDescent="0.25">
      <c r="B25" s="2" t="s">
        <v>19</v>
      </c>
      <c r="C25" s="2">
        <v>10</v>
      </c>
      <c r="D25" s="2">
        <v>2</v>
      </c>
      <c r="E25" s="4">
        <v>42905448</v>
      </c>
      <c r="F25" s="4">
        <v>167358324.42290759</v>
      </c>
      <c r="G25" s="4">
        <f t="shared" si="4"/>
        <v>21452724</v>
      </c>
      <c r="H25" s="4">
        <f t="shared" si="5"/>
        <v>83679162.211453795</v>
      </c>
    </row>
    <row r="26" spans="2:8" x14ac:dyDescent="0.25">
      <c r="B26" s="2" t="s">
        <v>19</v>
      </c>
      <c r="C26" s="2">
        <v>11</v>
      </c>
      <c r="D26" s="2">
        <v>5</v>
      </c>
      <c r="E26" s="4">
        <v>113080140</v>
      </c>
      <c r="F26" s="4">
        <v>424606240.80052483</v>
      </c>
      <c r="G26" s="4">
        <f t="shared" ref="G26:G57" si="6">+E26/D26</f>
        <v>22616028</v>
      </c>
      <c r="H26" s="4">
        <f t="shared" ref="H26:H57" si="7">+F26/D26</f>
        <v>84921248.16010496</v>
      </c>
    </row>
    <row r="27" spans="2:8" x14ac:dyDescent="0.25">
      <c r="B27" s="2" t="s">
        <v>19</v>
      </c>
      <c r="C27" s="2">
        <v>12</v>
      </c>
      <c r="D27" s="2">
        <v>7</v>
      </c>
      <c r="E27" s="4">
        <v>167875932</v>
      </c>
      <c r="F27" s="4">
        <v>395527452.83070838</v>
      </c>
      <c r="G27" s="4">
        <f t="shared" si="6"/>
        <v>23982276</v>
      </c>
      <c r="H27" s="4">
        <f t="shared" si="7"/>
        <v>56503921.832958341</v>
      </c>
    </row>
    <row r="28" spans="2:8" x14ac:dyDescent="0.25">
      <c r="B28" s="2" t="s">
        <v>19</v>
      </c>
      <c r="C28" s="2">
        <v>13</v>
      </c>
      <c r="D28" s="2">
        <v>5</v>
      </c>
      <c r="E28" s="4">
        <v>127875660</v>
      </c>
      <c r="F28" s="4">
        <v>309273011.46781194</v>
      </c>
      <c r="G28" s="4">
        <f t="shared" si="6"/>
        <v>25575132</v>
      </c>
      <c r="H28" s="4">
        <f t="shared" si="7"/>
        <v>61854602.29356239</v>
      </c>
    </row>
    <row r="29" spans="2:8" x14ac:dyDescent="0.25">
      <c r="B29" s="2" t="s">
        <v>20</v>
      </c>
      <c r="C29" s="2">
        <v>5</v>
      </c>
      <c r="D29" s="2">
        <v>2</v>
      </c>
      <c r="E29" s="4">
        <v>28331088</v>
      </c>
      <c r="F29" s="4">
        <v>125084530.06774718</v>
      </c>
      <c r="G29" s="4">
        <f t="shared" si="6"/>
        <v>14165544</v>
      </c>
      <c r="H29" s="4">
        <f t="shared" si="7"/>
        <v>62542265.033873588</v>
      </c>
    </row>
    <row r="30" spans="2:8" x14ac:dyDescent="0.25">
      <c r="B30" s="2" t="s">
        <v>20</v>
      </c>
      <c r="C30" s="2">
        <v>6</v>
      </c>
      <c r="D30" s="2">
        <v>15</v>
      </c>
      <c r="E30" s="4">
        <v>255739140</v>
      </c>
      <c r="F30" s="4">
        <v>929785995.53893661</v>
      </c>
      <c r="G30" s="4">
        <f t="shared" si="6"/>
        <v>17049276</v>
      </c>
      <c r="H30" s="4">
        <f t="shared" si="7"/>
        <v>61985733.035929106</v>
      </c>
    </row>
    <row r="31" spans="2:8" x14ac:dyDescent="0.25">
      <c r="B31" s="2" t="s">
        <v>20</v>
      </c>
      <c r="C31" s="2">
        <v>7</v>
      </c>
      <c r="D31" s="2">
        <v>20</v>
      </c>
      <c r="E31" s="4">
        <v>363351120</v>
      </c>
      <c r="F31" s="4">
        <v>1196917841.1528327</v>
      </c>
      <c r="G31" s="4">
        <f t="shared" si="6"/>
        <v>18167556</v>
      </c>
      <c r="H31" s="4">
        <f t="shared" si="7"/>
        <v>59845892.05764164</v>
      </c>
    </row>
    <row r="32" spans="2:8" x14ac:dyDescent="0.25">
      <c r="B32" s="2" t="s">
        <v>20</v>
      </c>
      <c r="C32" s="2">
        <v>8</v>
      </c>
      <c r="D32" s="2">
        <v>10</v>
      </c>
      <c r="E32" s="4">
        <v>186280440</v>
      </c>
      <c r="F32" s="4">
        <v>934343393.02325642</v>
      </c>
      <c r="G32" s="4">
        <f t="shared" si="6"/>
        <v>18628044</v>
      </c>
      <c r="H32" s="4">
        <f t="shared" si="7"/>
        <v>93434339.302325636</v>
      </c>
    </row>
    <row r="33" spans="2:8" x14ac:dyDescent="0.25">
      <c r="B33" s="2" t="s">
        <v>20</v>
      </c>
      <c r="C33" s="2">
        <v>9</v>
      </c>
      <c r="D33" s="2">
        <v>28</v>
      </c>
      <c r="E33" s="4">
        <v>574014336</v>
      </c>
      <c r="F33" s="4">
        <v>1525771775.2799163</v>
      </c>
      <c r="G33" s="4">
        <f t="shared" si="6"/>
        <v>20500512</v>
      </c>
      <c r="H33" s="4">
        <f t="shared" si="7"/>
        <v>54491849.117139868</v>
      </c>
    </row>
    <row r="34" spans="2:8" x14ac:dyDescent="0.25">
      <c r="B34" s="2" t="s">
        <v>10</v>
      </c>
      <c r="C34" s="2">
        <v>12</v>
      </c>
      <c r="D34" s="2">
        <v>2</v>
      </c>
      <c r="E34" s="4">
        <v>47964552</v>
      </c>
      <c r="F34" s="4">
        <v>93139257.053302765</v>
      </c>
      <c r="G34" s="4">
        <f t="shared" si="6"/>
        <v>23982276</v>
      </c>
      <c r="H34" s="4">
        <f t="shared" si="7"/>
        <v>46569628.526651382</v>
      </c>
    </row>
    <row r="35" spans="2:8" x14ac:dyDescent="0.25">
      <c r="B35" s="2" t="s">
        <v>10</v>
      </c>
      <c r="C35" s="2">
        <v>14</v>
      </c>
      <c r="D35" s="2">
        <v>1</v>
      </c>
      <c r="E35" s="4">
        <v>26509284</v>
      </c>
      <c r="F35" s="4">
        <v>78068201.29070285</v>
      </c>
      <c r="G35" s="4">
        <f t="shared" si="6"/>
        <v>26509284</v>
      </c>
      <c r="H35" s="4">
        <f t="shared" si="7"/>
        <v>78068201.29070285</v>
      </c>
    </row>
    <row r="36" spans="2:8" x14ac:dyDescent="0.25">
      <c r="B36" s="2" t="s">
        <v>10</v>
      </c>
      <c r="C36" s="2">
        <v>16</v>
      </c>
      <c r="D36" s="2">
        <v>2</v>
      </c>
      <c r="E36" s="4">
        <v>62606832</v>
      </c>
      <c r="F36" s="4">
        <v>176804887.88913476</v>
      </c>
      <c r="G36" s="4">
        <f t="shared" si="6"/>
        <v>31303416</v>
      </c>
      <c r="H36" s="4">
        <f t="shared" si="7"/>
        <v>88402443.944567382</v>
      </c>
    </row>
    <row r="37" spans="2:8" x14ac:dyDescent="0.25">
      <c r="B37" s="2" t="s">
        <v>21</v>
      </c>
      <c r="C37" s="2">
        <v>10</v>
      </c>
      <c r="D37" s="2">
        <v>5</v>
      </c>
      <c r="E37" s="4">
        <v>107263620</v>
      </c>
      <c r="F37" s="4">
        <f>+'[1]Formulario 4- Planta'!$AY$78+'[1]Formulario 4- Planta'!$AY$79</f>
        <v>316323622.07786095</v>
      </c>
      <c r="G37" s="4">
        <f t="shared" ref="G37:G55" si="8">+E37/D37</f>
        <v>21452724</v>
      </c>
      <c r="H37" s="4">
        <f t="shared" ref="H37:H55" si="9">+F37/D37</f>
        <v>63264724.415572189</v>
      </c>
    </row>
    <row r="38" spans="2:8" x14ac:dyDescent="0.25">
      <c r="B38" s="2" t="s">
        <v>21</v>
      </c>
      <c r="C38" s="2">
        <v>11</v>
      </c>
      <c r="D38" s="2">
        <v>2</v>
      </c>
      <c r="E38" s="4">
        <v>45232056</v>
      </c>
      <c r="F38" s="4">
        <v>118228209.70616892</v>
      </c>
      <c r="G38" s="4">
        <f t="shared" si="8"/>
        <v>22616028</v>
      </c>
      <c r="H38" s="4">
        <f t="shared" si="9"/>
        <v>59114104.85308446</v>
      </c>
    </row>
    <row r="39" spans="2:8" x14ac:dyDescent="0.25">
      <c r="B39" s="2" t="s">
        <v>21</v>
      </c>
      <c r="C39" s="2">
        <v>12</v>
      </c>
      <c r="D39" s="2">
        <v>4</v>
      </c>
      <c r="E39" s="4">
        <v>95929104</v>
      </c>
      <c r="F39" s="4">
        <v>240567492.95643672</v>
      </c>
      <c r="G39" s="4">
        <f t="shared" si="8"/>
        <v>23982276</v>
      </c>
      <c r="H39" s="4">
        <f t="shared" si="9"/>
        <v>60141873.239109181</v>
      </c>
    </row>
    <row r="40" spans="2:8" x14ac:dyDescent="0.25">
      <c r="B40" s="2" t="s">
        <v>11</v>
      </c>
      <c r="C40" s="2">
        <v>9</v>
      </c>
      <c r="D40" s="2">
        <v>1</v>
      </c>
      <c r="E40" s="4">
        <v>20500512</v>
      </c>
      <c r="F40" s="4">
        <v>58684639.052539617</v>
      </c>
      <c r="G40" s="4">
        <f t="shared" si="8"/>
        <v>20500512</v>
      </c>
      <c r="H40" s="4">
        <f t="shared" si="9"/>
        <v>58684639.052539617</v>
      </c>
    </row>
    <row r="41" spans="2:8" x14ac:dyDescent="0.25">
      <c r="B41" s="2" t="s">
        <v>11</v>
      </c>
      <c r="C41" s="2">
        <v>10</v>
      </c>
      <c r="D41" s="2">
        <v>30</v>
      </c>
      <c r="E41" s="4">
        <v>643581720</v>
      </c>
      <c r="F41" s="4">
        <v>1313375117.8133998</v>
      </c>
      <c r="G41" s="4">
        <f t="shared" si="8"/>
        <v>21452724</v>
      </c>
      <c r="H41" s="4">
        <f t="shared" si="9"/>
        <v>43779170.593779996</v>
      </c>
    </row>
    <row r="42" spans="2:8" x14ac:dyDescent="0.25">
      <c r="B42" s="2" t="s">
        <v>11</v>
      </c>
      <c r="C42" s="2">
        <v>11</v>
      </c>
      <c r="D42" s="2">
        <v>28</v>
      </c>
      <c r="E42" s="4">
        <v>633248784</v>
      </c>
      <c r="F42" s="4">
        <v>1319397674.6956577</v>
      </c>
      <c r="G42" s="4">
        <f t="shared" ref="G42:G54" si="10">+E42/D42</f>
        <v>22616028</v>
      </c>
      <c r="H42" s="4">
        <f t="shared" ref="H42:H54" si="11">+F42/D42</f>
        <v>47121345.524844922</v>
      </c>
    </row>
    <row r="43" spans="2:8" x14ac:dyDescent="0.25">
      <c r="B43" s="2" t="s">
        <v>11</v>
      </c>
      <c r="C43" s="2">
        <v>12</v>
      </c>
      <c r="D43" s="2">
        <v>1</v>
      </c>
      <c r="E43" s="4">
        <v>23982276</v>
      </c>
      <c r="F43" s="4">
        <v>79763551.740039423</v>
      </c>
      <c r="G43" s="4">
        <f t="shared" si="10"/>
        <v>23982276</v>
      </c>
      <c r="H43" s="4">
        <f t="shared" si="11"/>
        <v>79763551.740039423</v>
      </c>
    </row>
    <row r="44" spans="2:8" x14ac:dyDescent="0.25">
      <c r="B44" s="2" t="s">
        <v>11</v>
      </c>
      <c r="C44" s="2">
        <v>13</v>
      </c>
      <c r="D44" s="2">
        <v>1</v>
      </c>
      <c r="E44" s="4">
        <v>25575132</v>
      </c>
      <c r="F44" s="4">
        <v>52830339.171887234</v>
      </c>
      <c r="G44" s="4">
        <f t="shared" si="10"/>
        <v>25575132</v>
      </c>
      <c r="H44" s="4">
        <f t="shared" si="11"/>
        <v>52830339.171887234</v>
      </c>
    </row>
    <row r="45" spans="2:8" x14ac:dyDescent="0.25">
      <c r="B45" s="2" t="s">
        <v>11</v>
      </c>
      <c r="C45" s="2">
        <v>14</v>
      </c>
      <c r="D45" s="2">
        <v>21</v>
      </c>
      <c r="E45" s="4">
        <v>556694964</v>
      </c>
      <c r="F45" s="4">
        <v>1057957874.0703342</v>
      </c>
      <c r="G45" s="4">
        <f t="shared" si="10"/>
        <v>26509284</v>
      </c>
      <c r="H45" s="4">
        <f t="shared" si="11"/>
        <v>50378946.384301625</v>
      </c>
    </row>
    <row r="46" spans="2:8" x14ac:dyDescent="0.25">
      <c r="B46" s="2" t="s">
        <v>11</v>
      </c>
      <c r="C46" s="2">
        <v>15</v>
      </c>
      <c r="D46" s="2">
        <v>5</v>
      </c>
      <c r="E46" s="4">
        <v>138527460</v>
      </c>
      <c r="F46" s="4">
        <v>297232826.74475932</v>
      </c>
      <c r="G46" s="4">
        <f t="shared" si="10"/>
        <v>27705492</v>
      </c>
      <c r="H46" s="4">
        <f t="shared" si="11"/>
        <v>59446565.348951861</v>
      </c>
    </row>
    <row r="47" spans="2:8" x14ac:dyDescent="0.25">
      <c r="B47" s="2" t="s">
        <v>11</v>
      </c>
      <c r="C47" s="2">
        <v>16</v>
      </c>
      <c r="D47" s="2">
        <v>15</v>
      </c>
      <c r="E47" s="4">
        <v>469551240</v>
      </c>
      <c r="F47" s="4">
        <v>850334712.73333192</v>
      </c>
      <c r="G47" s="4">
        <f t="shared" si="10"/>
        <v>31303416</v>
      </c>
      <c r="H47" s="4">
        <f t="shared" si="11"/>
        <v>56688980.848888792</v>
      </c>
    </row>
    <row r="48" spans="2:8" x14ac:dyDescent="0.25">
      <c r="B48" s="2" t="s">
        <v>22</v>
      </c>
      <c r="C48" s="2">
        <v>7</v>
      </c>
      <c r="D48" s="2">
        <v>6</v>
      </c>
      <c r="E48" s="4">
        <f>+'[1]Formulario 4- Planta'!$G$96+'[1]Formulario 4- Planta'!$G$97</f>
        <v>109005336</v>
      </c>
      <c r="F48" s="4">
        <v>224445289.70723033</v>
      </c>
      <c r="G48" s="4">
        <f t="shared" si="10"/>
        <v>18167556</v>
      </c>
      <c r="H48" s="4">
        <f t="shared" si="11"/>
        <v>37407548.284538388</v>
      </c>
    </row>
    <row r="49" spans="2:8" x14ac:dyDescent="0.25">
      <c r="B49" s="2" t="s">
        <v>22</v>
      </c>
      <c r="C49" s="2">
        <v>9</v>
      </c>
      <c r="D49" s="2">
        <v>6</v>
      </c>
      <c r="E49" s="4">
        <f>+'[1]Formulario 4- Planta'!$G$98+'[1]Formulario 4- Planta'!$G$99</f>
        <v>123003072</v>
      </c>
      <c r="F49" s="4">
        <v>283822800.73557675</v>
      </c>
      <c r="G49" s="4">
        <f t="shared" si="10"/>
        <v>20500512</v>
      </c>
      <c r="H49" s="4">
        <f t="shared" si="11"/>
        <v>47303800.122596122</v>
      </c>
    </row>
    <row r="50" spans="2:8" x14ac:dyDescent="0.25">
      <c r="B50" s="2" t="s">
        <v>22</v>
      </c>
      <c r="C50" s="2">
        <v>10</v>
      </c>
      <c r="D50" s="2">
        <v>1</v>
      </c>
      <c r="E50" s="4">
        <f>+'[1]Formulario 4- Planta'!$G$100</f>
        <v>21452724</v>
      </c>
      <c r="F50" s="4">
        <v>56723673.479340062</v>
      </c>
      <c r="G50" s="4">
        <f t="shared" si="10"/>
        <v>21452724</v>
      </c>
      <c r="H50" s="4">
        <f t="shared" si="11"/>
        <v>56723673.479340062</v>
      </c>
    </row>
    <row r="51" spans="2:8" x14ac:dyDescent="0.25">
      <c r="B51" s="2" t="s">
        <v>22</v>
      </c>
      <c r="C51" s="2">
        <v>11</v>
      </c>
      <c r="D51" s="2">
        <v>3</v>
      </c>
      <c r="E51" s="4">
        <f>+'[1]Formulario 4- Planta'!$G$101</f>
        <v>67848084</v>
      </c>
      <c r="F51" s="4">
        <v>129641721.89418235</v>
      </c>
      <c r="G51" s="4">
        <f t="shared" si="10"/>
        <v>22616028</v>
      </c>
      <c r="H51" s="4">
        <f t="shared" si="11"/>
        <v>43213907.298060782</v>
      </c>
    </row>
    <row r="52" spans="2:8" x14ac:dyDescent="0.25">
      <c r="B52" s="2" t="s">
        <v>22</v>
      </c>
      <c r="C52" s="2">
        <v>12</v>
      </c>
      <c r="D52" s="2">
        <v>6</v>
      </c>
      <c r="E52" s="4">
        <f>+'[1]Formulario 4- Planta'!$G$102+'[1]Formulario 4- Planta'!$G$103</f>
        <v>143893656</v>
      </c>
      <c r="F52" s="4">
        <v>259939515.68646407</v>
      </c>
      <c r="G52" s="4">
        <f t="shared" si="10"/>
        <v>23982276</v>
      </c>
      <c r="H52" s="4">
        <f t="shared" si="11"/>
        <v>43323252.614410676</v>
      </c>
    </row>
    <row r="53" spans="2:8" x14ac:dyDescent="0.25">
      <c r="B53" s="2" t="s">
        <v>12</v>
      </c>
      <c r="C53" s="2">
        <v>12</v>
      </c>
      <c r="D53" s="2">
        <v>2</v>
      </c>
      <c r="E53" s="4">
        <v>36089472</v>
      </c>
      <c r="F53" s="4">
        <v>73304115.621170551</v>
      </c>
      <c r="G53" s="4">
        <f t="shared" si="10"/>
        <v>18044736</v>
      </c>
      <c r="H53" s="4">
        <f t="shared" si="11"/>
        <v>36652057.810585275</v>
      </c>
    </row>
    <row r="54" spans="2:8" x14ac:dyDescent="0.25">
      <c r="B54" s="2" t="s">
        <v>12</v>
      </c>
      <c r="C54" s="2">
        <v>14</v>
      </c>
      <c r="D54" s="2">
        <v>4</v>
      </c>
      <c r="E54" s="4">
        <v>76144512</v>
      </c>
      <c r="F54" s="4">
        <f>47497355.4719272+'[1]Formulario 4- Planta'!$AY$108</f>
        <v>162017846.05674073</v>
      </c>
      <c r="G54" s="4">
        <f t="shared" si="10"/>
        <v>19036128</v>
      </c>
      <c r="H54" s="4">
        <f t="shared" si="11"/>
        <v>40504461.514185183</v>
      </c>
    </row>
    <row r="55" spans="2:8" x14ac:dyDescent="0.25">
      <c r="B55" s="2" t="s">
        <v>12</v>
      </c>
      <c r="C55" s="2">
        <v>20</v>
      </c>
      <c r="D55" s="2">
        <v>5</v>
      </c>
      <c r="E55" s="4">
        <v>113449020</v>
      </c>
      <c r="F55" s="4">
        <f>90991520.3880761+'[1]Formulario 4- Planta'!$AY$110</f>
        <v>216780681.4100011</v>
      </c>
      <c r="G55" s="4">
        <f t="shared" si="8"/>
        <v>22689804</v>
      </c>
      <c r="H55" s="4">
        <f t="shared" si="9"/>
        <v>43356136.282000221</v>
      </c>
    </row>
    <row r="56" spans="2:8" x14ac:dyDescent="0.25">
      <c r="B56" s="2" t="s">
        <v>12</v>
      </c>
      <c r="C56" s="2">
        <v>22</v>
      </c>
      <c r="D56" s="2">
        <v>8</v>
      </c>
      <c r="E56" s="4">
        <v>200731488</v>
      </c>
      <c r="F56" s="4">
        <v>350499284.78745753</v>
      </c>
      <c r="G56" s="4">
        <f t="shared" si="6"/>
        <v>25091436</v>
      </c>
      <c r="H56" s="4">
        <f t="shared" si="7"/>
        <v>43812410.598432191</v>
      </c>
    </row>
    <row r="57" spans="2:8" x14ac:dyDescent="0.25">
      <c r="B57" s="2" t="s">
        <v>23</v>
      </c>
      <c r="C57" s="2">
        <v>9</v>
      </c>
      <c r="D57" s="2">
        <v>8</v>
      </c>
      <c r="E57" s="4">
        <v>113324352</v>
      </c>
      <c r="F57" s="4">
        <v>223863792.43896949</v>
      </c>
      <c r="G57" s="4">
        <f t="shared" si="6"/>
        <v>14165544</v>
      </c>
      <c r="H57" s="4">
        <f t="shared" si="7"/>
        <v>27982974.054871187</v>
      </c>
    </row>
    <row r="58" spans="2:8" x14ac:dyDescent="0.25">
      <c r="B58" s="2" t="s">
        <v>24</v>
      </c>
      <c r="C58" s="2">
        <v>15</v>
      </c>
      <c r="D58" s="2">
        <v>6</v>
      </c>
      <c r="E58" s="4">
        <v>117766872</v>
      </c>
      <c r="F58" s="4">
        <v>326387298.12895739</v>
      </c>
      <c r="G58" s="4">
        <f t="shared" ref="G58:G65" si="12">+E58/D58</f>
        <v>19627812</v>
      </c>
      <c r="H58" s="4">
        <f t="shared" ref="H58:H65" si="13">+F58/D58</f>
        <v>54397883.021492898</v>
      </c>
    </row>
    <row r="59" spans="2:8" x14ac:dyDescent="0.25">
      <c r="B59" s="2" t="s">
        <v>24</v>
      </c>
      <c r="C59" s="2">
        <v>19</v>
      </c>
      <c r="D59" s="2">
        <v>1</v>
      </c>
      <c r="E59" s="4">
        <v>22006104</v>
      </c>
      <c r="F59" s="4">
        <v>62549902.370508507</v>
      </c>
      <c r="G59" s="4">
        <f t="shared" si="12"/>
        <v>22006104</v>
      </c>
      <c r="H59" s="4">
        <f t="shared" si="13"/>
        <v>62549902.370508507</v>
      </c>
    </row>
    <row r="60" spans="2:8" x14ac:dyDescent="0.25">
      <c r="B60" s="2" t="s">
        <v>25</v>
      </c>
      <c r="C60" s="2">
        <v>11</v>
      </c>
      <c r="D60" s="2">
        <v>5</v>
      </c>
      <c r="E60" s="4">
        <v>84027660</v>
      </c>
      <c r="F60" s="4">
        <v>167411771.16411239</v>
      </c>
      <c r="G60" s="4">
        <f t="shared" si="12"/>
        <v>16805532</v>
      </c>
      <c r="H60" s="4">
        <f t="shared" si="13"/>
        <v>33482354.232822478</v>
      </c>
    </row>
    <row r="61" spans="2:8" x14ac:dyDescent="0.25">
      <c r="B61" s="2" t="s">
        <v>25</v>
      </c>
      <c r="C61" s="2">
        <v>15</v>
      </c>
      <c r="D61" s="2">
        <v>1</v>
      </c>
      <c r="E61" s="4">
        <v>19627812</v>
      </c>
      <c r="F61" s="4">
        <v>40144801.375274368</v>
      </c>
      <c r="G61" s="4">
        <f t="shared" si="12"/>
        <v>19627812</v>
      </c>
      <c r="H61" s="4">
        <f t="shared" si="13"/>
        <v>40144801.375274368</v>
      </c>
    </row>
    <row r="62" spans="2:8" x14ac:dyDescent="0.25">
      <c r="B62" s="2" t="s">
        <v>25</v>
      </c>
      <c r="C62" s="2">
        <v>19</v>
      </c>
      <c r="D62" s="2">
        <v>1</v>
      </c>
      <c r="E62" s="4">
        <v>22006104</v>
      </c>
      <c r="F62" s="4">
        <v>48965060.736303352</v>
      </c>
      <c r="G62" s="4">
        <f t="shared" si="12"/>
        <v>22006104</v>
      </c>
      <c r="H62" s="4">
        <f t="shared" si="13"/>
        <v>48965060.736303352</v>
      </c>
    </row>
    <row r="63" spans="2:8" x14ac:dyDescent="0.25">
      <c r="B63" s="2" t="s">
        <v>26</v>
      </c>
      <c r="C63" s="2">
        <v>16</v>
      </c>
      <c r="D63" s="2">
        <v>4</v>
      </c>
      <c r="E63" s="4">
        <v>82002048</v>
      </c>
      <c r="F63" s="4">
        <v>156537677.26526833</v>
      </c>
      <c r="G63" s="4">
        <f t="shared" si="12"/>
        <v>20500512</v>
      </c>
      <c r="H63" s="4">
        <f t="shared" si="13"/>
        <v>39134419.316317081</v>
      </c>
    </row>
    <row r="64" spans="2:8" x14ac:dyDescent="0.25">
      <c r="B64" s="2" t="s">
        <v>26</v>
      </c>
      <c r="C64" s="2">
        <v>20</v>
      </c>
      <c r="D64" s="2">
        <v>18</v>
      </c>
      <c r="E64" s="4">
        <v>408416472</v>
      </c>
      <c r="F64" s="4">
        <v>744230634.96984363</v>
      </c>
      <c r="G64" s="4">
        <f t="shared" si="12"/>
        <v>22689804</v>
      </c>
      <c r="H64" s="4">
        <f t="shared" si="13"/>
        <v>41346146.387213536</v>
      </c>
    </row>
    <row r="65" spans="2:11" x14ac:dyDescent="0.25">
      <c r="B65" s="2" t="s">
        <v>26</v>
      </c>
      <c r="C65" s="2">
        <v>24</v>
      </c>
      <c r="D65" s="2">
        <v>8</v>
      </c>
      <c r="E65" s="4">
        <v>241749504</v>
      </c>
      <c r="F65" s="4">
        <f>55982892.9410178+'[1]Formulario 4- Planta'!$AY$121</f>
        <v>429133363.73240304</v>
      </c>
      <c r="G65" s="4">
        <f t="shared" si="12"/>
        <v>30218688</v>
      </c>
      <c r="H65" s="4">
        <f t="shared" si="13"/>
        <v>53641670.46655038</v>
      </c>
    </row>
    <row r="66" spans="2:11" x14ac:dyDescent="0.25">
      <c r="B66" s="3"/>
      <c r="C66" s="3"/>
      <c r="D66" s="3">
        <f>SUM(D4:D65)</f>
        <v>470</v>
      </c>
      <c r="E66" s="3">
        <f>SUM(E4:E65)</f>
        <v>15265583400</v>
      </c>
      <c r="F66" s="3">
        <f>SUM(F4:F65)</f>
        <v>32485022692.362869</v>
      </c>
      <c r="G66" s="3">
        <f>SUM(G4:G65)</f>
        <v>2309950800</v>
      </c>
      <c r="H66" s="3">
        <f>SUM(H4:H65)</f>
        <v>5286777496.0752001</v>
      </c>
      <c r="J66" s="9"/>
    </row>
    <row r="67" spans="2:11" ht="15.75" thickBot="1" x14ac:dyDescent="0.3">
      <c r="B67" s="3"/>
      <c r="C67" s="3"/>
      <c r="D67" s="3"/>
      <c r="E67" s="3"/>
      <c r="F67" s="3"/>
      <c r="G67" s="3"/>
      <c r="H67" s="3"/>
      <c r="J67" s="9"/>
    </row>
    <row r="68" spans="2:11" ht="21.75" thickBot="1" x14ac:dyDescent="0.4">
      <c r="B68" s="14" t="s">
        <v>29</v>
      </c>
      <c r="C68" s="15"/>
      <c r="D68" s="15"/>
      <c r="E68" s="15"/>
      <c r="F68" s="15"/>
      <c r="G68" s="15"/>
      <c r="H68" s="16"/>
      <c r="K68" s="11"/>
    </row>
    <row r="69" spans="2:11" ht="22.5" x14ac:dyDescent="0.25">
      <c r="B69" s="1" t="s">
        <v>0</v>
      </c>
      <c r="C69" s="1" t="s">
        <v>1</v>
      </c>
      <c r="D69" s="1" t="s">
        <v>9</v>
      </c>
      <c r="E69" s="1" t="s">
        <v>5</v>
      </c>
      <c r="F69" s="1" t="s">
        <v>6</v>
      </c>
      <c r="G69" s="1" t="s">
        <v>7</v>
      </c>
      <c r="H69" s="1" t="s">
        <v>8</v>
      </c>
    </row>
    <row r="70" spans="2:11" x14ac:dyDescent="0.25">
      <c r="B70" s="2" t="str">
        <f t="shared" ref="B70:F79" si="14">+B4</f>
        <v>DIRECTOR GENERAL DE ENTIDAD DESCENTRALIZADA</v>
      </c>
      <c r="C70" s="2">
        <f t="shared" si="14"/>
        <v>23</v>
      </c>
      <c r="D70" s="2">
        <f t="shared" si="14"/>
        <v>1</v>
      </c>
      <c r="E70" s="4">
        <f t="shared" si="14"/>
        <v>131173860</v>
      </c>
      <c r="F70" s="4">
        <f t="shared" si="14"/>
        <v>358577931.04765379</v>
      </c>
      <c r="G70" s="4">
        <f t="shared" ref="G70" si="15">+E70/D70</f>
        <v>131173860</v>
      </c>
      <c r="H70" s="4">
        <f>+F70/D70</f>
        <v>358577931.04765379</v>
      </c>
    </row>
    <row r="71" spans="2:11" x14ac:dyDescent="0.25">
      <c r="B71" s="2" t="str">
        <f t="shared" si="14"/>
        <v>JEFE DE OFICINA</v>
      </c>
      <c r="C71" s="2">
        <f t="shared" si="14"/>
        <v>17</v>
      </c>
      <c r="D71" s="2">
        <f t="shared" si="14"/>
        <v>2</v>
      </c>
      <c r="E71" s="4">
        <f t="shared" si="14"/>
        <v>166039680</v>
      </c>
      <c r="F71" s="4">
        <f t="shared" si="14"/>
        <v>430927177.87873536</v>
      </c>
      <c r="G71" s="4">
        <f t="shared" ref="G71:G126" si="16">+E71/D71</f>
        <v>83019840</v>
      </c>
      <c r="H71" s="4">
        <f t="shared" ref="H71:H126" si="17">+F71/D71</f>
        <v>215463588.93936768</v>
      </c>
    </row>
    <row r="72" spans="2:11" x14ac:dyDescent="0.25">
      <c r="B72" s="2" t="str">
        <f t="shared" si="14"/>
        <v>JEFE DE OFICINA</v>
      </c>
      <c r="C72" s="2">
        <f t="shared" si="14"/>
        <v>19</v>
      </c>
      <c r="D72" s="2">
        <f t="shared" si="14"/>
        <v>1</v>
      </c>
      <c r="E72" s="4">
        <f t="shared" si="14"/>
        <v>96822300</v>
      </c>
      <c r="F72" s="4">
        <f t="shared" si="14"/>
        <v>215110374.97242802</v>
      </c>
      <c r="G72" s="4">
        <f t="shared" si="16"/>
        <v>96822300</v>
      </c>
      <c r="H72" s="4">
        <f t="shared" si="17"/>
        <v>215110374.97242802</v>
      </c>
    </row>
    <row r="73" spans="2:11" x14ac:dyDescent="0.25">
      <c r="B73" s="2" t="str">
        <f t="shared" si="14"/>
        <v>SECRETARIO GENERAL</v>
      </c>
      <c r="C73" s="2">
        <f t="shared" si="14"/>
        <v>21</v>
      </c>
      <c r="D73" s="2">
        <f t="shared" si="14"/>
        <v>1</v>
      </c>
      <c r="E73" s="4">
        <f t="shared" si="14"/>
        <v>107928624</v>
      </c>
      <c r="F73" s="4">
        <f t="shared" si="14"/>
        <v>239785355.95146522</v>
      </c>
      <c r="G73" s="4">
        <f t="shared" si="16"/>
        <v>107928624</v>
      </c>
      <c r="H73" s="4">
        <f t="shared" si="17"/>
        <v>239785355.95146522</v>
      </c>
    </row>
    <row r="74" spans="2:11" x14ac:dyDescent="0.25">
      <c r="B74" s="2" t="str">
        <f t="shared" si="14"/>
        <v>SUBDIRECTOR GRAL ENTID. DESCENT.</v>
      </c>
      <c r="C74" s="2">
        <f t="shared" si="14"/>
        <v>19</v>
      </c>
      <c r="D74" s="2">
        <f t="shared" si="14"/>
        <v>4</v>
      </c>
      <c r="E74" s="4">
        <f t="shared" si="14"/>
        <v>387289200</v>
      </c>
      <c r="F74" s="4">
        <f t="shared" si="14"/>
        <v>879500689.55863178</v>
      </c>
      <c r="G74" s="4">
        <f t="shared" si="16"/>
        <v>96822300</v>
      </c>
      <c r="H74" s="4">
        <f t="shared" si="17"/>
        <v>219875172.38965794</v>
      </c>
    </row>
    <row r="75" spans="2:11" x14ac:dyDescent="0.25">
      <c r="B75" s="2" t="str">
        <f t="shared" si="14"/>
        <v>ASESOR</v>
      </c>
      <c r="C75" s="2">
        <f t="shared" si="14"/>
        <v>7</v>
      </c>
      <c r="D75" s="2">
        <f t="shared" si="14"/>
        <v>2</v>
      </c>
      <c r="E75" s="4">
        <f t="shared" si="14"/>
        <v>138354168</v>
      </c>
      <c r="F75" s="4">
        <f t="shared" si="14"/>
        <v>310756376.44217432</v>
      </c>
      <c r="G75" s="4">
        <f t="shared" si="16"/>
        <v>69177084</v>
      </c>
      <c r="H75" s="4">
        <f t="shared" si="17"/>
        <v>155378188.22108716</v>
      </c>
    </row>
    <row r="76" spans="2:11" x14ac:dyDescent="0.25">
      <c r="B76" s="2" t="str">
        <f t="shared" si="14"/>
        <v>ASESOR</v>
      </c>
      <c r="C76" s="2">
        <f t="shared" si="14"/>
        <v>9</v>
      </c>
      <c r="D76" s="2">
        <f t="shared" si="14"/>
        <v>1</v>
      </c>
      <c r="E76" s="4">
        <f t="shared" si="14"/>
        <v>79560276</v>
      </c>
      <c r="F76" s="4">
        <f t="shared" si="14"/>
        <v>171295622.53525338</v>
      </c>
      <c r="G76" s="4">
        <f t="shared" si="16"/>
        <v>79560276</v>
      </c>
      <c r="H76" s="4">
        <f t="shared" si="17"/>
        <v>171295622.53525338</v>
      </c>
    </row>
    <row r="77" spans="2:11" x14ac:dyDescent="0.25">
      <c r="B77" s="2" t="str">
        <f t="shared" si="14"/>
        <v>ASESOR</v>
      </c>
      <c r="C77" s="2">
        <f t="shared" si="14"/>
        <v>12</v>
      </c>
      <c r="D77" s="2">
        <f t="shared" si="14"/>
        <v>3</v>
      </c>
      <c r="E77" s="4">
        <f t="shared" si="14"/>
        <v>274099752</v>
      </c>
      <c r="F77" s="4">
        <f t="shared" si="14"/>
        <v>658116457.11125922</v>
      </c>
      <c r="G77" s="4">
        <f t="shared" si="16"/>
        <v>91366584</v>
      </c>
      <c r="H77" s="4">
        <f t="shared" si="17"/>
        <v>219372152.37041974</v>
      </c>
    </row>
    <row r="78" spans="2:11" x14ac:dyDescent="0.25">
      <c r="B78" s="2" t="str">
        <f t="shared" si="14"/>
        <v>JEFE DE OFICINA ASESORA</v>
      </c>
      <c r="C78" s="2">
        <f t="shared" si="14"/>
        <v>10</v>
      </c>
      <c r="D78" s="2">
        <f t="shared" si="14"/>
        <v>1</v>
      </c>
      <c r="E78" s="4">
        <f t="shared" si="14"/>
        <v>82732596</v>
      </c>
      <c r="F78" s="4">
        <f t="shared" si="14"/>
        <v>183162899.74762988</v>
      </c>
      <c r="G78" s="4">
        <f t="shared" si="16"/>
        <v>82732596</v>
      </c>
      <c r="H78" s="4">
        <f t="shared" si="17"/>
        <v>183162899.74762988</v>
      </c>
    </row>
    <row r="79" spans="2:11" x14ac:dyDescent="0.25">
      <c r="B79" s="2" t="str">
        <f t="shared" si="14"/>
        <v>JEFE DE OFICINA ASESORA</v>
      </c>
      <c r="C79" s="2">
        <f t="shared" si="14"/>
        <v>13</v>
      </c>
      <c r="D79" s="2">
        <f t="shared" si="14"/>
        <v>1</v>
      </c>
      <c r="E79" s="4">
        <f t="shared" si="14"/>
        <v>100174116</v>
      </c>
      <c r="F79" s="4">
        <f t="shared" si="14"/>
        <v>215139497.93258995</v>
      </c>
      <c r="G79" s="4">
        <f t="shared" si="16"/>
        <v>100174116</v>
      </c>
      <c r="H79" s="4">
        <f t="shared" si="17"/>
        <v>215139497.93258995</v>
      </c>
    </row>
    <row r="80" spans="2:11" x14ac:dyDescent="0.25">
      <c r="B80" s="2" t="str">
        <f t="shared" ref="B80:C94" si="18">+B14</f>
        <v>PROFESIONAL ESPECIALIZADO</v>
      </c>
      <c r="C80" s="2">
        <f t="shared" si="18"/>
        <v>13</v>
      </c>
      <c r="D80" s="2">
        <f>+D14+D137</f>
        <v>18</v>
      </c>
      <c r="E80" s="4">
        <f>+E14+E137</f>
        <v>818239320</v>
      </c>
      <c r="F80" s="4">
        <f>+F14+F137</f>
        <v>1513431499.9324837</v>
      </c>
      <c r="G80" s="4">
        <f t="shared" si="16"/>
        <v>45457740</v>
      </c>
      <c r="H80" s="4">
        <f t="shared" si="17"/>
        <v>84079527.774026871</v>
      </c>
    </row>
    <row r="81" spans="2:8" x14ac:dyDescent="0.25">
      <c r="B81" s="2" t="str">
        <f t="shared" si="18"/>
        <v>PROFESIONAL ESPECIALIZADO</v>
      </c>
      <c r="C81" s="2">
        <f t="shared" si="18"/>
        <v>15</v>
      </c>
      <c r="D81" s="2">
        <f>+D15</f>
        <v>36</v>
      </c>
      <c r="E81" s="4">
        <f>+E15</f>
        <v>1936201104</v>
      </c>
      <c r="F81" s="4">
        <f>+F15</f>
        <v>3601971860.7813654</v>
      </c>
      <c r="G81" s="4">
        <f t="shared" si="16"/>
        <v>53783364</v>
      </c>
      <c r="H81" s="4">
        <f t="shared" si="17"/>
        <v>100054773.91059348</v>
      </c>
    </row>
    <row r="82" spans="2:8" x14ac:dyDescent="0.25">
      <c r="B82" s="2" t="str">
        <f t="shared" si="18"/>
        <v>PROFESIONAL ESPECIALIZADO</v>
      </c>
      <c r="C82" s="2">
        <f t="shared" si="18"/>
        <v>17</v>
      </c>
      <c r="D82" s="2">
        <f>+D16+D138</f>
        <v>37</v>
      </c>
      <c r="E82" s="4">
        <f>+E16+E138</f>
        <v>2256667740</v>
      </c>
      <c r="F82" s="4">
        <f>+F16+F138</f>
        <v>4189249780.6625977</v>
      </c>
      <c r="G82" s="4">
        <f t="shared" si="16"/>
        <v>60991020</v>
      </c>
      <c r="H82" s="4">
        <f t="shared" si="17"/>
        <v>113222967.04493508</v>
      </c>
    </row>
    <row r="83" spans="2:8" x14ac:dyDescent="0.25">
      <c r="B83" s="2" t="str">
        <f t="shared" si="18"/>
        <v>PROFESIONAL ESPECIALIZADO</v>
      </c>
      <c r="C83" s="2">
        <f t="shared" si="18"/>
        <v>19</v>
      </c>
      <c r="D83" s="2">
        <f t="shared" ref="D83:F86" si="19">+D17</f>
        <v>2</v>
      </c>
      <c r="E83" s="4">
        <f t="shared" si="19"/>
        <v>141307056</v>
      </c>
      <c r="F83" s="4">
        <f t="shared" si="19"/>
        <v>243668222.83680543</v>
      </c>
      <c r="G83" s="4">
        <f t="shared" si="16"/>
        <v>70653528</v>
      </c>
      <c r="H83" s="4">
        <f t="shared" si="17"/>
        <v>121834111.41840272</v>
      </c>
    </row>
    <row r="84" spans="2:8" x14ac:dyDescent="0.25">
      <c r="B84" s="2" t="str">
        <f t="shared" si="18"/>
        <v>PROFESIONAL UNIVERSITARIO</v>
      </c>
      <c r="C84" s="2">
        <f t="shared" si="18"/>
        <v>3</v>
      </c>
      <c r="D84" s="2">
        <f t="shared" si="19"/>
        <v>2</v>
      </c>
      <c r="E84" s="4">
        <f t="shared" si="19"/>
        <v>55410984</v>
      </c>
      <c r="F84" s="4">
        <f t="shared" si="19"/>
        <v>104568241.67176202</v>
      </c>
      <c r="G84" s="4">
        <f t="shared" si="16"/>
        <v>27705492</v>
      </c>
      <c r="H84" s="4">
        <f t="shared" si="17"/>
        <v>52284120.83588101</v>
      </c>
    </row>
    <row r="85" spans="2:8" x14ac:dyDescent="0.25">
      <c r="B85" s="2" t="str">
        <f t="shared" si="18"/>
        <v>PROFESIONAL UNIVERSITARIO</v>
      </c>
      <c r="C85" s="2">
        <f t="shared" si="18"/>
        <v>4</v>
      </c>
      <c r="D85" s="2">
        <f t="shared" si="19"/>
        <v>3</v>
      </c>
      <c r="E85" s="4">
        <f t="shared" si="19"/>
        <v>87519960</v>
      </c>
      <c r="F85" s="4">
        <f t="shared" si="19"/>
        <v>154463376.4577139</v>
      </c>
      <c r="G85" s="4">
        <f t="shared" si="16"/>
        <v>29173320</v>
      </c>
      <c r="H85" s="4">
        <f t="shared" si="17"/>
        <v>51487792.152571298</v>
      </c>
    </row>
    <row r="86" spans="2:8" x14ac:dyDescent="0.25">
      <c r="B86" s="2" t="str">
        <f t="shared" si="18"/>
        <v>PROFESIONAL UNIVERSITARIO</v>
      </c>
      <c r="C86" s="2">
        <f t="shared" si="18"/>
        <v>5</v>
      </c>
      <c r="D86" s="2">
        <f t="shared" si="19"/>
        <v>14</v>
      </c>
      <c r="E86" s="4">
        <f t="shared" si="19"/>
        <v>432037704</v>
      </c>
      <c r="F86" s="4">
        <f t="shared" si="19"/>
        <v>775140215.83756423</v>
      </c>
      <c r="G86" s="4">
        <f t="shared" si="16"/>
        <v>30859836</v>
      </c>
      <c r="H86" s="4">
        <f t="shared" si="17"/>
        <v>55367158.274111733</v>
      </c>
    </row>
    <row r="87" spans="2:8" x14ac:dyDescent="0.25">
      <c r="B87" s="2" t="str">
        <f t="shared" si="18"/>
        <v>PROFESIONAL UNIVERSITARIO</v>
      </c>
      <c r="C87" s="2">
        <f t="shared" si="18"/>
        <v>6</v>
      </c>
      <c r="D87" s="2">
        <f>+D21+D139</f>
        <v>8</v>
      </c>
      <c r="E87" s="4">
        <f>+E21</f>
        <v>223540884</v>
      </c>
      <c r="F87" s="4">
        <f>+F21+F139</f>
        <v>470360517.2292437</v>
      </c>
      <c r="G87" s="4">
        <f t="shared" si="16"/>
        <v>27942610.5</v>
      </c>
      <c r="H87" s="4">
        <f t="shared" si="17"/>
        <v>58795064.653655462</v>
      </c>
    </row>
    <row r="88" spans="2:8" x14ac:dyDescent="0.25">
      <c r="B88" s="2" t="str">
        <f t="shared" si="18"/>
        <v>PROFESIONAL UNIVERSITARIO</v>
      </c>
      <c r="C88" s="2">
        <f t="shared" si="18"/>
        <v>7</v>
      </c>
      <c r="D88" s="2">
        <f>+D22</f>
        <v>6</v>
      </c>
      <c r="E88" s="4">
        <f>+E22+E139</f>
        <v>233026380</v>
      </c>
      <c r="F88" s="4">
        <f>+F22</f>
        <v>346220381.2339443</v>
      </c>
      <c r="G88" s="4">
        <f t="shared" si="16"/>
        <v>38837730</v>
      </c>
      <c r="H88" s="4">
        <f t="shared" si="17"/>
        <v>57703396.872324049</v>
      </c>
    </row>
    <row r="89" spans="2:8" x14ac:dyDescent="0.25">
      <c r="B89" s="2" t="str">
        <f t="shared" si="18"/>
        <v>PROFESIONAL UNIVERSITARIO</v>
      </c>
      <c r="C89" s="2">
        <f t="shared" si="18"/>
        <v>9</v>
      </c>
      <c r="D89" s="2">
        <f>+D23+D140</f>
        <v>13</v>
      </c>
      <c r="E89" s="4">
        <f>+E23+E140</f>
        <v>477049716</v>
      </c>
      <c r="F89" s="4">
        <f>+F23+F140</f>
        <v>869401159.86128855</v>
      </c>
      <c r="G89" s="4">
        <f t="shared" si="16"/>
        <v>36696132</v>
      </c>
      <c r="H89" s="4">
        <f t="shared" si="17"/>
        <v>66877012.297022194</v>
      </c>
    </row>
    <row r="90" spans="2:8" x14ac:dyDescent="0.25">
      <c r="B90" s="2" t="str">
        <f t="shared" si="18"/>
        <v>PROFESIONAL UNIVERSITARIO</v>
      </c>
      <c r="C90" s="2">
        <f t="shared" si="18"/>
        <v>11</v>
      </c>
      <c r="D90" s="2">
        <f t="shared" ref="D90:F94" si="20">+D24</f>
        <v>19</v>
      </c>
      <c r="E90" s="4">
        <f t="shared" si="20"/>
        <v>751373544</v>
      </c>
      <c r="F90" s="4">
        <f t="shared" si="20"/>
        <v>1348038834.3607812</v>
      </c>
      <c r="G90" s="4">
        <f t="shared" si="16"/>
        <v>39545976</v>
      </c>
      <c r="H90" s="4">
        <f t="shared" si="17"/>
        <v>70949412.334777951</v>
      </c>
    </row>
    <row r="91" spans="2:8" x14ac:dyDescent="0.25">
      <c r="B91" s="2" t="str">
        <f t="shared" si="18"/>
        <v>AUXILIAR DE PRONOSTICO</v>
      </c>
      <c r="C91" s="2">
        <f t="shared" si="18"/>
        <v>10</v>
      </c>
      <c r="D91" s="2">
        <f t="shared" si="20"/>
        <v>2</v>
      </c>
      <c r="E91" s="4">
        <f t="shared" si="20"/>
        <v>42905448</v>
      </c>
      <c r="F91" s="4">
        <f t="shared" si="20"/>
        <v>167358324.42290759</v>
      </c>
      <c r="G91" s="4">
        <f t="shared" si="16"/>
        <v>21452724</v>
      </c>
      <c r="H91" s="4">
        <f t="shared" si="17"/>
        <v>83679162.211453795</v>
      </c>
    </row>
    <row r="92" spans="2:8" x14ac:dyDescent="0.25">
      <c r="B92" s="2" t="str">
        <f t="shared" si="18"/>
        <v>AUXILIAR DE PRONOSTICO</v>
      </c>
      <c r="C92" s="2">
        <f t="shared" si="18"/>
        <v>11</v>
      </c>
      <c r="D92" s="2">
        <f t="shared" si="20"/>
        <v>5</v>
      </c>
      <c r="E92" s="4">
        <f t="shared" si="20"/>
        <v>113080140</v>
      </c>
      <c r="F92" s="4">
        <f t="shared" si="20"/>
        <v>424606240.80052483</v>
      </c>
      <c r="G92" s="4">
        <f t="shared" si="16"/>
        <v>22616028</v>
      </c>
      <c r="H92" s="4">
        <f t="shared" si="17"/>
        <v>84921248.16010496</v>
      </c>
    </row>
    <row r="93" spans="2:8" x14ac:dyDescent="0.25">
      <c r="B93" s="2" t="str">
        <f t="shared" si="18"/>
        <v>AUXILIAR DE PRONOSTICO</v>
      </c>
      <c r="C93" s="2">
        <f t="shared" si="18"/>
        <v>12</v>
      </c>
      <c r="D93" s="2">
        <f t="shared" si="20"/>
        <v>7</v>
      </c>
      <c r="E93" s="4">
        <f t="shared" si="20"/>
        <v>167875932</v>
      </c>
      <c r="F93" s="4">
        <f t="shared" si="20"/>
        <v>395527452.83070838</v>
      </c>
      <c r="G93" s="4">
        <f t="shared" si="16"/>
        <v>23982276</v>
      </c>
      <c r="H93" s="4">
        <f t="shared" si="17"/>
        <v>56503921.832958341</v>
      </c>
    </row>
    <row r="94" spans="2:8" x14ac:dyDescent="0.25">
      <c r="B94" s="2" t="str">
        <f t="shared" si="18"/>
        <v>AUXILIAR DE PRONOSTICO</v>
      </c>
      <c r="C94" s="2">
        <f t="shared" si="18"/>
        <v>13</v>
      </c>
      <c r="D94" s="2">
        <f t="shared" si="20"/>
        <v>5</v>
      </c>
      <c r="E94" s="4">
        <f t="shared" si="20"/>
        <v>127875660</v>
      </c>
      <c r="F94" s="4">
        <f t="shared" si="20"/>
        <v>309273011.46781194</v>
      </c>
      <c r="G94" s="4">
        <f t="shared" si="16"/>
        <v>25575132</v>
      </c>
      <c r="H94" s="4">
        <f t="shared" si="17"/>
        <v>61854602.29356239</v>
      </c>
    </row>
    <row r="95" spans="2:8" x14ac:dyDescent="0.25">
      <c r="B95" s="2" t="s">
        <v>19</v>
      </c>
      <c r="C95" s="2">
        <f>+C141</f>
        <v>16</v>
      </c>
      <c r="D95" s="2">
        <f>+D141+D142</f>
        <v>6</v>
      </c>
      <c r="E95" s="2">
        <f t="shared" ref="E95:H95" si="21">+E141+E142</f>
        <v>187820496</v>
      </c>
      <c r="F95" s="2">
        <f t="shared" si="21"/>
        <v>418690472.91007745</v>
      </c>
      <c r="G95" s="2">
        <f t="shared" si="21"/>
        <v>62606832</v>
      </c>
      <c r="H95" s="2">
        <f t="shared" si="21"/>
        <v>139563490.97002581</v>
      </c>
    </row>
    <row r="96" spans="2:8" x14ac:dyDescent="0.25">
      <c r="B96" s="2" t="str">
        <f t="shared" ref="B96:F100" si="22">+B29</f>
        <v>OBSERVADOR DE SUPERFICIE</v>
      </c>
      <c r="C96" s="2">
        <f t="shared" si="22"/>
        <v>5</v>
      </c>
      <c r="D96" s="2">
        <f t="shared" si="22"/>
        <v>2</v>
      </c>
      <c r="E96" s="4">
        <f t="shared" si="22"/>
        <v>28331088</v>
      </c>
      <c r="F96" s="4">
        <f t="shared" si="22"/>
        <v>125084530.06774718</v>
      </c>
      <c r="G96" s="4">
        <f t="shared" si="16"/>
        <v>14165544</v>
      </c>
      <c r="H96" s="4">
        <f t="shared" si="17"/>
        <v>62542265.033873588</v>
      </c>
    </row>
    <row r="97" spans="2:8" x14ac:dyDescent="0.25">
      <c r="B97" s="2" t="str">
        <f t="shared" si="22"/>
        <v>OBSERVADOR DE SUPERFICIE</v>
      </c>
      <c r="C97" s="2">
        <f t="shared" si="22"/>
        <v>6</v>
      </c>
      <c r="D97" s="2">
        <f t="shared" si="22"/>
        <v>15</v>
      </c>
      <c r="E97" s="4">
        <f t="shared" si="22"/>
        <v>255739140</v>
      </c>
      <c r="F97" s="4">
        <f t="shared" si="22"/>
        <v>929785995.53893661</v>
      </c>
      <c r="G97" s="4">
        <f t="shared" si="16"/>
        <v>17049276</v>
      </c>
      <c r="H97" s="4">
        <f t="shared" si="17"/>
        <v>61985733.035929106</v>
      </c>
    </row>
    <row r="98" spans="2:8" x14ac:dyDescent="0.25">
      <c r="B98" s="2" t="str">
        <f t="shared" si="22"/>
        <v>OBSERVADOR DE SUPERFICIE</v>
      </c>
      <c r="C98" s="2">
        <f t="shared" si="22"/>
        <v>7</v>
      </c>
      <c r="D98" s="2">
        <f t="shared" si="22"/>
        <v>20</v>
      </c>
      <c r="E98" s="4">
        <f t="shared" si="22"/>
        <v>363351120</v>
      </c>
      <c r="F98" s="4">
        <f t="shared" si="22"/>
        <v>1196917841.1528327</v>
      </c>
      <c r="G98" s="4">
        <f t="shared" si="16"/>
        <v>18167556</v>
      </c>
      <c r="H98" s="4">
        <f t="shared" si="17"/>
        <v>59845892.05764164</v>
      </c>
    </row>
    <row r="99" spans="2:8" x14ac:dyDescent="0.25">
      <c r="B99" s="2" t="str">
        <f t="shared" si="22"/>
        <v>OBSERVADOR DE SUPERFICIE</v>
      </c>
      <c r="C99" s="2">
        <f t="shared" si="22"/>
        <v>8</v>
      </c>
      <c r="D99" s="2">
        <f t="shared" si="22"/>
        <v>10</v>
      </c>
      <c r="E99" s="4">
        <f t="shared" si="22"/>
        <v>186280440</v>
      </c>
      <c r="F99" s="4">
        <f t="shared" si="22"/>
        <v>934343393.02325642</v>
      </c>
      <c r="G99" s="4">
        <f t="shared" si="16"/>
        <v>18628044</v>
      </c>
      <c r="H99" s="4">
        <f t="shared" si="17"/>
        <v>93434339.302325636</v>
      </c>
    </row>
    <row r="100" spans="2:8" x14ac:dyDescent="0.25">
      <c r="B100" s="2" t="str">
        <f t="shared" si="22"/>
        <v>OBSERVADOR DE SUPERFICIE</v>
      </c>
      <c r="C100" s="2">
        <f t="shared" si="22"/>
        <v>9</v>
      </c>
      <c r="D100" s="2">
        <f t="shared" si="22"/>
        <v>28</v>
      </c>
      <c r="E100" s="4">
        <f t="shared" si="22"/>
        <v>574014336</v>
      </c>
      <c r="F100" s="4">
        <f t="shared" si="22"/>
        <v>1525771775.2799163</v>
      </c>
      <c r="G100" s="4">
        <f t="shared" si="16"/>
        <v>20500512</v>
      </c>
      <c r="H100" s="4">
        <f t="shared" si="17"/>
        <v>54491849.117139868</v>
      </c>
    </row>
    <row r="101" spans="2:8" x14ac:dyDescent="0.25">
      <c r="B101" s="2" t="str">
        <f t="shared" ref="B101:C120" si="23">+B34</f>
        <v>PRONOSTICADOR</v>
      </c>
      <c r="C101" s="2">
        <f t="shared" si="23"/>
        <v>12</v>
      </c>
      <c r="D101" s="2">
        <f t="shared" ref="D101:F102" si="24">+D34</f>
        <v>2</v>
      </c>
      <c r="E101" s="4">
        <f t="shared" si="24"/>
        <v>47964552</v>
      </c>
      <c r="F101" s="4">
        <f t="shared" si="24"/>
        <v>93139257.053302765</v>
      </c>
      <c r="G101" s="4">
        <f t="shared" si="16"/>
        <v>23982276</v>
      </c>
      <c r="H101" s="4">
        <f t="shared" si="17"/>
        <v>46569628.526651382</v>
      </c>
    </row>
    <row r="102" spans="2:8" x14ac:dyDescent="0.25">
      <c r="B102" s="2" t="str">
        <f t="shared" si="23"/>
        <v>PRONOSTICADOR</v>
      </c>
      <c r="C102" s="2">
        <f t="shared" si="23"/>
        <v>14</v>
      </c>
      <c r="D102" s="2">
        <f t="shared" si="24"/>
        <v>1</v>
      </c>
      <c r="E102" s="4">
        <f t="shared" si="24"/>
        <v>26509284</v>
      </c>
      <c r="F102" s="4">
        <f t="shared" si="24"/>
        <v>78068201.29070285</v>
      </c>
      <c r="G102" s="4">
        <f t="shared" si="16"/>
        <v>26509284</v>
      </c>
      <c r="H102" s="4">
        <f t="shared" si="17"/>
        <v>78068201.29070285</v>
      </c>
    </row>
    <row r="103" spans="2:8" x14ac:dyDescent="0.25">
      <c r="B103" s="2" t="str">
        <f t="shared" si="23"/>
        <v>PRONOSTICADOR</v>
      </c>
      <c r="C103" s="2">
        <f t="shared" si="23"/>
        <v>16</v>
      </c>
      <c r="D103" s="2">
        <f>+D36</f>
        <v>2</v>
      </c>
      <c r="E103" s="4">
        <f>+E36</f>
        <v>62606832</v>
      </c>
      <c r="F103" s="4">
        <f t="shared" ref="F103:H103" si="25">+F36</f>
        <v>176804887.88913476</v>
      </c>
      <c r="G103" s="4">
        <f t="shared" si="25"/>
        <v>31303416</v>
      </c>
      <c r="H103" s="4">
        <f t="shared" si="25"/>
        <v>88402443.944567382</v>
      </c>
    </row>
    <row r="104" spans="2:8" x14ac:dyDescent="0.25">
      <c r="B104" s="2" t="str">
        <f t="shared" si="23"/>
        <v>RADIOSONDISTA</v>
      </c>
      <c r="C104" s="2">
        <f t="shared" si="23"/>
        <v>10</v>
      </c>
      <c r="D104" s="2">
        <f t="shared" ref="D104:F109" si="26">+D37</f>
        <v>5</v>
      </c>
      <c r="E104" s="4">
        <f t="shared" si="26"/>
        <v>107263620</v>
      </c>
      <c r="F104" s="4">
        <f t="shared" si="26"/>
        <v>316323622.07786095</v>
      </c>
      <c r="G104" s="4">
        <f t="shared" si="16"/>
        <v>21452724</v>
      </c>
      <c r="H104" s="4">
        <f t="shared" si="17"/>
        <v>63264724.415572189</v>
      </c>
    </row>
    <row r="105" spans="2:8" x14ac:dyDescent="0.25">
      <c r="B105" s="2" t="str">
        <f t="shared" si="23"/>
        <v>RADIOSONDISTA</v>
      </c>
      <c r="C105" s="2">
        <f t="shared" si="23"/>
        <v>11</v>
      </c>
      <c r="D105" s="2">
        <f t="shared" si="26"/>
        <v>2</v>
      </c>
      <c r="E105" s="4">
        <f t="shared" si="26"/>
        <v>45232056</v>
      </c>
      <c r="F105" s="4">
        <f t="shared" si="26"/>
        <v>118228209.70616892</v>
      </c>
      <c r="G105" s="4">
        <f t="shared" si="16"/>
        <v>22616028</v>
      </c>
      <c r="H105" s="4">
        <f t="shared" si="17"/>
        <v>59114104.85308446</v>
      </c>
    </row>
    <row r="106" spans="2:8" x14ac:dyDescent="0.25">
      <c r="B106" s="2" t="str">
        <f t="shared" si="23"/>
        <v>RADIOSONDISTA</v>
      </c>
      <c r="C106" s="2">
        <f t="shared" si="23"/>
        <v>12</v>
      </c>
      <c r="D106" s="2">
        <f t="shared" si="26"/>
        <v>4</v>
      </c>
      <c r="E106" s="4">
        <f t="shared" si="26"/>
        <v>95929104</v>
      </c>
      <c r="F106" s="4">
        <f t="shared" si="26"/>
        <v>240567492.95643672</v>
      </c>
      <c r="G106" s="4">
        <f t="shared" si="16"/>
        <v>23982276</v>
      </c>
      <c r="H106" s="4">
        <f t="shared" si="17"/>
        <v>60141873.239109181</v>
      </c>
    </row>
    <row r="107" spans="2:8" x14ac:dyDescent="0.25">
      <c r="B107" s="2" t="str">
        <f t="shared" si="23"/>
        <v>TECNICO ADMINISTRATIVO</v>
      </c>
      <c r="C107" s="2">
        <f t="shared" si="23"/>
        <v>9</v>
      </c>
      <c r="D107" s="2">
        <f t="shared" si="26"/>
        <v>1</v>
      </c>
      <c r="E107" s="4">
        <f t="shared" si="26"/>
        <v>20500512</v>
      </c>
      <c r="F107" s="4">
        <f t="shared" si="26"/>
        <v>58684639.052539617</v>
      </c>
      <c r="G107" s="4">
        <f t="shared" si="16"/>
        <v>20500512</v>
      </c>
      <c r="H107" s="4">
        <f t="shared" si="17"/>
        <v>58684639.052539617</v>
      </c>
    </row>
    <row r="108" spans="2:8" x14ac:dyDescent="0.25">
      <c r="B108" s="2" t="str">
        <f t="shared" si="23"/>
        <v>TECNICO ADMINISTRATIVO</v>
      </c>
      <c r="C108" s="2">
        <f t="shared" si="23"/>
        <v>10</v>
      </c>
      <c r="D108" s="2">
        <f t="shared" si="26"/>
        <v>30</v>
      </c>
      <c r="E108" s="4">
        <f t="shared" si="26"/>
        <v>643581720</v>
      </c>
      <c r="F108" s="4">
        <f t="shared" si="26"/>
        <v>1313375117.8133998</v>
      </c>
      <c r="G108" s="4">
        <f t="shared" si="16"/>
        <v>21452724</v>
      </c>
      <c r="H108" s="4">
        <f t="shared" si="17"/>
        <v>43779170.593779996</v>
      </c>
    </row>
    <row r="109" spans="2:8" x14ac:dyDescent="0.25">
      <c r="B109" s="2" t="str">
        <f t="shared" si="23"/>
        <v>TECNICO ADMINISTRATIVO</v>
      </c>
      <c r="C109" s="2">
        <f t="shared" si="23"/>
        <v>11</v>
      </c>
      <c r="D109" s="2">
        <f t="shared" si="26"/>
        <v>28</v>
      </c>
      <c r="E109" s="4">
        <f t="shared" si="26"/>
        <v>633248784</v>
      </c>
      <c r="F109" s="4">
        <f t="shared" si="26"/>
        <v>1319397674.6956577</v>
      </c>
      <c r="G109" s="4">
        <f t="shared" si="16"/>
        <v>22616028</v>
      </c>
      <c r="H109" s="4">
        <f t="shared" si="17"/>
        <v>47121345.524844922</v>
      </c>
    </row>
    <row r="110" spans="2:8" x14ac:dyDescent="0.25">
      <c r="B110" s="2" t="str">
        <f t="shared" si="23"/>
        <v>TECNICO ADMINISTRATIVO</v>
      </c>
      <c r="C110" s="2">
        <f t="shared" si="23"/>
        <v>12</v>
      </c>
      <c r="D110" s="2">
        <f>+D43+D143</f>
        <v>2</v>
      </c>
      <c r="E110" s="4">
        <f>+E43+E143</f>
        <v>47964552</v>
      </c>
      <c r="F110" s="4">
        <f>+F43+F143</f>
        <v>124779035.5554336</v>
      </c>
      <c r="G110" s="4">
        <f t="shared" si="16"/>
        <v>23982276</v>
      </c>
      <c r="H110" s="4">
        <f t="shared" si="17"/>
        <v>62389517.777716801</v>
      </c>
    </row>
    <row r="111" spans="2:8" x14ac:dyDescent="0.25">
      <c r="B111" s="2" t="str">
        <f t="shared" si="23"/>
        <v>TECNICO ADMINISTRATIVO</v>
      </c>
      <c r="C111" s="2">
        <f t="shared" si="23"/>
        <v>13</v>
      </c>
      <c r="D111" s="2">
        <f t="shared" ref="D111:F120" si="27">+D44</f>
        <v>1</v>
      </c>
      <c r="E111" s="4">
        <f t="shared" si="27"/>
        <v>25575132</v>
      </c>
      <c r="F111" s="4">
        <f t="shared" si="27"/>
        <v>52830339.171887234</v>
      </c>
      <c r="G111" s="4">
        <f t="shared" si="16"/>
        <v>25575132</v>
      </c>
      <c r="H111" s="4">
        <f t="shared" si="17"/>
        <v>52830339.171887234</v>
      </c>
    </row>
    <row r="112" spans="2:8" x14ac:dyDescent="0.25">
      <c r="B112" s="2" t="str">
        <f t="shared" si="23"/>
        <v>TECNICO ADMINISTRATIVO</v>
      </c>
      <c r="C112" s="2">
        <f t="shared" si="23"/>
        <v>14</v>
      </c>
      <c r="D112" s="2">
        <f t="shared" si="27"/>
        <v>21</v>
      </c>
      <c r="E112" s="4">
        <f t="shared" si="27"/>
        <v>556694964</v>
      </c>
      <c r="F112" s="4">
        <f t="shared" si="27"/>
        <v>1057957874.0703342</v>
      </c>
      <c r="G112" s="4">
        <f t="shared" si="16"/>
        <v>26509284</v>
      </c>
      <c r="H112" s="4">
        <f t="shared" si="17"/>
        <v>50378946.384301625</v>
      </c>
    </row>
    <row r="113" spans="2:11" x14ac:dyDescent="0.25">
      <c r="B113" s="2" t="str">
        <f t="shared" si="23"/>
        <v>TECNICO ADMINISTRATIVO</v>
      </c>
      <c r="C113" s="2">
        <f t="shared" si="23"/>
        <v>15</v>
      </c>
      <c r="D113" s="2">
        <f t="shared" si="27"/>
        <v>5</v>
      </c>
      <c r="E113" s="4">
        <f t="shared" si="27"/>
        <v>138527460</v>
      </c>
      <c r="F113" s="4">
        <f t="shared" si="27"/>
        <v>297232826.74475932</v>
      </c>
      <c r="G113" s="4">
        <f t="shared" si="16"/>
        <v>27705492</v>
      </c>
      <c r="H113" s="4">
        <f t="shared" si="17"/>
        <v>59446565.348951861</v>
      </c>
    </row>
    <row r="114" spans="2:11" x14ac:dyDescent="0.25">
      <c r="B114" s="2" t="str">
        <f t="shared" si="23"/>
        <v>TECNICO ADMINISTRATIVO</v>
      </c>
      <c r="C114" s="2">
        <f t="shared" si="23"/>
        <v>16</v>
      </c>
      <c r="D114" s="2">
        <f t="shared" si="27"/>
        <v>15</v>
      </c>
      <c r="E114" s="4">
        <f t="shared" si="27"/>
        <v>469551240</v>
      </c>
      <c r="F114" s="4">
        <f t="shared" si="27"/>
        <v>850334712.73333192</v>
      </c>
      <c r="G114" s="4">
        <f t="shared" si="16"/>
        <v>31303416</v>
      </c>
      <c r="H114" s="4">
        <f t="shared" si="17"/>
        <v>56688980.848888792</v>
      </c>
    </row>
    <row r="115" spans="2:11" x14ac:dyDescent="0.25">
      <c r="B115" s="2" t="str">
        <f t="shared" si="23"/>
        <v>TECNICO OPERATIVO</v>
      </c>
      <c r="C115" s="2">
        <f t="shared" si="23"/>
        <v>7</v>
      </c>
      <c r="D115" s="2">
        <f t="shared" si="27"/>
        <v>6</v>
      </c>
      <c r="E115" s="4">
        <f t="shared" si="27"/>
        <v>109005336</v>
      </c>
      <c r="F115" s="4">
        <f t="shared" si="27"/>
        <v>224445289.70723033</v>
      </c>
      <c r="G115" s="4">
        <f t="shared" si="16"/>
        <v>18167556</v>
      </c>
      <c r="H115" s="4">
        <f t="shared" si="17"/>
        <v>37407548.284538388</v>
      </c>
    </row>
    <row r="116" spans="2:11" x14ac:dyDescent="0.25">
      <c r="B116" s="2" t="str">
        <f t="shared" si="23"/>
        <v>TECNICO OPERATIVO</v>
      </c>
      <c r="C116" s="2">
        <f t="shared" si="23"/>
        <v>9</v>
      </c>
      <c r="D116" s="2">
        <f t="shared" si="27"/>
        <v>6</v>
      </c>
      <c r="E116" s="4">
        <f t="shared" si="27"/>
        <v>123003072</v>
      </c>
      <c r="F116" s="4">
        <f t="shared" si="27"/>
        <v>283822800.73557675</v>
      </c>
      <c r="G116" s="4">
        <f t="shared" si="16"/>
        <v>20500512</v>
      </c>
      <c r="H116" s="4">
        <f t="shared" si="17"/>
        <v>47303800.122596122</v>
      </c>
    </row>
    <row r="117" spans="2:11" x14ac:dyDescent="0.25">
      <c r="B117" s="2" t="str">
        <f t="shared" si="23"/>
        <v>TECNICO OPERATIVO</v>
      </c>
      <c r="C117" s="2">
        <f t="shared" si="23"/>
        <v>10</v>
      </c>
      <c r="D117" s="2">
        <f t="shared" si="27"/>
        <v>1</v>
      </c>
      <c r="E117" s="4">
        <f t="shared" si="27"/>
        <v>21452724</v>
      </c>
      <c r="F117" s="4">
        <f t="shared" si="27"/>
        <v>56723673.479340062</v>
      </c>
      <c r="G117" s="4">
        <f t="shared" si="16"/>
        <v>21452724</v>
      </c>
      <c r="H117" s="4">
        <f t="shared" si="17"/>
        <v>56723673.479340062</v>
      </c>
    </row>
    <row r="118" spans="2:11" x14ac:dyDescent="0.25">
      <c r="B118" s="2" t="str">
        <f t="shared" si="23"/>
        <v>TECNICO OPERATIVO</v>
      </c>
      <c r="C118" s="2">
        <f t="shared" si="23"/>
        <v>11</v>
      </c>
      <c r="D118" s="2">
        <f t="shared" si="27"/>
        <v>3</v>
      </c>
      <c r="E118" s="4">
        <f t="shared" si="27"/>
        <v>67848084</v>
      </c>
      <c r="F118" s="4">
        <f t="shared" si="27"/>
        <v>129641721.89418235</v>
      </c>
      <c r="G118" s="4">
        <f t="shared" si="16"/>
        <v>22616028</v>
      </c>
      <c r="H118" s="4">
        <f t="shared" si="17"/>
        <v>43213907.298060782</v>
      </c>
    </row>
    <row r="119" spans="2:11" x14ac:dyDescent="0.25">
      <c r="B119" s="2" t="str">
        <f t="shared" si="23"/>
        <v>TECNICO OPERATIVO</v>
      </c>
      <c r="C119" s="2">
        <f t="shared" si="23"/>
        <v>12</v>
      </c>
      <c r="D119" s="2">
        <f t="shared" si="27"/>
        <v>6</v>
      </c>
      <c r="E119" s="4">
        <f t="shared" si="27"/>
        <v>143893656</v>
      </c>
      <c r="F119" s="4">
        <f t="shared" si="27"/>
        <v>259939515.68646407</v>
      </c>
      <c r="G119" s="4">
        <f t="shared" si="16"/>
        <v>23982276</v>
      </c>
      <c r="H119" s="4">
        <f t="shared" si="17"/>
        <v>43323252.614410676</v>
      </c>
    </row>
    <row r="120" spans="2:11" x14ac:dyDescent="0.25">
      <c r="B120" s="2" t="str">
        <f t="shared" si="23"/>
        <v>AUXILIAR ADMINISTRATIVO</v>
      </c>
      <c r="C120" s="2">
        <f t="shared" si="23"/>
        <v>12</v>
      </c>
      <c r="D120" s="2">
        <f t="shared" si="27"/>
        <v>2</v>
      </c>
      <c r="E120" s="4">
        <f t="shared" si="27"/>
        <v>36089472</v>
      </c>
      <c r="F120" s="4">
        <f t="shared" si="27"/>
        <v>73304115.621170551</v>
      </c>
      <c r="G120" s="4">
        <f t="shared" si="16"/>
        <v>18044736</v>
      </c>
      <c r="H120" s="4">
        <f t="shared" si="17"/>
        <v>36652057.810585275</v>
      </c>
    </row>
    <row r="121" spans="2:11" x14ac:dyDescent="0.25">
      <c r="B121" s="2" t="str">
        <f t="shared" ref="B121:C132" si="28">+B54</f>
        <v>AUXILIAR ADMINISTRATIVO</v>
      </c>
      <c r="C121" s="2">
        <f t="shared" si="28"/>
        <v>14</v>
      </c>
      <c r="D121" s="2">
        <f>+D54+D144</f>
        <v>5</v>
      </c>
      <c r="E121" s="4">
        <f>+E54+E144</f>
        <v>95180640</v>
      </c>
      <c r="F121" s="4">
        <f>+F54+F144</f>
        <v>201671904.86000863</v>
      </c>
      <c r="G121" s="4">
        <f t="shared" si="16"/>
        <v>19036128</v>
      </c>
      <c r="H121" s="4">
        <f t="shared" si="17"/>
        <v>40334380.972001724</v>
      </c>
    </row>
    <row r="122" spans="2:11" x14ac:dyDescent="0.25">
      <c r="B122" s="2" t="str">
        <f t="shared" si="28"/>
        <v>AUXILIAR ADMINISTRATIVO</v>
      </c>
      <c r="C122" s="2">
        <f t="shared" si="28"/>
        <v>20</v>
      </c>
      <c r="D122" s="2">
        <f t="shared" ref="D122:F132" si="29">+D55</f>
        <v>5</v>
      </c>
      <c r="E122" s="4">
        <f t="shared" si="29"/>
        <v>113449020</v>
      </c>
      <c r="F122" s="4">
        <f t="shared" si="29"/>
        <v>216780681.4100011</v>
      </c>
      <c r="G122" s="4">
        <f t="shared" si="16"/>
        <v>22689804</v>
      </c>
      <c r="H122" s="4">
        <f t="shared" si="17"/>
        <v>43356136.282000221</v>
      </c>
    </row>
    <row r="123" spans="2:11" x14ac:dyDescent="0.25">
      <c r="B123" s="2" t="str">
        <f t="shared" si="28"/>
        <v>AUXILIAR ADMINISTRATIVO</v>
      </c>
      <c r="C123" s="2">
        <f t="shared" si="28"/>
        <v>22</v>
      </c>
      <c r="D123" s="2">
        <f t="shared" si="29"/>
        <v>8</v>
      </c>
      <c r="E123" s="4">
        <f t="shared" si="29"/>
        <v>200731488</v>
      </c>
      <c r="F123" s="4">
        <f t="shared" si="29"/>
        <v>350499284.78745753</v>
      </c>
      <c r="G123" s="4">
        <f t="shared" si="16"/>
        <v>25091436</v>
      </c>
      <c r="H123" s="4">
        <f t="shared" si="17"/>
        <v>43812410.598432191</v>
      </c>
    </row>
    <row r="124" spans="2:11" x14ac:dyDescent="0.25">
      <c r="B124" s="2" t="str">
        <f t="shared" si="28"/>
        <v>AUXILIAR SERVICIOS GENERALES</v>
      </c>
      <c r="C124" s="2">
        <f t="shared" si="28"/>
        <v>9</v>
      </c>
      <c r="D124" s="2">
        <f t="shared" si="29"/>
        <v>8</v>
      </c>
      <c r="E124" s="4">
        <f t="shared" si="29"/>
        <v>113324352</v>
      </c>
      <c r="F124" s="4">
        <f t="shared" si="29"/>
        <v>223863792.43896949</v>
      </c>
      <c r="G124" s="4">
        <f t="shared" si="16"/>
        <v>14165544</v>
      </c>
      <c r="H124" s="4">
        <f t="shared" si="17"/>
        <v>27982974.054871187</v>
      </c>
    </row>
    <row r="125" spans="2:11" x14ac:dyDescent="0.25">
      <c r="B125" s="2" t="str">
        <f t="shared" si="28"/>
        <v>CONDUCTOR MECANICO</v>
      </c>
      <c r="C125" s="2">
        <f t="shared" si="28"/>
        <v>15</v>
      </c>
      <c r="D125" s="2">
        <f t="shared" si="29"/>
        <v>6</v>
      </c>
      <c r="E125" s="4">
        <f t="shared" si="29"/>
        <v>117766872</v>
      </c>
      <c r="F125" s="4">
        <f t="shared" si="29"/>
        <v>326387298.12895739</v>
      </c>
      <c r="G125" s="4">
        <f t="shared" si="16"/>
        <v>19627812</v>
      </c>
      <c r="H125" s="4">
        <f t="shared" si="17"/>
        <v>54397883.021492898</v>
      </c>
    </row>
    <row r="126" spans="2:11" x14ac:dyDescent="0.25">
      <c r="B126" s="2" t="str">
        <f t="shared" si="28"/>
        <v>CONDUCTOR MECANICO</v>
      </c>
      <c r="C126" s="2">
        <f t="shared" si="28"/>
        <v>19</v>
      </c>
      <c r="D126" s="2">
        <f t="shared" si="29"/>
        <v>1</v>
      </c>
      <c r="E126" s="4">
        <f t="shared" si="29"/>
        <v>22006104</v>
      </c>
      <c r="F126" s="4">
        <f t="shared" si="29"/>
        <v>62549902.370508507</v>
      </c>
      <c r="G126" s="4">
        <f t="shared" si="16"/>
        <v>22006104</v>
      </c>
      <c r="H126" s="4">
        <f t="shared" si="17"/>
        <v>62549902.370508507</v>
      </c>
      <c r="K126" s="11"/>
    </row>
    <row r="127" spans="2:11" x14ac:dyDescent="0.25">
      <c r="B127" s="2" t="str">
        <f t="shared" si="28"/>
        <v>OPERARIO CALIFICADO</v>
      </c>
      <c r="C127" s="2">
        <f t="shared" si="28"/>
        <v>11</v>
      </c>
      <c r="D127" s="2">
        <f t="shared" si="29"/>
        <v>5</v>
      </c>
      <c r="E127" s="4">
        <f t="shared" si="29"/>
        <v>84027660</v>
      </c>
      <c r="F127" s="4">
        <f t="shared" si="29"/>
        <v>167411771.16411239</v>
      </c>
      <c r="G127" s="4">
        <f t="shared" ref="G127:G131" si="30">+E127/D127</f>
        <v>16805532</v>
      </c>
      <c r="H127" s="4">
        <f t="shared" ref="H127:H131" si="31">+F127/D127</f>
        <v>33482354.232822478</v>
      </c>
    </row>
    <row r="128" spans="2:11" x14ac:dyDescent="0.25">
      <c r="B128" s="2" t="str">
        <f t="shared" si="28"/>
        <v>OPERARIO CALIFICADO</v>
      </c>
      <c r="C128" s="2">
        <f t="shared" si="28"/>
        <v>15</v>
      </c>
      <c r="D128" s="2">
        <f t="shared" si="29"/>
        <v>1</v>
      </c>
      <c r="E128" s="4">
        <f t="shared" si="29"/>
        <v>19627812</v>
      </c>
      <c r="F128" s="4">
        <f t="shared" si="29"/>
        <v>40144801.375274368</v>
      </c>
      <c r="G128" s="4">
        <f t="shared" si="30"/>
        <v>19627812</v>
      </c>
      <c r="H128" s="4">
        <f t="shared" si="31"/>
        <v>40144801.375274368</v>
      </c>
    </row>
    <row r="129" spans="2:11" x14ac:dyDescent="0.25">
      <c r="B129" s="2" t="str">
        <f t="shared" si="28"/>
        <v>OPERARIO CALIFICADO</v>
      </c>
      <c r="C129" s="2">
        <f t="shared" si="28"/>
        <v>19</v>
      </c>
      <c r="D129" s="2">
        <f t="shared" si="29"/>
        <v>1</v>
      </c>
      <c r="E129" s="4">
        <f t="shared" si="29"/>
        <v>22006104</v>
      </c>
      <c r="F129" s="4">
        <f t="shared" si="29"/>
        <v>48965060.736303352</v>
      </c>
      <c r="G129" s="4">
        <f t="shared" si="30"/>
        <v>22006104</v>
      </c>
      <c r="H129" s="4">
        <f t="shared" si="31"/>
        <v>48965060.736303352</v>
      </c>
    </row>
    <row r="130" spans="2:11" x14ac:dyDescent="0.25">
      <c r="B130" s="2" t="str">
        <f t="shared" si="28"/>
        <v>SECRETARIO EJECUTIVO</v>
      </c>
      <c r="C130" s="2">
        <f t="shared" si="28"/>
        <v>16</v>
      </c>
      <c r="D130" s="2">
        <f t="shared" si="29"/>
        <v>4</v>
      </c>
      <c r="E130" s="4">
        <f t="shared" si="29"/>
        <v>82002048</v>
      </c>
      <c r="F130" s="4">
        <f t="shared" si="29"/>
        <v>156537677.26526833</v>
      </c>
      <c r="G130" s="4">
        <f t="shared" si="30"/>
        <v>20500512</v>
      </c>
      <c r="H130" s="4">
        <f t="shared" si="31"/>
        <v>39134419.316317081</v>
      </c>
    </row>
    <row r="131" spans="2:11" x14ac:dyDescent="0.25">
      <c r="B131" s="2" t="str">
        <f t="shared" si="28"/>
        <v>SECRETARIO EJECUTIVO</v>
      </c>
      <c r="C131" s="2">
        <f t="shared" si="28"/>
        <v>20</v>
      </c>
      <c r="D131" s="2">
        <f t="shared" si="29"/>
        <v>18</v>
      </c>
      <c r="E131" s="4">
        <f t="shared" si="29"/>
        <v>408416472</v>
      </c>
      <c r="F131" s="4">
        <f t="shared" si="29"/>
        <v>744230634.96984363</v>
      </c>
      <c r="G131" s="4">
        <f t="shared" si="30"/>
        <v>22689804</v>
      </c>
      <c r="H131" s="4">
        <f t="shared" si="31"/>
        <v>41346146.387213536</v>
      </c>
    </row>
    <row r="132" spans="2:11" x14ac:dyDescent="0.25">
      <c r="B132" s="2" t="str">
        <f t="shared" si="28"/>
        <v>SECRETARIO EJECUTIVO</v>
      </c>
      <c r="C132" s="2">
        <f t="shared" si="28"/>
        <v>24</v>
      </c>
      <c r="D132" s="2">
        <f t="shared" si="29"/>
        <v>8</v>
      </c>
      <c r="E132" s="4">
        <f t="shared" si="29"/>
        <v>241749504</v>
      </c>
      <c r="F132" s="4">
        <f t="shared" si="29"/>
        <v>429133363.73240304</v>
      </c>
      <c r="G132" s="4">
        <f t="shared" ref="G132" si="32">+E132/D132</f>
        <v>30218688</v>
      </c>
      <c r="H132" s="4">
        <f t="shared" ref="H132" si="33">+F132/D132</f>
        <v>53641670.46655038</v>
      </c>
    </row>
    <row r="133" spans="2:11" x14ac:dyDescent="0.25">
      <c r="B133" s="3"/>
      <c r="C133" s="3"/>
      <c r="D133" s="6">
        <f>SUM(D70:D132)</f>
        <v>488</v>
      </c>
      <c r="E133" s="6">
        <f>SUM(E70:E132)</f>
        <v>15966552996</v>
      </c>
      <c r="F133" s="6">
        <f>SUM(F70:F132)</f>
        <v>33800022692.712112</v>
      </c>
      <c r="G133" s="6">
        <f>SUM(G70:G132)</f>
        <v>2373888232.5</v>
      </c>
      <c r="H133" s="6">
        <f>SUM(H70:H132)</f>
        <v>5405291486.0867872</v>
      </c>
    </row>
    <row r="134" spans="2:11" ht="15.75" thickBot="1" x14ac:dyDescent="0.3">
      <c r="D134" s="9"/>
      <c r="E134" s="9"/>
      <c r="F134" s="9"/>
      <c r="G134" s="9"/>
      <c r="H134" s="9"/>
    </row>
    <row r="135" spans="2:11" ht="21.75" thickBot="1" x14ac:dyDescent="0.4">
      <c r="B135" s="14" t="s">
        <v>30</v>
      </c>
      <c r="C135" s="15"/>
      <c r="D135" s="15"/>
      <c r="E135" s="15"/>
      <c r="F135" s="15"/>
      <c r="G135" s="15"/>
      <c r="H135" s="16"/>
      <c r="K135" s="11"/>
    </row>
    <row r="136" spans="2:11" ht="22.5" x14ac:dyDescent="0.25">
      <c r="B136" s="1" t="s">
        <v>0</v>
      </c>
      <c r="C136" s="1" t="s">
        <v>1</v>
      </c>
      <c r="D136" s="1" t="s">
        <v>13</v>
      </c>
      <c r="E136" s="1" t="s">
        <v>5</v>
      </c>
      <c r="F136" s="1" t="s">
        <v>6</v>
      </c>
      <c r="G136" s="1" t="s">
        <v>7</v>
      </c>
      <c r="H136" s="1" t="s">
        <v>8</v>
      </c>
    </row>
    <row r="137" spans="2:11" x14ac:dyDescent="0.25">
      <c r="B137" s="2" t="s">
        <v>3</v>
      </c>
      <c r="C137" s="12">
        <v>13</v>
      </c>
      <c r="D137" s="12">
        <v>4</v>
      </c>
      <c r="E137" s="13">
        <v>181830960</v>
      </c>
      <c r="F137" s="7">
        <v>313547175.06957746</v>
      </c>
      <c r="G137" s="4">
        <f>+E137/D137</f>
        <v>45457740</v>
      </c>
      <c r="H137" s="4">
        <f>+F137/D137</f>
        <v>78386793.767394364</v>
      </c>
    </row>
    <row r="138" spans="2:11" x14ac:dyDescent="0.25">
      <c r="B138" s="2" t="s">
        <v>3</v>
      </c>
      <c r="C138" s="12">
        <v>17</v>
      </c>
      <c r="D138" s="12">
        <v>3</v>
      </c>
      <c r="E138" s="13">
        <v>182973060</v>
      </c>
      <c r="F138" s="7">
        <v>316554160.62146974</v>
      </c>
      <c r="G138" s="4">
        <f t="shared" ref="G138:G144" si="34">+E138/D138</f>
        <v>60991020</v>
      </c>
      <c r="H138" s="4">
        <f t="shared" ref="H138:H144" si="35">+F138/D138</f>
        <v>105518053.54048991</v>
      </c>
    </row>
    <row r="139" spans="2:11" x14ac:dyDescent="0.25">
      <c r="B139" s="2" t="s">
        <v>4</v>
      </c>
      <c r="C139" s="12">
        <v>6</v>
      </c>
      <c r="D139" s="12">
        <v>1</v>
      </c>
      <c r="E139" s="13">
        <v>31934412</v>
      </c>
      <c r="F139" s="7">
        <v>54981704.86124225</v>
      </c>
      <c r="G139" s="4">
        <f t="shared" si="34"/>
        <v>31934412</v>
      </c>
      <c r="H139" s="4">
        <f t="shared" si="35"/>
        <v>54981704.86124225</v>
      </c>
    </row>
    <row r="140" spans="2:11" x14ac:dyDescent="0.25">
      <c r="B140" s="2" t="s">
        <v>4</v>
      </c>
      <c r="C140" s="12">
        <v>9</v>
      </c>
      <c r="D140" s="12">
        <v>2</v>
      </c>
      <c r="E140" s="13">
        <v>73392264</v>
      </c>
      <c r="F140" s="7">
        <v>126556944.26821731</v>
      </c>
      <c r="G140" s="4">
        <f t="shared" si="34"/>
        <v>36696132</v>
      </c>
      <c r="H140" s="4">
        <f t="shared" si="35"/>
        <v>63278472.134108655</v>
      </c>
    </row>
    <row r="141" spans="2:11" x14ac:dyDescent="0.25">
      <c r="B141" s="2" t="s">
        <v>19</v>
      </c>
      <c r="C141" s="12">
        <v>16</v>
      </c>
      <c r="D141" s="12">
        <v>3</v>
      </c>
      <c r="E141" s="13">
        <v>93910248</v>
      </c>
      <c r="F141" s="7">
        <v>222295814.91515231</v>
      </c>
      <c r="G141" s="4">
        <f t="shared" si="34"/>
        <v>31303416</v>
      </c>
      <c r="H141" s="4">
        <f t="shared" si="35"/>
        <v>74098604.971717432</v>
      </c>
    </row>
    <row r="142" spans="2:11" x14ac:dyDescent="0.25">
      <c r="B142" s="2" t="s">
        <v>19</v>
      </c>
      <c r="C142" s="12">
        <v>16</v>
      </c>
      <c r="D142" s="12">
        <v>3</v>
      </c>
      <c r="E142" s="13">
        <v>93910248</v>
      </c>
      <c r="F142" s="7">
        <v>196394657.99492511</v>
      </c>
      <c r="G142" s="4">
        <f t="shared" ref="G142" si="36">+E142/D142</f>
        <v>31303416</v>
      </c>
      <c r="H142" s="4">
        <f t="shared" ref="H142" si="37">+F142/D142</f>
        <v>65464885.998308368</v>
      </c>
    </row>
    <row r="143" spans="2:11" x14ac:dyDescent="0.25">
      <c r="B143" s="2" t="s">
        <v>11</v>
      </c>
      <c r="C143" s="12">
        <v>12</v>
      </c>
      <c r="D143" s="12">
        <v>1</v>
      </c>
      <c r="E143" s="13">
        <v>23982276</v>
      </c>
      <c r="F143" s="7">
        <v>45015483.815394178</v>
      </c>
      <c r="G143" s="4">
        <f t="shared" si="34"/>
        <v>23982276</v>
      </c>
      <c r="H143" s="4">
        <f t="shared" si="35"/>
        <v>45015483.815394178</v>
      </c>
    </row>
    <row r="144" spans="2:11" x14ac:dyDescent="0.25">
      <c r="B144" s="2" t="s">
        <v>12</v>
      </c>
      <c r="C144" s="12">
        <v>14</v>
      </c>
      <c r="D144" s="12">
        <v>1</v>
      </c>
      <c r="E144" s="13">
        <v>19036128</v>
      </c>
      <c r="F144" s="7">
        <v>39654058.803267889</v>
      </c>
      <c r="G144" s="4">
        <f t="shared" si="34"/>
        <v>19036128</v>
      </c>
      <c r="H144" s="4">
        <f t="shared" si="35"/>
        <v>39654058.803267889</v>
      </c>
    </row>
    <row r="145" spans="4:8" hidden="1" x14ac:dyDescent="0.25">
      <c r="E145" s="6">
        <f>SUM(E137:E144)</f>
        <v>700969596</v>
      </c>
      <c r="F145" s="5">
        <f>SUM(F137:F144)+898</f>
        <v>1315000898.3492463</v>
      </c>
      <c r="G145" s="6">
        <f>SUM(G137:G144)</f>
        <v>280704540</v>
      </c>
      <c r="H145" s="6">
        <f>SUM(H137:H144)</f>
        <v>526398057.89192301</v>
      </c>
    </row>
    <row r="146" spans="4:8" x14ac:dyDescent="0.25">
      <c r="D146" s="9">
        <f>SUM(D137:D145)</f>
        <v>18</v>
      </c>
      <c r="E146" s="8">
        <f>SUM(E137:E144)</f>
        <v>700969596</v>
      </c>
      <c r="F146" s="8">
        <f>SUM(F137:F144)</f>
        <v>1315000000.3492463</v>
      </c>
    </row>
    <row r="147" spans="4:8" x14ac:dyDescent="0.25">
      <c r="F147" s="8"/>
    </row>
  </sheetData>
  <mergeCells count="3">
    <mergeCell ref="B2:H2"/>
    <mergeCell ref="B68:H68"/>
    <mergeCell ref="B135:H13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Latitude</dc:creator>
  <cp:lastModifiedBy>Gilberto Galvis Bautista</cp:lastModifiedBy>
  <dcterms:created xsi:type="dcterms:W3CDTF">2021-09-24T20:53:10Z</dcterms:created>
  <dcterms:modified xsi:type="dcterms:W3CDTF">2021-11-29T20:57:50Z</dcterms:modified>
</cp:coreProperties>
</file>