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xml"/>
  <Override PartName="/xl/charts/chart42.xml" ContentType="application/vnd.openxmlformats-officedocument.drawingml.chart+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xml"/>
  <Override PartName="/xl/charts/chart44.xml" ContentType="application/vnd.openxmlformats-officedocument.drawingml.chart+xml"/>
  <Override PartName="/xl/drawings/drawing46.xml" ContentType="application/vnd.openxmlformats-officedocument.drawing+xml"/>
  <Override PartName="/xl/charts/chart45.xml" ContentType="application/vnd.openxmlformats-officedocument.drawingml.chart+xml"/>
  <Override PartName="/xl/drawings/drawing47.xml" ContentType="application/vnd.openxmlformats-officedocument.drawing+xml"/>
  <Override PartName="/xl/charts/chart46.xml" ContentType="application/vnd.openxmlformats-officedocument.drawingml.chart+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54.xml" ContentType="application/vnd.openxmlformats-officedocument.drawingml.chart+xml"/>
  <Override PartName="/xl/drawings/drawing58.xml" ContentType="application/vnd.openxmlformats-officedocument.drawing+xml"/>
  <Override PartName="/xl/charts/chart55.xml" ContentType="application/vnd.openxmlformats-officedocument.drawingml.chart+xml"/>
  <Override PartName="/xl/drawings/drawing59.xml" ContentType="application/vnd.openxmlformats-officedocument.drawing+xml"/>
  <Override PartName="/xl/drawings/drawing60.xml" ContentType="application/vnd.openxmlformats-officedocument.drawing+xml"/>
  <Override PartName="/xl/charts/chart56.xml" ContentType="application/vnd.openxmlformats-officedocument.drawingml.chart+xml"/>
  <Override PartName="/xl/drawings/drawing61.xml" ContentType="application/vnd.openxmlformats-officedocument.drawing+xml"/>
  <Override PartName="/xl/charts/chart57.xml" ContentType="application/vnd.openxmlformats-officedocument.drawingml.chart+xml"/>
  <Override PartName="/xl/drawings/drawing62.xml" ContentType="application/vnd.openxmlformats-officedocument.drawing+xml"/>
  <Override PartName="/xl/charts/chart58.xml" ContentType="application/vnd.openxmlformats-officedocument.drawingml.chart+xml"/>
  <Override PartName="/xl/drawings/drawing63.xml" ContentType="application/vnd.openxmlformats-officedocument.drawing+xml"/>
  <Override PartName="/xl/charts/chart59.xml" ContentType="application/vnd.openxmlformats-officedocument.drawingml.chart+xml"/>
  <Override PartName="/xl/drawings/drawing64.xml" ContentType="application/vnd.openxmlformats-officedocument.drawing+xml"/>
  <Override PartName="/xl/charts/chart60.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61.xml" ContentType="application/vnd.openxmlformats-officedocument.drawingml.chart+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xml"/>
  <Override PartName="/xl/charts/chart63.xml" ContentType="application/vnd.openxmlformats-officedocument.drawingml.chart+xml"/>
  <Override PartName="/xl/drawings/drawing73.xml" ContentType="application/vnd.openxmlformats-officedocument.drawing+xml"/>
  <Override PartName="/xl/charts/chart64.xml" ContentType="application/vnd.openxmlformats-officedocument.drawingml.chart+xml"/>
  <Override PartName="/xl/drawings/drawing74.xml" ContentType="application/vnd.openxmlformats-officedocument.drawing+xml"/>
  <Override PartName="/xl/charts/chart65.xml" ContentType="application/vnd.openxmlformats-officedocument.drawingml.chart+xml"/>
  <Override PartName="/xl/drawings/drawing75.xml" ContentType="application/vnd.openxmlformats-officedocument.drawing+xml"/>
  <Override PartName="/xl/charts/chart66.xml" ContentType="application/vnd.openxmlformats-officedocument.drawingml.chart+xml"/>
  <Override PartName="/xl/drawings/drawing76.xml" ContentType="application/vnd.openxmlformats-officedocument.drawing+xml"/>
  <Override PartName="/xl/charts/chart67.xml" ContentType="application/vnd.openxmlformats-officedocument.drawingml.chart+xml"/>
  <Override PartName="/xl/drawings/drawing77.xml" ContentType="application/vnd.openxmlformats-officedocument.drawing+xml"/>
  <Override PartName="/xl/charts/chart6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Jovis\Desktop\Funciones 2021\Indicadores\"/>
    </mc:Choice>
  </mc:AlternateContent>
  <xr:revisionPtr revIDLastSave="0" documentId="8_{0BB3CD01-08E6-4220-AD58-B7BEE11489F6}" xr6:coauthVersionLast="47" xr6:coauthVersionMax="47" xr10:uidLastSave="{00000000-0000-0000-0000-000000000000}"/>
  <workbookProtection workbookAlgorithmName="SHA-512" workbookHashValue="rIZ9AcVgOK7h/9MlCBqkJLewUZl4xb85jjVNXQiinitnM0Al8XOnvU/YPxAF+2PM4t5aTt5ZM5hUDzxeJ7o37A==" workbookSaltValue="YggjxxxA8zBbO+8rrHbx7Q==" workbookSpinCount="100000" lockStructure="1"/>
  <bookViews>
    <workbookView xWindow="-120" yWindow="-120" windowWidth="20730" windowHeight="11160" firstSheet="1" activeTab="1" xr2:uid="{00000000-000D-0000-FFFF-FFFF00000000}"/>
  </bookViews>
  <sheets>
    <sheet name="Indicadores" sheetId="1" state="hidden" r:id="rId1"/>
    <sheet name="TABLERO DE MANDO" sheetId="2" r:id="rId2"/>
    <sheet name="GIP009" sheetId="3" state="hidden" r:id="rId3"/>
    <sheet name="GIP008" sheetId="4" state="hidden" r:id="rId4"/>
    <sheet name="GIP006" sheetId="5" state="hidden" r:id="rId5"/>
    <sheet name="GIP010" sheetId="6" state="hidden" r:id="rId6"/>
    <sheet name="SIG002" sheetId="7" state="hidden" r:id="rId7"/>
    <sheet name="SIG005 " sheetId="8" state="hidden" r:id="rId8"/>
    <sheet name="SIG007" sheetId="9" state="hidden" r:id="rId9"/>
    <sheet name="SIG008" sheetId="10" state="hidden" r:id="rId10"/>
    <sheet name="GET002" sheetId="11" state="hidden" r:id="rId11"/>
    <sheet name="GET003" sheetId="12" state="hidden" r:id="rId12"/>
    <sheet name="GET004" sheetId="13" state="hidden" r:id="rId13"/>
    <sheet name="GET005" sheetId="14" state="hidden" r:id="rId14"/>
    <sheet name="GET006" sheetId="15" state="hidden" r:id="rId15"/>
    <sheet name="GET007" sheetId="16" state="hidden" r:id="rId16"/>
    <sheet name="GCE001" sheetId="17" state="hidden" r:id="rId17"/>
    <sheet name="GCE002" sheetId="18" state="hidden" r:id="rId18"/>
    <sheet name="NIC001" sheetId="19" state="hidden" r:id="rId19"/>
    <sheet name="NIC002" sheetId="20" state="hidden" r:id="rId20"/>
    <sheet name="PPA002" sheetId="21" state="hidden" r:id="rId21"/>
    <sheet name="PPA003" sheetId="22" state="hidden" r:id="rId22"/>
    <sheet name="INA002" sheetId="23" state="hidden" r:id="rId23"/>
    <sheet name="GDS001" sheetId="24" state="hidden" r:id="rId24"/>
    <sheet name="GDS002" sheetId="25" state="hidden" r:id="rId25"/>
    <sheet name="SCD001" sheetId="26" state="hidden" r:id="rId26"/>
    <sheet name="SCD002" sheetId="27" state="hidden" r:id="rId27"/>
    <sheet name="SCD003" sheetId="28" state="hidden" r:id="rId28"/>
    <sheet name="SCD004" sheetId="29" state="hidden" r:id="rId29"/>
    <sheet name="GFI005" sheetId="30" state="hidden" r:id="rId30"/>
    <sheet name="GFI006" sheetId="31" state="hidden" r:id="rId31"/>
    <sheet name="GAD001" sheetId="32" state="hidden" r:id="rId32"/>
    <sheet name="GAD003" sheetId="33" state="hidden" r:id="rId33"/>
    <sheet name="GAD004" sheetId="34" state="hidden" r:id="rId34"/>
    <sheet name="GAD005" sheetId="35" state="hidden" r:id="rId35"/>
    <sheet name="GAD006" sheetId="36" state="hidden" r:id="rId36"/>
    <sheet name="GAD007" sheetId="37" state="hidden" r:id="rId37"/>
    <sheet name="DOC004" sheetId="38" state="hidden" r:id="rId38"/>
    <sheet name="ATH001" sheetId="39" state="hidden" r:id="rId39"/>
    <sheet name="ATH006" sheetId="40" state="hidden" r:id="rId40"/>
    <sheet name="ATH007" sheetId="41" state="hidden" r:id="rId41"/>
    <sheet name="ATH008" sheetId="42" state="hidden" r:id="rId42"/>
    <sheet name="ATH009" sheetId="43" state="hidden" r:id="rId43"/>
    <sheet name="CTR004" sheetId="44" state="hidden" r:id="rId44"/>
    <sheet name="CTR006" sheetId="45" state="hidden" r:id="rId45"/>
    <sheet name="CTR007" sheetId="46" state="hidden" r:id="rId46"/>
    <sheet name="GJR001" sheetId="47" state="hidden" r:id="rId47"/>
    <sheet name="GJR002" sheetId="48" state="hidden" r:id="rId48"/>
    <sheet name="GTI001" sheetId="49" state="hidden" r:id="rId49"/>
    <sheet name="GTI002" sheetId="50" state="hidden" r:id="rId50"/>
    <sheet name="GTI003" sheetId="51" state="hidden" r:id="rId51"/>
    <sheet name="GTI004" sheetId="52" state="hidden" r:id="rId52"/>
    <sheet name="GTI005" sheetId="53" state="hidden" r:id="rId53"/>
    <sheet name="GTI006" sheetId="54" state="hidden" r:id="rId54"/>
    <sheet name="GTI007" sheetId="55" state="hidden" r:id="rId55"/>
    <sheet name="GTI008" sheetId="56" state="hidden" r:id="rId56"/>
    <sheet name="DIS003" sheetId="57" state="hidden" r:id="rId57"/>
    <sheet name="EIN001" sheetId="58" state="hidden" r:id="rId58"/>
    <sheet name="EIN003 " sheetId="59" state="hidden" r:id="rId59"/>
    <sheet name="Tablero de control" sheetId="60" r:id="rId60"/>
    <sheet name="MYV" sheetId="61" state="hidden" r:id="rId61"/>
    <sheet name="Comunidad" sheetId="62" r:id="rId62"/>
    <sheet name="Procesos" sheetId="63" r:id="rId63"/>
    <sheet name="Aprendizaje" sheetId="64" r:id="rId64"/>
    <sheet name="Recursos" sheetId="65" r:id="rId65"/>
    <sheet name="MYV O" sheetId="66" state="hidden" r:id="rId66"/>
    <sheet name="Comunidad O" sheetId="67" state="hidden" r:id="rId67"/>
    <sheet name="Procesos O" sheetId="68" state="hidden" r:id="rId68"/>
    <sheet name="Aprendizaje O" sheetId="69" state="hidden" r:id="rId69"/>
    <sheet name="Recursos O" sheetId="70" state="hidden" r:id="rId70"/>
    <sheet name="Objetivo 1" sheetId="71" state="hidden" r:id="rId71"/>
    <sheet name="Objetivo 2" sheetId="72" state="hidden" r:id="rId72"/>
    <sheet name="Objetivo 3" sheetId="73" state="hidden" r:id="rId73"/>
    <sheet name="Objetivo 4" sheetId="74" state="hidden" r:id="rId74"/>
    <sheet name="Objetivo 5" sheetId="75" state="hidden" r:id="rId75"/>
    <sheet name="Objetivo 6" sheetId="76" state="hidden" r:id="rId76"/>
    <sheet name="Objetivo 7" sheetId="77" state="hidden" r:id="rId77"/>
    <sheet name="Objetivo 8" sheetId="78" state="hidden" r:id="rId78"/>
    <sheet name="Graficas" sheetId="79" state="hidden" r:id="rId79"/>
  </sheets>
  <definedNames>
    <definedName name="_xlnm._FilterDatabase" localSheetId="1" hidden="1">'TABLERO DE MANDO'!$A$4:$Z$61</definedName>
  </definedNames>
  <calcPr calcId="191029"/>
</workbook>
</file>

<file path=xl/calcChain.xml><?xml version="1.0" encoding="utf-8"?>
<calcChain xmlns="http://schemas.openxmlformats.org/spreadsheetml/2006/main">
  <c r="B10" i="78" l="1"/>
  <c r="B9" i="78"/>
  <c r="B8" i="78"/>
  <c r="B7" i="78"/>
  <c r="B6" i="78"/>
  <c r="B5" i="78"/>
  <c r="B9" i="77"/>
  <c r="B8" i="77"/>
  <c r="B7" i="77"/>
  <c r="E6" i="77"/>
  <c r="B6" i="77"/>
  <c r="B5" i="77"/>
  <c r="B9" i="76"/>
  <c r="B8" i="76"/>
  <c r="B7" i="76"/>
  <c r="B6" i="76"/>
  <c r="B5" i="76"/>
  <c r="B12" i="75"/>
  <c r="B11" i="75"/>
  <c r="B10" i="75"/>
  <c r="B9" i="75"/>
  <c r="B8" i="75"/>
  <c r="B7" i="75"/>
  <c r="B6" i="75"/>
  <c r="B5" i="75"/>
  <c r="B15" i="74"/>
  <c r="B14" i="74"/>
  <c r="B13" i="74"/>
  <c r="B12" i="74"/>
  <c r="B11" i="74"/>
  <c r="D10" i="74"/>
  <c r="B10" i="74"/>
  <c r="B9" i="74"/>
  <c r="D8" i="74"/>
  <c r="B8" i="74"/>
  <c r="B7" i="74"/>
  <c r="B6" i="74"/>
  <c r="B5" i="74"/>
  <c r="B7" i="73"/>
  <c r="B6" i="73"/>
  <c r="B5" i="73"/>
  <c r="B19" i="72"/>
  <c r="B18" i="72"/>
  <c r="B17" i="72"/>
  <c r="D16" i="72"/>
  <c r="B16" i="72"/>
  <c r="B15" i="72"/>
  <c r="B14" i="72"/>
  <c r="B13" i="72"/>
  <c r="B12" i="72"/>
  <c r="B11" i="72"/>
  <c r="B10" i="72"/>
  <c r="B9" i="72"/>
  <c r="B8" i="72"/>
  <c r="B7" i="72"/>
  <c r="B6" i="72"/>
  <c r="B5" i="72"/>
  <c r="B8" i="71"/>
  <c r="B7" i="71"/>
  <c r="B6" i="71"/>
  <c r="D5" i="71"/>
  <c r="B5" i="71"/>
  <c r="E4" i="70"/>
  <c r="E4" i="69"/>
  <c r="D5" i="68"/>
  <c r="D4" i="68"/>
  <c r="D3" i="68"/>
  <c r="D6" i="68" s="1"/>
  <c r="D6" i="67"/>
  <c r="D5" i="67"/>
  <c r="D4" i="67"/>
  <c r="D3" i="67"/>
  <c r="D11" i="66"/>
  <c r="C22" i="59"/>
  <c r="C21" i="59"/>
  <c r="C19" i="59"/>
  <c r="C18" i="59"/>
  <c r="C16" i="59"/>
  <c r="C15" i="59"/>
  <c r="C13" i="59"/>
  <c r="C12" i="59"/>
  <c r="E11" i="59"/>
  <c r="D11" i="59"/>
  <c r="C9" i="59"/>
  <c r="I8" i="59"/>
  <c r="G8" i="59"/>
  <c r="E8" i="59"/>
  <c r="C8" i="59"/>
  <c r="H7" i="59"/>
  <c r="D7" i="59"/>
  <c r="H6" i="59"/>
  <c r="D6" i="59"/>
  <c r="D5" i="59"/>
  <c r="C22" i="58"/>
  <c r="C21" i="58"/>
  <c r="C19" i="58"/>
  <c r="C18" i="58"/>
  <c r="C16" i="58"/>
  <c r="C15" i="58"/>
  <c r="C13" i="58"/>
  <c r="C12" i="58"/>
  <c r="E11" i="58"/>
  <c r="D11" i="58"/>
  <c r="C9" i="58"/>
  <c r="I8" i="58"/>
  <c r="G8" i="58"/>
  <c r="E8" i="58"/>
  <c r="C8" i="58"/>
  <c r="H7" i="58"/>
  <c r="D7" i="58"/>
  <c r="H6" i="58"/>
  <c r="D6" i="58"/>
  <c r="D5" i="58"/>
  <c r="E11" i="57"/>
  <c r="D11" i="57"/>
  <c r="C9" i="57"/>
  <c r="I8" i="57"/>
  <c r="G8" i="57"/>
  <c r="E8" i="57"/>
  <c r="C8" i="57"/>
  <c r="H7" i="57"/>
  <c r="D7" i="57"/>
  <c r="H6" i="57"/>
  <c r="D6" i="57"/>
  <c r="D5" i="57"/>
  <c r="C22" i="56"/>
  <c r="C21" i="56"/>
  <c r="C20" i="56"/>
  <c r="C19" i="56"/>
  <c r="C18" i="56"/>
  <c r="C17" i="56"/>
  <c r="C16" i="56"/>
  <c r="C15" i="56"/>
  <c r="C14" i="56"/>
  <c r="C13" i="56"/>
  <c r="C12" i="56"/>
  <c r="E11" i="56"/>
  <c r="D11" i="56"/>
  <c r="C9" i="56"/>
  <c r="I8" i="56"/>
  <c r="G8" i="56"/>
  <c r="E8" i="56"/>
  <c r="C8" i="56"/>
  <c r="H7" i="56"/>
  <c r="D7" i="56"/>
  <c r="H6" i="56"/>
  <c r="D6" i="56"/>
  <c r="D5" i="56"/>
  <c r="C22" i="55"/>
  <c r="C21" i="55"/>
  <c r="C20" i="55"/>
  <c r="C19" i="55"/>
  <c r="C18" i="55"/>
  <c r="C17" i="55"/>
  <c r="C16" i="55"/>
  <c r="C15" i="55"/>
  <c r="C14" i="55"/>
  <c r="C13" i="55"/>
  <c r="C12" i="55"/>
  <c r="E11" i="55"/>
  <c r="D11" i="55"/>
  <c r="C9" i="55"/>
  <c r="I8" i="55"/>
  <c r="G8" i="55"/>
  <c r="E8" i="55"/>
  <c r="C8" i="55"/>
  <c r="H7" i="55"/>
  <c r="D7" i="55"/>
  <c r="H6" i="55"/>
  <c r="D6" i="55"/>
  <c r="D5" i="55"/>
  <c r="C23" i="54"/>
  <c r="C22" i="54"/>
  <c r="C21" i="54"/>
  <c r="C20" i="54"/>
  <c r="C19" i="54"/>
  <c r="C18" i="54"/>
  <c r="C16" i="54"/>
  <c r="C15" i="54"/>
  <c r="C14" i="54"/>
  <c r="C13" i="54"/>
  <c r="C12" i="54"/>
  <c r="E11" i="54"/>
  <c r="D11" i="54"/>
  <c r="C9" i="54"/>
  <c r="I8" i="54"/>
  <c r="G8" i="54"/>
  <c r="E8" i="54"/>
  <c r="C8" i="54"/>
  <c r="H7" i="54"/>
  <c r="D7" i="54"/>
  <c r="H6" i="54"/>
  <c r="D6" i="54"/>
  <c r="D5" i="54"/>
  <c r="C22" i="53"/>
  <c r="C21" i="53"/>
  <c r="C20" i="53"/>
  <c r="C19" i="53"/>
  <c r="C18" i="53"/>
  <c r="C16" i="53"/>
  <c r="C15" i="53"/>
  <c r="C14" i="53"/>
  <c r="C13" i="53"/>
  <c r="C12" i="53"/>
  <c r="E11" i="53"/>
  <c r="D11" i="53"/>
  <c r="C9" i="53"/>
  <c r="I8" i="53"/>
  <c r="G8" i="53"/>
  <c r="E8" i="53"/>
  <c r="C8" i="53"/>
  <c r="H7" i="53"/>
  <c r="D7" i="53"/>
  <c r="H6" i="53"/>
  <c r="D6" i="53"/>
  <c r="D5" i="53"/>
  <c r="C23" i="52"/>
  <c r="C22" i="52"/>
  <c r="C21" i="52"/>
  <c r="C20" i="52"/>
  <c r="C19" i="52"/>
  <c r="C18" i="52"/>
  <c r="C16" i="52"/>
  <c r="C15" i="52"/>
  <c r="C14" i="52"/>
  <c r="C13" i="52"/>
  <c r="C12" i="52"/>
  <c r="E11" i="52"/>
  <c r="D11" i="52"/>
  <c r="C9" i="52"/>
  <c r="I8" i="52"/>
  <c r="G8" i="52"/>
  <c r="E8" i="52"/>
  <c r="C8" i="52"/>
  <c r="H7" i="52"/>
  <c r="D7" i="52"/>
  <c r="H6" i="52"/>
  <c r="D6" i="52"/>
  <c r="D5" i="52"/>
  <c r="E11" i="51"/>
  <c r="D11" i="51"/>
  <c r="C9" i="51"/>
  <c r="I8" i="51"/>
  <c r="G8" i="51"/>
  <c r="E8" i="51"/>
  <c r="C8" i="51"/>
  <c r="H7" i="51"/>
  <c r="H6" i="51"/>
  <c r="D6" i="51"/>
  <c r="D5" i="51"/>
  <c r="C9" i="50"/>
  <c r="I8" i="50"/>
  <c r="G8" i="50"/>
  <c r="E8" i="50"/>
  <c r="C8" i="50"/>
  <c r="H7" i="50"/>
  <c r="D7" i="50"/>
  <c r="H6" i="50"/>
  <c r="D6" i="50"/>
  <c r="D5" i="50"/>
  <c r="E11" i="49"/>
  <c r="D11" i="49"/>
  <c r="C9" i="49"/>
  <c r="I8" i="49"/>
  <c r="G8" i="49"/>
  <c r="E8" i="49"/>
  <c r="C8" i="49"/>
  <c r="H7" i="49"/>
  <c r="D7" i="49"/>
  <c r="H6" i="49"/>
  <c r="D6" i="49"/>
  <c r="D5" i="49"/>
  <c r="E11" i="48"/>
  <c r="D11" i="48"/>
  <c r="C9" i="48"/>
  <c r="I8" i="48"/>
  <c r="G8" i="48"/>
  <c r="E8" i="48"/>
  <c r="C8" i="48"/>
  <c r="H7" i="48"/>
  <c r="D7" i="48"/>
  <c r="H6" i="48"/>
  <c r="D6" i="48"/>
  <c r="D5" i="48"/>
  <c r="E11" i="47"/>
  <c r="D11" i="47"/>
  <c r="C9" i="47"/>
  <c r="I8" i="47"/>
  <c r="G8" i="47"/>
  <c r="E8" i="47"/>
  <c r="C8" i="47"/>
  <c r="H7" i="47"/>
  <c r="D7" i="47"/>
  <c r="H6" i="47"/>
  <c r="D6" i="47"/>
  <c r="D5" i="47"/>
  <c r="C23" i="46"/>
  <c r="E11" i="46"/>
  <c r="D11" i="46"/>
  <c r="C9" i="46"/>
  <c r="I8" i="46"/>
  <c r="G8" i="46"/>
  <c r="E8" i="46"/>
  <c r="C8" i="46"/>
  <c r="H7" i="46"/>
  <c r="D7" i="46"/>
  <c r="H6" i="46"/>
  <c r="D6" i="46"/>
  <c r="D5" i="46"/>
  <c r="C23" i="45"/>
  <c r="C22" i="45"/>
  <c r="C21" i="45"/>
  <c r="C20" i="45"/>
  <c r="C19" i="45"/>
  <c r="C18" i="45"/>
  <c r="C17" i="45"/>
  <c r="C16" i="45"/>
  <c r="C15" i="45"/>
  <c r="C14" i="45"/>
  <c r="C13" i="45"/>
  <c r="C12" i="45"/>
  <c r="E11" i="45"/>
  <c r="D11" i="45"/>
  <c r="C9" i="45"/>
  <c r="I8" i="45"/>
  <c r="G8" i="45"/>
  <c r="E8" i="45"/>
  <c r="C8" i="45"/>
  <c r="H7" i="45"/>
  <c r="D7" i="45"/>
  <c r="H6" i="45"/>
  <c r="D6" i="45"/>
  <c r="D5" i="45"/>
  <c r="C22" i="44"/>
  <c r="C21" i="44"/>
  <c r="C19" i="44"/>
  <c r="C18" i="44"/>
  <c r="C16" i="44"/>
  <c r="C15" i="44"/>
  <c r="C13" i="44"/>
  <c r="C12" i="44"/>
  <c r="E11" i="44"/>
  <c r="D11" i="44"/>
  <c r="C9" i="44"/>
  <c r="I8" i="44"/>
  <c r="G8" i="44"/>
  <c r="E8" i="44"/>
  <c r="C8" i="44"/>
  <c r="H7" i="44"/>
  <c r="D7" i="44"/>
  <c r="H6" i="44"/>
  <c r="D6" i="44"/>
  <c r="D5" i="44"/>
  <c r="C23" i="43"/>
  <c r="C21" i="43"/>
  <c r="C19" i="43"/>
  <c r="C17" i="43"/>
  <c r="C15" i="43"/>
  <c r="C13" i="43"/>
  <c r="E11" i="43"/>
  <c r="D11" i="43"/>
  <c r="C9" i="43"/>
  <c r="I8" i="43"/>
  <c r="G8" i="43"/>
  <c r="E8" i="43"/>
  <c r="C8" i="43"/>
  <c r="H7" i="43"/>
  <c r="D7" i="43"/>
  <c r="H6" i="43"/>
  <c r="D6" i="43"/>
  <c r="D5" i="43"/>
  <c r="C23" i="42"/>
  <c r="E11" i="42"/>
  <c r="D11" i="42"/>
  <c r="C9" i="42"/>
  <c r="I8" i="42"/>
  <c r="G8" i="42"/>
  <c r="E8" i="42"/>
  <c r="C8" i="42"/>
  <c r="H7" i="42"/>
  <c r="D7" i="42"/>
  <c r="H6" i="42"/>
  <c r="D6" i="42"/>
  <c r="D5" i="42"/>
  <c r="C23" i="41"/>
  <c r="E11" i="41"/>
  <c r="D11" i="41"/>
  <c r="C9" i="41"/>
  <c r="I8" i="41"/>
  <c r="G8" i="41"/>
  <c r="E8" i="41"/>
  <c r="C8" i="41"/>
  <c r="H7" i="41"/>
  <c r="D7" i="41"/>
  <c r="H6" i="41"/>
  <c r="D6" i="41"/>
  <c r="D5" i="41"/>
  <c r="C9" i="40"/>
  <c r="I8" i="40"/>
  <c r="G8" i="40"/>
  <c r="E8" i="40"/>
  <c r="C8" i="40"/>
  <c r="H7" i="40"/>
  <c r="D7" i="40"/>
  <c r="H6" i="40"/>
  <c r="D6" i="40"/>
  <c r="D5" i="40"/>
  <c r="E11" i="39"/>
  <c r="D11" i="39"/>
  <c r="C9" i="39"/>
  <c r="I8" i="39"/>
  <c r="G8" i="39"/>
  <c r="E8" i="39"/>
  <c r="C8" i="39"/>
  <c r="H7" i="39"/>
  <c r="D7" i="39"/>
  <c r="H6" i="39"/>
  <c r="D6" i="39"/>
  <c r="D5" i="39"/>
  <c r="E11" i="38"/>
  <c r="D11" i="38"/>
  <c r="C9" i="38"/>
  <c r="I8" i="38"/>
  <c r="G8" i="38"/>
  <c r="E8" i="38"/>
  <c r="C8" i="38"/>
  <c r="H7" i="38"/>
  <c r="D7" i="38"/>
  <c r="H6" i="38"/>
  <c r="D6" i="38"/>
  <c r="D5" i="38"/>
  <c r="E11" i="37"/>
  <c r="D11" i="37"/>
  <c r="C9" i="37"/>
  <c r="I8" i="37"/>
  <c r="G8" i="37"/>
  <c r="E8" i="37"/>
  <c r="C8" i="37"/>
  <c r="H7" i="37"/>
  <c r="D7" i="37"/>
  <c r="H6" i="37"/>
  <c r="D6" i="37"/>
  <c r="D5" i="37"/>
  <c r="C23" i="36"/>
  <c r="E11" i="36"/>
  <c r="D11" i="36"/>
  <c r="C9" i="36"/>
  <c r="I8" i="36"/>
  <c r="G8" i="36"/>
  <c r="E8" i="36"/>
  <c r="C8" i="36"/>
  <c r="H7" i="36"/>
  <c r="D7" i="36"/>
  <c r="H6" i="36"/>
  <c r="D6" i="36"/>
  <c r="D5" i="36"/>
  <c r="C23" i="35"/>
  <c r="E11" i="35"/>
  <c r="D11" i="35"/>
  <c r="C9" i="35"/>
  <c r="I8" i="35"/>
  <c r="G8" i="35"/>
  <c r="E8" i="35"/>
  <c r="C8" i="35"/>
  <c r="H7" i="35"/>
  <c r="D7" i="35"/>
  <c r="H6" i="35"/>
  <c r="D6" i="35"/>
  <c r="D5" i="35"/>
  <c r="C12" i="34"/>
  <c r="E11" i="34"/>
  <c r="D11" i="34"/>
  <c r="C9" i="34"/>
  <c r="I8" i="34"/>
  <c r="G8" i="34"/>
  <c r="E8" i="34"/>
  <c r="C8" i="34"/>
  <c r="H7" i="34"/>
  <c r="D7" i="34"/>
  <c r="H6" i="34"/>
  <c r="D6" i="34"/>
  <c r="D5" i="34"/>
  <c r="E11" i="33"/>
  <c r="D11" i="33"/>
  <c r="C9" i="33"/>
  <c r="I8" i="33"/>
  <c r="G8" i="33"/>
  <c r="E8" i="33"/>
  <c r="C8" i="33"/>
  <c r="H7" i="33"/>
  <c r="D7" i="33"/>
  <c r="H6" i="33"/>
  <c r="D6" i="33"/>
  <c r="D5" i="33"/>
  <c r="E11" i="32"/>
  <c r="D11" i="32"/>
  <c r="C9" i="32"/>
  <c r="I8" i="32"/>
  <c r="G8" i="32"/>
  <c r="E8" i="32"/>
  <c r="C8" i="32"/>
  <c r="H7" i="32"/>
  <c r="D7" i="32"/>
  <c r="H6" i="32"/>
  <c r="D6" i="32"/>
  <c r="D5" i="32"/>
  <c r="C14" i="31"/>
  <c r="C13" i="31"/>
  <c r="C12" i="31"/>
  <c r="E11" i="31"/>
  <c r="D11" i="31"/>
  <c r="C9" i="31"/>
  <c r="I8" i="31"/>
  <c r="G8" i="31"/>
  <c r="E8" i="31"/>
  <c r="C8" i="31"/>
  <c r="H7" i="31"/>
  <c r="D7" i="31"/>
  <c r="H6" i="31"/>
  <c r="D6" i="31"/>
  <c r="D5" i="31"/>
  <c r="C23" i="30"/>
  <c r="C22" i="30"/>
  <c r="D18" i="30"/>
  <c r="E11" i="30"/>
  <c r="D11" i="30"/>
  <c r="C9" i="30"/>
  <c r="I8" i="30"/>
  <c r="G8" i="30"/>
  <c r="E8" i="30"/>
  <c r="C8" i="30"/>
  <c r="H7" i="30"/>
  <c r="D7" i="30"/>
  <c r="H6" i="30"/>
  <c r="D6" i="30"/>
  <c r="D5" i="30"/>
  <c r="C23" i="29"/>
  <c r="C22" i="29"/>
  <c r="C21" i="29"/>
  <c r="C20" i="29"/>
  <c r="C19" i="29"/>
  <c r="C18" i="29"/>
  <c r="C17" i="29"/>
  <c r="C16" i="29"/>
  <c r="C15" i="29"/>
  <c r="C14" i="29"/>
  <c r="C13" i="29"/>
  <c r="C12" i="29"/>
  <c r="E11" i="29"/>
  <c r="D11" i="29"/>
  <c r="C9" i="29"/>
  <c r="I8" i="29"/>
  <c r="G8" i="29"/>
  <c r="E8" i="29"/>
  <c r="C8" i="29"/>
  <c r="H7" i="29"/>
  <c r="D7" i="29"/>
  <c r="H6" i="29"/>
  <c r="D6" i="29"/>
  <c r="D5" i="29"/>
  <c r="C23" i="28"/>
  <c r="C22" i="28"/>
  <c r="C21" i="28"/>
  <c r="C20" i="28"/>
  <c r="C19" i="28"/>
  <c r="C18" i="28"/>
  <c r="C17" i="28"/>
  <c r="C16" i="28"/>
  <c r="C15" i="28"/>
  <c r="C13" i="28"/>
  <c r="C12" i="28"/>
  <c r="E11" i="28"/>
  <c r="D11" i="28"/>
  <c r="C9" i="28"/>
  <c r="I8" i="28"/>
  <c r="G8" i="28"/>
  <c r="E8" i="28"/>
  <c r="C8" i="28"/>
  <c r="H7" i="28"/>
  <c r="D7" i="28"/>
  <c r="H6" i="28"/>
  <c r="D6" i="28"/>
  <c r="D5" i="28"/>
  <c r="E11" i="27"/>
  <c r="D11" i="27"/>
  <c r="C9" i="27"/>
  <c r="I8" i="27"/>
  <c r="G8" i="27"/>
  <c r="E8" i="27"/>
  <c r="C8" i="27"/>
  <c r="H7" i="27"/>
  <c r="D7" i="27"/>
  <c r="H6" i="27"/>
  <c r="D6" i="27"/>
  <c r="D5" i="27"/>
  <c r="E11" i="26"/>
  <c r="D11" i="26"/>
  <c r="C9" i="26"/>
  <c r="I8" i="26"/>
  <c r="G8" i="26"/>
  <c r="E8" i="26"/>
  <c r="C8" i="26"/>
  <c r="H7" i="26"/>
  <c r="D7" i="26"/>
  <c r="H6" i="26"/>
  <c r="D6" i="26"/>
  <c r="D5" i="26"/>
  <c r="E11" i="25"/>
  <c r="D11" i="25"/>
  <c r="C9" i="25"/>
  <c r="I8" i="25"/>
  <c r="G8" i="25"/>
  <c r="E8" i="25"/>
  <c r="C8" i="25"/>
  <c r="H7" i="25"/>
  <c r="D7" i="25"/>
  <c r="H6" i="25"/>
  <c r="D6" i="25"/>
  <c r="D5" i="25"/>
  <c r="C22" i="24"/>
  <c r="C21" i="24"/>
  <c r="C20" i="24"/>
  <c r="C19" i="24"/>
  <c r="C18" i="24"/>
  <c r="C16" i="24"/>
  <c r="C15" i="24"/>
  <c r="C14" i="24"/>
  <c r="C13" i="24"/>
  <c r="C12" i="24"/>
  <c r="E11" i="24"/>
  <c r="D11" i="24"/>
  <c r="C9" i="24"/>
  <c r="I8" i="24"/>
  <c r="G8" i="24"/>
  <c r="E8" i="24"/>
  <c r="C8" i="24"/>
  <c r="H7" i="24"/>
  <c r="D7" i="24"/>
  <c r="H6" i="24"/>
  <c r="D6" i="24"/>
  <c r="D5" i="24"/>
  <c r="C23" i="23"/>
  <c r="C14" i="23"/>
  <c r="C13" i="23"/>
  <c r="C12" i="23"/>
  <c r="E11" i="23"/>
  <c r="D11" i="23"/>
  <c r="C9" i="23"/>
  <c r="I8" i="23"/>
  <c r="G8" i="23"/>
  <c r="E8" i="23"/>
  <c r="C8" i="23"/>
  <c r="H7" i="23"/>
  <c r="D7" i="23"/>
  <c r="H6" i="23"/>
  <c r="D6" i="23"/>
  <c r="D5" i="23"/>
  <c r="E10" i="22"/>
  <c r="D10" i="22"/>
  <c r="C9" i="22"/>
  <c r="I8" i="22"/>
  <c r="G8" i="22"/>
  <c r="E8" i="22"/>
  <c r="C8" i="22"/>
  <c r="H7" i="22"/>
  <c r="D7" i="22"/>
  <c r="H6" i="22"/>
  <c r="D6" i="22"/>
  <c r="D5" i="22"/>
  <c r="E11" i="21"/>
  <c r="D11" i="21"/>
  <c r="C9" i="21"/>
  <c r="I8" i="21"/>
  <c r="G8" i="21"/>
  <c r="E8" i="21"/>
  <c r="C8" i="21"/>
  <c r="H7" i="21"/>
  <c r="D7" i="21"/>
  <c r="H6" i="21"/>
  <c r="D6" i="21"/>
  <c r="D5" i="21"/>
  <c r="E11" i="20"/>
  <c r="D11" i="20"/>
  <c r="C9" i="20"/>
  <c r="I8" i="20"/>
  <c r="G8" i="20"/>
  <c r="E8" i="20"/>
  <c r="C8" i="20"/>
  <c r="H7" i="20"/>
  <c r="D7" i="20"/>
  <c r="D6" i="20"/>
  <c r="D5" i="20"/>
  <c r="C23" i="19"/>
  <c r="C22" i="19"/>
  <c r="C21" i="19"/>
  <c r="C20" i="19"/>
  <c r="C19" i="19"/>
  <c r="C18" i="19"/>
  <c r="C17" i="19"/>
  <c r="C16" i="19"/>
  <c r="C15" i="19"/>
  <c r="C14" i="19"/>
  <c r="C13" i="19"/>
  <c r="C12" i="19"/>
  <c r="E11" i="19"/>
  <c r="D11" i="19"/>
  <c r="C9" i="19"/>
  <c r="I8" i="19"/>
  <c r="G8" i="19"/>
  <c r="E8" i="19"/>
  <c r="C8" i="19"/>
  <c r="H7" i="19"/>
  <c r="D7" i="19"/>
  <c r="D6" i="19"/>
  <c r="D5" i="19"/>
  <c r="C23" i="16"/>
  <c r="C17" i="16"/>
  <c r="E11" i="16"/>
  <c r="D11" i="16"/>
  <c r="C9" i="16"/>
  <c r="I8" i="16"/>
  <c r="G8" i="16"/>
  <c r="E8" i="16"/>
  <c r="C8" i="16"/>
  <c r="H7" i="16"/>
  <c r="D7" i="16"/>
  <c r="H6" i="16"/>
  <c r="D6" i="16"/>
  <c r="D5" i="16"/>
  <c r="C23" i="15"/>
  <c r="E11" i="15"/>
  <c r="D11" i="15"/>
  <c r="C9" i="15"/>
  <c r="I8" i="15"/>
  <c r="G8" i="15"/>
  <c r="E8" i="15"/>
  <c r="C8" i="15"/>
  <c r="H7" i="15"/>
  <c r="D7" i="15"/>
  <c r="H6" i="15"/>
  <c r="D6" i="15"/>
  <c r="D5" i="15"/>
  <c r="C22" i="14"/>
  <c r="E10" i="14"/>
  <c r="D10" i="14"/>
  <c r="C9" i="14"/>
  <c r="I8" i="14"/>
  <c r="G8" i="14"/>
  <c r="E8" i="14"/>
  <c r="C8" i="14"/>
  <c r="H7" i="14"/>
  <c r="D7" i="14"/>
  <c r="H6" i="14"/>
  <c r="D6" i="14"/>
  <c r="D5" i="14"/>
  <c r="E17" i="13"/>
  <c r="E11" i="13"/>
  <c r="D11" i="13"/>
  <c r="C9" i="13"/>
  <c r="I8" i="13"/>
  <c r="E8" i="13"/>
  <c r="C8" i="13"/>
  <c r="H7" i="13"/>
  <c r="D7" i="13"/>
  <c r="H6" i="13"/>
  <c r="D6" i="13"/>
  <c r="D5" i="13"/>
  <c r="C23" i="12"/>
  <c r="E11" i="12"/>
  <c r="D11" i="12"/>
  <c r="C9" i="12"/>
  <c r="I8" i="12"/>
  <c r="G8" i="12"/>
  <c r="E8" i="12"/>
  <c r="C8" i="12"/>
  <c r="H7" i="12"/>
  <c r="D7" i="12"/>
  <c r="H6" i="12"/>
  <c r="D6" i="12"/>
  <c r="D5" i="12"/>
  <c r="C23" i="11"/>
  <c r="E11" i="11"/>
  <c r="D11" i="11"/>
  <c r="C9" i="11"/>
  <c r="I8" i="11"/>
  <c r="G8" i="11"/>
  <c r="E8" i="11"/>
  <c r="C8" i="11"/>
  <c r="H7" i="11"/>
  <c r="H6" i="11"/>
  <c r="D6" i="11"/>
  <c r="D5" i="11"/>
  <c r="E11" i="10"/>
  <c r="D11" i="10"/>
  <c r="C9" i="10"/>
  <c r="I8" i="10"/>
  <c r="G8" i="10"/>
  <c r="E8" i="10"/>
  <c r="C8" i="10"/>
  <c r="H7" i="10"/>
  <c r="D7" i="10"/>
  <c r="H6" i="10"/>
  <c r="D6" i="10"/>
  <c r="D5" i="10"/>
  <c r="E11" i="9"/>
  <c r="D11" i="9"/>
  <c r="C9" i="9"/>
  <c r="I8" i="9"/>
  <c r="G8" i="9"/>
  <c r="E8" i="9"/>
  <c r="C8" i="9"/>
  <c r="H7" i="9"/>
  <c r="D7" i="9"/>
  <c r="H6" i="9"/>
  <c r="D6" i="9"/>
  <c r="D5" i="9"/>
  <c r="E11" i="8"/>
  <c r="D11" i="8"/>
  <c r="C9" i="8"/>
  <c r="I8" i="8"/>
  <c r="G8" i="8"/>
  <c r="E8" i="8"/>
  <c r="C8" i="8"/>
  <c r="H7" i="8"/>
  <c r="D7" i="8"/>
  <c r="H6" i="8"/>
  <c r="D6" i="8"/>
  <c r="D5" i="8"/>
  <c r="C23" i="7"/>
  <c r="E11" i="7"/>
  <c r="D11" i="7"/>
  <c r="C9" i="7"/>
  <c r="I8" i="7"/>
  <c r="G8" i="7"/>
  <c r="E8" i="7"/>
  <c r="C8" i="7"/>
  <c r="H7" i="7"/>
  <c r="D7" i="7"/>
  <c r="H6" i="7"/>
  <c r="D6" i="7"/>
  <c r="D5" i="7"/>
  <c r="E11" i="6"/>
  <c r="D11" i="6"/>
  <c r="C9" i="6"/>
  <c r="I8" i="6"/>
  <c r="G8" i="6"/>
  <c r="E8" i="6"/>
  <c r="C8" i="6"/>
  <c r="H7" i="6"/>
  <c r="D7" i="6"/>
  <c r="H6" i="6"/>
  <c r="D6" i="6"/>
  <c r="D5" i="6"/>
  <c r="C23" i="5"/>
  <c r="C22" i="5"/>
  <c r="E11" i="5"/>
  <c r="D11" i="5"/>
  <c r="C9" i="5"/>
  <c r="I8" i="5"/>
  <c r="G8" i="5"/>
  <c r="E8" i="5"/>
  <c r="C8" i="5"/>
  <c r="H7" i="5"/>
  <c r="D7" i="5"/>
  <c r="H6" i="5"/>
  <c r="D6" i="5"/>
  <c r="D5" i="5"/>
  <c r="C23" i="4"/>
  <c r="C22" i="4"/>
  <c r="E11" i="4"/>
  <c r="D11" i="4"/>
  <c r="C9" i="4"/>
  <c r="I8" i="4"/>
  <c r="G8" i="4"/>
  <c r="E8" i="4"/>
  <c r="C8" i="4"/>
  <c r="H7" i="4"/>
  <c r="D7" i="4"/>
  <c r="H6" i="4"/>
  <c r="D6" i="4"/>
  <c r="D5" i="4"/>
  <c r="E11" i="3"/>
  <c r="D11" i="3"/>
  <c r="C9" i="3"/>
  <c r="I8" i="3"/>
  <c r="G8" i="3"/>
  <c r="E8" i="3"/>
  <c r="C8" i="3"/>
  <c r="H7" i="3"/>
  <c r="D7" i="3"/>
  <c r="H6" i="3"/>
  <c r="D6" i="3"/>
  <c r="D5" i="3"/>
  <c r="V61" i="2"/>
  <c r="D15" i="74" s="1"/>
  <c r="I61" i="2"/>
  <c r="H61" i="2"/>
  <c r="F61" i="2"/>
  <c r="E9" i="59" s="1"/>
  <c r="E61" i="2"/>
  <c r="D61" i="2"/>
  <c r="E15" i="74" s="1"/>
  <c r="C61" i="2"/>
  <c r="B61" i="2"/>
  <c r="A61" i="2"/>
  <c r="V60" i="2"/>
  <c r="D14" i="74" s="1"/>
  <c r="I60" i="2"/>
  <c r="H60" i="2"/>
  <c r="G60" i="2"/>
  <c r="G9" i="58" s="1"/>
  <c r="E60" i="2"/>
  <c r="D60" i="2"/>
  <c r="E14" i="74" s="1"/>
  <c r="C60" i="2"/>
  <c r="B60" i="2"/>
  <c r="A60" i="2"/>
  <c r="V59" i="2"/>
  <c r="D13" i="74" s="1"/>
  <c r="F13" i="74" s="1"/>
  <c r="I59" i="2"/>
  <c r="H59" i="2"/>
  <c r="F59" i="2"/>
  <c r="E9" i="57" s="1"/>
  <c r="E59" i="2"/>
  <c r="D59" i="2"/>
  <c r="E13" i="74" s="1"/>
  <c r="C59" i="2"/>
  <c r="B59" i="2"/>
  <c r="A59" i="2"/>
  <c r="V58" i="2"/>
  <c r="D12" i="75" s="1"/>
  <c r="I58" i="2"/>
  <c r="H58" i="2"/>
  <c r="G58" i="2"/>
  <c r="G9" i="56" s="1"/>
  <c r="E58" i="2"/>
  <c r="D58" i="2"/>
  <c r="E12" i="75" s="1"/>
  <c r="C58" i="2"/>
  <c r="B58" i="2"/>
  <c r="A58" i="2"/>
  <c r="V57" i="2"/>
  <c r="D11" i="75" s="1"/>
  <c r="I57" i="2"/>
  <c r="H57" i="2"/>
  <c r="F57" i="2"/>
  <c r="E9" i="55" s="1"/>
  <c r="E57" i="2"/>
  <c r="D57" i="2"/>
  <c r="E11" i="75" s="1"/>
  <c r="C57" i="2"/>
  <c r="B57" i="2"/>
  <c r="A57" i="2"/>
  <c r="V56" i="2"/>
  <c r="D10" i="75" s="1"/>
  <c r="I56" i="2"/>
  <c r="H56" i="2"/>
  <c r="G56" i="2"/>
  <c r="G9" i="54" s="1"/>
  <c r="E56" i="2"/>
  <c r="D56" i="2"/>
  <c r="E10" i="75" s="1"/>
  <c r="C56" i="2"/>
  <c r="B56" i="2"/>
  <c r="A56" i="2"/>
  <c r="V55" i="2"/>
  <c r="D9" i="75" s="1"/>
  <c r="F9" i="75" s="1"/>
  <c r="I55" i="2"/>
  <c r="H55" i="2"/>
  <c r="F55" i="2"/>
  <c r="E9" i="53" s="1"/>
  <c r="E55" i="2"/>
  <c r="D55" i="2"/>
  <c r="E9" i="75" s="1"/>
  <c r="C55" i="2"/>
  <c r="B55" i="2"/>
  <c r="A55" i="2"/>
  <c r="V54" i="2"/>
  <c r="D8" i="75" s="1"/>
  <c r="I54" i="2"/>
  <c r="H54" i="2"/>
  <c r="G54" i="2"/>
  <c r="G9" i="52" s="1"/>
  <c r="E54" i="2"/>
  <c r="D54" i="2"/>
  <c r="E8" i="75" s="1"/>
  <c r="C54" i="2"/>
  <c r="B54" i="2"/>
  <c r="A54" i="2"/>
  <c r="V53" i="2"/>
  <c r="D7" i="75" s="1"/>
  <c r="I53" i="2"/>
  <c r="H53" i="2"/>
  <c r="F53" i="2"/>
  <c r="E9" i="51" s="1"/>
  <c r="E53" i="2"/>
  <c r="D53" i="2"/>
  <c r="E7" i="75" s="1"/>
  <c r="C53" i="2"/>
  <c r="B53" i="2"/>
  <c r="A53" i="2"/>
  <c r="V52" i="2"/>
  <c r="D12" i="74" s="1"/>
  <c r="I52" i="2"/>
  <c r="H52" i="2"/>
  <c r="G52" i="2"/>
  <c r="G9" i="50" s="1"/>
  <c r="E52" i="2"/>
  <c r="D52" i="2"/>
  <c r="E12" i="74" s="1"/>
  <c r="C52" i="2"/>
  <c r="B52" i="2"/>
  <c r="A52" i="2"/>
  <c r="V51" i="2"/>
  <c r="D10" i="78" s="1"/>
  <c r="F10" i="78" s="1"/>
  <c r="I51" i="2"/>
  <c r="H51" i="2"/>
  <c r="F51" i="2"/>
  <c r="E9" i="49" s="1"/>
  <c r="D17" i="49" s="1"/>
  <c r="E51" i="2"/>
  <c r="D51" i="2"/>
  <c r="E10" i="78" s="1"/>
  <c r="C51" i="2"/>
  <c r="B51" i="2"/>
  <c r="A51" i="2"/>
  <c r="V50" i="2"/>
  <c r="D9" i="76" s="1"/>
  <c r="I50" i="2"/>
  <c r="H50" i="2"/>
  <c r="G50" i="2"/>
  <c r="G9" i="46" s="1"/>
  <c r="E50" i="2"/>
  <c r="D50" i="2"/>
  <c r="E9" i="76" s="1"/>
  <c r="C50" i="2"/>
  <c r="B50" i="2"/>
  <c r="A50" i="2"/>
  <c r="V49" i="2"/>
  <c r="D19" i="72" s="1"/>
  <c r="I49" i="2"/>
  <c r="H49" i="2"/>
  <c r="F49" i="2"/>
  <c r="E9" i="45" s="1"/>
  <c r="D17" i="45" s="1"/>
  <c r="E49" i="2"/>
  <c r="D49" i="2"/>
  <c r="E19" i="72" s="1"/>
  <c r="C49" i="2"/>
  <c r="B49" i="2"/>
  <c r="A49" i="2"/>
  <c r="V48" i="2"/>
  <c r="D9" i="78" s="1"/>
  <c r="I48" i="2"/>
  <c r="H48" i="2"/>
  <c r="G48" i="2"/>
  <c r="G9" i="44" s="1"/>
  <c r="E48" i="2"/>
  <c r="D48" i="2"/>
  <c r="E9" i="78" s="1"/>
  <c r="C48" i="2"/>
  <c r="B48" i="2"/>
  <c r="A48" i="2"/>
  <c r="V47" i="2"/>
  <c r="D18" i="72" s="1"/>
  <c r="F18" i="72" s="1"/>
  <c r="I47" i="2"/>
  <c r="H47" i="2"/>
  <c r="F47" i="2"/>
  <c r="E9" i="48" s="1"/>
  <c r="D12" i="48" s="1"/>
  <c r="E47" i="2"/>
  <c r="D47" i="2"/>
  <c r="E18" i="72" s="1"/>
  <c r="C47" i="2"/>
  <c r="B47" i="2"/>
  <c r="A47" i="2"/>
  <c r="V46" i="2"/>
  <c r="D17" i="72" s="1"/>
  <c r="I46" i="2"/>
  <c r="H46" i="2"/>
  <c r="G46" i="2"/>
  <c r="G9" i="47" s="1"/>
  <c r="E46" i="2"/>
  <c r="D46" i="2"/>
  <c r="E17" i="72" s="1"/>
  <c r="C46" i="2"/>
  <c r="B46" i="2"/>
  <c r="A46" i="2"/>
  <c r="V45" i="2"/>
  <c r="D9" i="77" s="1"/>
  <c r="I45" i="2"/>
  <c r="H45" i="2"/>
  <c r="F45" i="2"/>
  <c r="E9" i="43" s="1"/>
  <c r="D23" i="43" s="1"/>
  <c r="E45" i="2"/>
  <c r="D45" i="2"/>
  <c r="E9" i="77" s="1"/>
  <c r="C45" i="2"/>
  <c r="B45" i="2"/>
  <c r="A45" i="2"/>
  <c r="V44" i="2"/>
  <c r="D8" i="77" s="1"/>
  <c r="I44" i="2"/>
  <c r="H44" i="2"/>
  <c r="G44" i="2"/>
  <c r="G9" i="42" s="1"/>
  <c r="E44" i="2"/>
  <c r="D44" i="2"/>
  <c r="E8" i="77" s="1"/>
  <c r="C44" i="2"/>
  <c r="B44" i="2"/>
  <c r="A44" i="2"/>
  <c r="V43" i="2"/>
  <c r="D7" i="77" s="1"/>
  <c r="F7" i="77" s="1"/>
  <c r="I43" i="2"/>
  <c r="H43" i="2"/>
  <c r="F43" i="2"/>
  <c r="E9" i="41" s="1"/>
  <c r="D20" i="41" s="1"/>
  <c r="E43" i="2"/>
  <c r="D43" i="2"/>
  <c r="E7" i="77" s="1"/>
  <c r="C43" i="2"/>
  <c r="B43" i="2"/>
  <c r="A43" i="2"/>
  <c r="V42" i="2"/>
  <c r="D6" i="77" s="1"/>
  <c r="F6" i="77" s="1"/>
  <c r="V41" i="2"/>
  <c r="D5" i="77" s="1"/>
  <c r="I41" i="2"/>
  <c r="H41" i="2"/>
  <c r="E41" i="2"/>
  <c r="D41" i="2"/>
  <c r="C41" i="2"/>
  <c r="B41" i="2"/>
  <c r="A41" i="2"/>
  <c r="I40" i="2"/>
  <c r="H40" i="2"/>
  <c r="F40" i="2"/>
  <c r="E9" i="38" s="1"/>
  <c r="E40" i="2"/>
  <c r="D40" i="2"/>
  <c r="E16" i="72" s="1"/>
  <c r="C40" i="2"/>
  <c r="B40" i="2"/>
  <c r="A40" i="2"/>
  <c r="V39" i="2"/>
  <c r="D8" i="76" s="1"/>
  <c r="I39" i="2"/>
  <c r="H39" i="2"/>
  <c r="G39" i="2"/>
  <c r="G9" i="37" s="1"/>
  <c r="E39" i="2"/>
  <c r="D39" i="2"/>
  <c r="E8" i="76" s="1"/>
  <c r="C39" i="2"/>
  <c r="B39" i="2"/>
  <c r="A39" i="2"/>
  <c r="V38" i="2"/>
  <c r="D7" i="76" s="1"/>
  <c r="F7" i="76" s="1"/>
  <c r="I38" i="2"/>
  <c r="H38" i="2"/>
  <c r="F38" i="2"/>
  <c r="E9" i="36" s="1"/>
  <c r="D17" i="36" s="1"/>
  <c r="E38" i="2"/>
  <c r="D38" i="2"/>
  <c r="E7" i="76" s="1"/>
  <c r="C38" i="2"/>
  <c r="B38" i="2"/>
  <c r="A38" i="2"/>
  <c r="V37" i="2"/>
  <c r="D6" i="76" s="1"/>
  <c r="I37" i="2"/>
  <c r="H37" i="2"/>
  <c r="G37" i="2"/>
  <c r="G9" i="35" s="1"/>
  <c r="E37" i="2"/>
  <c r="D37" i="2"/>
  <c r="E6" i="76" s="1"/>
  <c r="C37" i="2"/>
  <c r="B37" i="2"/>
  <c r="A37" i="2"/>
  <c r="V36" i="2"/>
  <c r="D5" i="76" s="1"/>
  <c r="I36" i="2"/>
  <c r="H36" i="2"/>
  <c r="F36" i="2"/>
  <c r="E9" i="34" s="1"/>
  <c r="E36" i="2"/>
  <c r="D36" i="2"/>
  <c r="E5" i="76" s="1"/>
  <c r="C36" i="2"/>
  <c r="B36" i="2"/>
  <c r="A36" i="2"/>
  <c r="V35" i="2"/>
  <c r="D8" i="78" s="1"/>
  <c r="I35" i="2"/>
  <c r="H35" i="2"/>
  <c r="G35" i="2"/>
  <c r="G9" i="33" s="1"/>
  <c r="E35" i="2"/>
  <c r="D35" i="2"/>
  <c r="E8" i="78" s="1"/>
  <c r="C35" i="2"/>
  <c r="B35" i="2"/>
  <c r="A35" i="2"/>
  <c r="V34" i="2"/>
  <c r="D7" i="78" s="1"/>
  <c r="F7" i="78" s="1"/>
  <c r="I34" i="2"/>
  <c r="H34" i="2"/>
  <c r="F34" i="2"/>
  <c r="E9" i="32" s="1"/>
  <c r="D16" i="32" s="1"/>
  <c r="E34" i="2"/>
  <c r="D34" i="2"/>
  <c r="E7" i="78" s="1"/>
  <c r="C34" i="2"/>
  <c r="B34" i="2"/>
  <c r="A34" i="2"/>
  <c r="V33" i="2"/>
  <c r="D6" i="78" s="1"/>
  <c r="I33" i="2"/>
  <c r="H33" i="2"/>
  <c r="G33" i="2"/>
  <c r="G9" i="31" s="1"/>
  <c r="E33" i="2"/>
  <c r="D33" i="2"/>
  <c r="E6" i="78" s="1"/>
  <c r="C33" i="2"/>
  <c r="B33" i="2"/>
  <c r="A33" i="2"/>
  <c r="V32" i="2"/>
  <c r="D5" i="78" s="1"/>
  <c r="F5" i="78" s="1"/>
  <c r="I32" i="2"/>
  <c r="H32" i="2"/>
  <c r="F32" i="2"/>
  <c r="E9" i="30" s="1"/>
  <c r="D13" i="30" s="1"/>
  <c r="E32" i="2"/>
  <c r="D32" i="2"/>
  <c r="E5" i="78" s="1"/>
  <c r="C32" i="2"/>
  <c r="B32" i="2"/>
  <c r="A32" i="2"/>
  <c r="V31" i="2"/>
  <c r="D15" i="72" s="1"/>
  <c r="I31" i="2"/>
  <c r="H31" i="2"/>
  <c r="G31" i="2"/>
  <c r="G9" i="29" s="1"/>
  <c r="E31" i="2"/>
  <c r="D31" i="2"/>
  <c r="E15" i="72" s="1"/>
  <c r="C31" i="2"/>
  <c r="B31" i="2"/>
  <c r="A31" i="2"/>
  <c r="V30" i="2"/>
  <c r="D14" i="72" s="1"/>
  <c r="F14" i="72" s="1"/>
  <c r="I30" i="2"/>
  <c r="H30" i="2"/>
  <c r="F30" i="2"/>
  <c r="E9" i="28" s="1"/>
  <c r="E30" i="2"/>
  <c r="D30" i="2"/>
  <c r="E14" i="72" s="1"/>
  <c r="C30" i="2"/>
  <c r="B30" i="2"/>
  <c r="A30" i="2"/>
  <c r="V29" i="2"/>
  <c r="D13" i="72" s="1"/>
  <c r="I29" i="2"/>
  <c r="H29" i="2"/>
  <c r="G29" i="2"/>
  <c r="G9" i="27" s="1"/>
  <c r="E29" i="2"/>
  <c r="D29" i="2"/>
  <c r="E13" i="72" s="1"/>
  <c r="C29" i="2"/>
  <c r="B29" i="2"/>
  <c r="A29" i="2"/>
  <c r="V28" i="2"/>
  <c r="D12" i="72" s="1"/>
  <c r="I28" i="2"/>
  <c r="H28" i="2"/>
  <c r="F28" i="2"/>
  <c r="E9" i="26" s="1"/>
  <c r="E28" i="2"/>
  <c r="D28" i="2"/>
  <c r="G28" i="2" s="1"/>
  <c r="G9" i="26" s="1"/>
  <c r="C28" i="2"/>
  <c r="B28" i="2"/>
  <c r="A28" i="2"/>
  <c r="V27" i="2"/>
  <c r="D8" i="71" s="1"/>
  <c r="I27" i="2"/>
  <c r="H27" i="2"/>
  <c r="G27" i="2"/>
  <c r="G9" i="25" s="1"/>
  <c r="E27" i="2"/>
  <c r="D27" i="2"/>
  <c r="E8" i="71" s="1"/>
  <c r="C27" i="2"/>
  <c r="B27" i="2"/>
  <c r="A27" i="2"/>
  <c r="V26" i="2"/>
  <c r="D7" i="71" s="1"/>
  <c r="F7" i="71" s="1"/>
  <c r="I26" i="2"/>
  <c r="H26" i="2"/>
  <c r="F26" i="2"/>
  <c r="E9" i="24" s="1"/>
  <c r="D22" i="24" s="1"/>
  <c r="E26" i="2"/>
  <c r="D26" i="2"/>
  <c r="E7" i="71" s="1"/>
  <c r="C26" i="2"/>
  <c r="B26" i="2"/>
  <c r="A26" i="2"/>
  <c r="V25" i="2"/>
  <c r="D6" i="71" s="1"/>
  <c r="I25" i="2"/>
  <c r="H25" i="2"/>
  <c r="G25" i="2"/>
  <c r="G9" i="23" s="1"/>
  <c r="E25" i="2"/>
  <c r="D25" i="2"/>
  <c r="E6" i="71" s="1"/>
  <c r="C25" i="2"/>
  <c r="B25" i="2"/>
  <c r="A25" i="2"/>
  <c r="V24" i="2"/>
  <c r="D7" i="73" s="1"/>
  <c r="F7" i="73" s="1"/>
  <c r="I24" i="2"/>
  <c r="H24" i="2"/>
  <c r="F24" i="2"/>
  <c r="E9" i="22" s="1"/>
  <c r="E24" i="2"/>
  <c r="D24" i="2"/>
  <c r="E7" i="73" s="1"/>
  <c r="C24" i="2"/>
  <c r="B24" i="2"/>
  <c r="A24" i="2"/>
  <c r="V23" i="2"/>
  <c r="I23" i="2"/>
  <c r="H23" i="2"/>
  <c r="G23" i="2"/>
  <c r="G9" i="21" s="1"/>
  <c r="E23" i="2"/>
  <c r="D23" i="2"/>
  <c r="E5" i="71" s="1"/>
  <c r="C23" i="2"/>
  <c r="B23" i="2"/>
  <c r="A23" i="2"/>
  <c r="V22" i="2"/>
  <c r="D11" i="72" s="1"/>
  <c r="F11" i="72" s="1"/>
  <c r="I22" i="2"/>
  <c r="H22" i="2"/>
  <c r="F22" i="2"/>
  <c r="E9" i="20" s="1"/>
  <c r="E22" i="2"/>
  <c r="D22" i="2"/>
  <c r="E11" i="72" s="1"/>
  <c r="C22" i="2"/>
  <c r="B22" i="2"/>
  <c r="A22" i="2"/>
  <c r="V21" i="2"/>
  <c r="D10" i="72" s="1"/>
  <c r="I21" i="2"/>
  <c r="H21" i="2"/>
  <c r="G21" i="2"/>
  <c r="G9" i="19" s="1"/>
  <c r="E21" i="2"/>
  <c r="D21" i="2"/>
  <c r="E10" i="72" s="1"/>
  <c r="C21" i="2"/>
  <c r="B21" i="2"/>
  <c r="A21" i="2"/>
  <c r="V20" i="2"/>
  <c r="D6" i="73" s="1"/>
  <c r="F6" i="73" s="1"/>
  <c r="I20" i="2"/>
  <c r="H20" i="2"/>
  <c r="F20" i="2"/>
  <c r="E20" i="2"/>
  <c r="D20" i="2"/>
  <c r="E6" i="73" s="1"/>
  <c r="C20" i="2"/>
  <c r="B20" i="2"/>
  <c r="A20" i="2"/>
  <c r="V19" i="2"/>
  <c r="D5" i="73" s="1"/>
  <c r="I19" i="2"/>
  <c r="H19" i="2"/>
  <c r="G19" i="2"/>
  <c r="E19" i="2"/>
  <c r="D19" i="2"/>
  <c r="E5" i="73" s="1"/>
  <c r="C19" i="2"/>
  <c r="B19" i="2"/>
  <c r="A19" i="2"/>
  <c r="V18" i="2"/>
  <c r="D9" i="72" s="1"/>
  <c r="F9" i="72" s="1"/>
  <c r="I18" i="2"/>
  <c r="H18" i="2"/>
  <c r="F18" i="2"/>
  <c r="E9" i="16" s="1"/>
  <c r="E18" i="2"/>
  <c r="D18" i="2"/>
  <c r="E9" i="72" s="1"/>
  <c r="C18" i="2"/>
  <c r="B18" i="2"/>
  <c r="A18" i="2"/>
  <c r="V17" i="2"/>
  <c r="D8" i="72" s="1"/>
  <c r="I17" i="2"/>
  <c r="H17" i="2"/>
  <c r="G17" i="2"/>
  <c r="G9" i="15" s="1"/>
  <c r="E17" i="2"/>
  <c r="D17" i="2"/>
  <c r="E8" i="72" s="1"/>
  <c r="C17" i="2"/>
  <c r="B17" i="2"/>
  <c r="A17" i="2"/>
  <c r="V16" i="2"/>
  <c r="D6" i="75" s="1"/>
  <c r="F6" i="75" s="1"/>
  <c r="I16" i="2"/>
  <c r="H16" i="2"/>
  <c r="F16" i="2"/>
  <c r="E9" i="14" s="1"/>
  <c r="E16" i="2"/>
  <c r="D16" i="2"/>
  <c r="E6" i="75" s="1"/>
  <c r="C16" i="2"/>
  <c r="B16" i="2"/>
  <c r="A16" i="2"/>
  <c r="V15" i="2"/>
  <c r="D7" i="72" s="1"/>
  <c r="I15" i="2"/>
  <c r="H15" i="2"/>
  <c r="G15" i="2"/>
  <c r="G9" i="13" s="1"/>
  <c r="E21" i="13" s="1"/>
  <c r="E15" i="2"/>
  <c r="D15" i="2"/>
  <c r="E7" i="72" s="1"/>
  <c r="C15" i="2"/>
  <c r="B15" i="2"/>
  <c r="A15" i="2"/>
  <c r="V14" i="2"/>
  <c r="D6" i="72" s="1"/>
  <c r="F6" i="72" s="1"/>
  <c r="I14" i="2"/>
  <c r="H14" i="2"/>
  <c r="F14" i="2"/>
  <c r="E9" i="12" s="1"/>
  <c r="E14" i="2"/>
  <c r="D14" i="2"/>
  <c r="E6" i="72" s="1"/>
  <c r="C14" i="2"/>
  <c r="B14" i="2"/>
  <c r="A14" i="2"/>
  <c r="V13" i="2"/>
  <c r="D5" i="75" s="1"/>
  <c r="I13" i="2"/>
  <c r="H13" i="2"/>
  <c r="G13" i="2"/>
  <c r="G9" i="11" s="1"/>
  <c r="E23" i="11" s="1"/>
  <c r="E13" i="2"/>
  <c r="D13" i="2"/>
  <c r="E5" i="75" s="1"/>
  <c r="C13" i="2"/>
  <c r="B13" i="2"/>
  <c r="A13" i="2"/>
  <c r="V12" i="2"/>
  <c r="D11" i="74" s="1"/>
  <c r="F11" i="74" s="1"/>
  <c r="I12" i="2"/>
  <c r="H12" i="2"/>
  <c r="F12" i="2"/>
  <c r="E9" i="10" s="1"/>
  <c r="E12" i="2"/>
  <c r="D12" i="2"/>
  <c r="E11" i="74" s="1"/>
  <c r="C12" i="2"/>
  <c r="B12" i="2"/>
  <c r="A12" i="2"/>
  <c r="I11" i="2"/>
  <c r="H11" i="2"/>
  <c r="G11" i="2"/>
  <c r="G9" i="9" s="1"/>
  <c r="E19" i="9" s="1"/>
  <c r="F11" i="2"/>
  <c r="E9" i="9" s="1"/>
  <c r="E11" i="2"/>
  <c r="D11" i="2"/>
  <c r="E10" i="74" s="1"/>
  <c r="F10" i="74" s="1"/>
  <c r="C11" i="2"/>
  <c r="B11" i="2"/>
  <c r="A11" i="2"/>
  <c r="V10" i="2"/>
  <c r="D9" i="74" s="1"/>
  <c r="I10" i="2"/>
  <c r="H10" i="2"/>
  <c r="E10" i="2"/>
  <c r="D10" i="2"/>
  <c r="C10" i="2"/>
  <c r="B10" i="2"/>
  <c r="A10" i="2"/>
  <c r="H9" i="2"/>
  <c r="E9" i="2"/>
  <c r="D9" i="2"/>
  <c r="C9" i="2"/>
  <c r="B9" i="2"/>
  <c r="A9" i="2"/>
  <c r="V8" i="2"/>
  <c r="D7" i="74" s="1"/>
  <c r="I8" i="2"/>
  <c r="H8" i="2"/>
  <c r="G8" i="2"/>
  <c r="G9" i="6" s="1"/>
  <c r="F8" i="2"/>
  <c r="E9" i="6" s="1"/>
  <c r="D21" i="6" s="1"/>
  <c r="E8" i="2"/>
  <c r="D8" i="2"/>
  <c r="E7" i="74" s="1"/>
  <c r="C8" i="2"/>
  <c r="B8" i="2"/>
  <c r="A8" i="2"/>
  <c r="V7" i="2"/>
  <c r="D6" i="74" s="1"/>
  <c r="I7" i="2"/>
  <c r="H7" i="2"/>
  <c r="E7" i="2"/>
  <c r="D7" i="2"/>
  <c r="C7" i="2"/>
  <c r="B7" i="2"/>
  <c r="A7" i="2"/>
  <c r="V6" i="2"/>
  <c r="D5" i="72" s="1"/>
  <c r="F5" i="72" s="1"/>
  <c r="I6" i="2"/>
  <c r="H6" i="2"/>
  <c r="G6" i="2"/>
  <c r="G9" i="4" s="1"/>
  <c r="E22" i="4" s="1"/>
  <c r="F6" i="2"/>
  <c r="E9" i="4" s="1"/>
  <c r="D15" i="4" s="1"/>
  <c r="E6" i="2"/>
  <c r="D6" i="2"/>
  <c r="E5" i="72" s="1"/>
  <c r="C6" i="2"/>
  <c r="B6" i="2"/>
  <c r="A6" i="2"/>
  <c r="V5" i="2"/>
  <c r="D5" i="74" s="1"/>
  <c r="I5" i="2"/>
  <c r="H5" i="2"/>
  <c r="E5" i="2"/>
  <c r="D5" i="2"/>
  <c r="C5" i="2"/>
  <c r="B5" i="2"/>
  <c r="A5" i="2"/>
  <c r="D17" i="4" l="1"/>
  <c r="D23" i="48"/>
  <c r="F9" i="77"/>
  <c r="F19" i="72"/>
  <c r="F7" i="75"/>
  <c r="F11" i="75"/>
  <c r="F15" i="74"/>
  <c r="D21" i="4"/>
  <c r="E17" i="9"/>
  <c r="D15" i="43"/>
  <c r="F7" i="74"/>
  <c r="F5" i="76"/>
  <c r="D13" i="4"/>
  <c r="D13" i="6"/>
  <c r="D12" i="41"/>
  <c r="F5" i="71"/>
  <c r="E22" i="9"/>
  <c r="E20" i="9"/>
  <c r="E18" i="9"/>
  <c r="E16" i="9"/>
  <c r="E14" i="9"/>
  <c r="E12" i="9"/>
  <c r="D23" i="26"/>
  <c r="D21" i="26"/>
  <c r="D19" i="26"/>
  <c r="D17" i="26"/>
  <c r="D15" i="26"/>
  <c r="D13" i="26"/>
  <c r="D22" i="26"/>
  <c r="D18" i="26"/>
  <c r="D14" i="26"/>
  <c r="D20" i="26"/>
  <c r="D16" i="26"/>
  <c r="D12" i="26"/>
  <c r="D21" i="38"/>
  <c r="D16" i="38"/>
  <c r="D13" i="38"/>
  <c r="D23" i="38"/>
  <c r="D18" i="38"/>
  <c r="D15" i="38"/>
  <c r="D19" i="38"/>
  <c r="D14" i="38"/>
  <c r="D17" i="38"/>
  <c r="D12" i="38"/>
  <c r="D20" i="38"/>
  <c r="D22" i="38"/>
  <c r="E23" i="46"/>
  <c r="E18" i="46"/>
  <c r="E15" i="46"/>
  <c r="E20" i="46"/>
  <c r="E17" i="46"/>
  <c r="E12" i="46"/>
  <c r="E21" i="46"/>
  <c r="E16" i="46"/>
  <c r="E19" i="46"/>
  <c r="E14" i="46"/>
  <c r="E13" i="46"/>
  <c r="E22" i="46"/>
  <c r="E13" i="9"/>
  <c r="E13" i="13"/>
  <c r="E23" i="4"/>
  <c r="E20" i="4"/>
  <c r="E18" i="4"/>
  <c r="E16" i="4"/>
  <c r="E14" i="4"/>
  <c r="E12" i="4"/>
  <c r="E21" i="4"/>
  <c r="E17" i="4"/>
  <c r="E15" i="4"/>
  <c r="E13" i="4"/>
  <c r="E19" i="4"/>
  <c r="D22" i="12"/>
  <c r="D20" i="12"/>
  <c r="D18" i="12"/>
  <c r="D16" i="12"/>
  <c r="D14" i="12"/>
  <c r="D12" i="12"/>
  <c r="D23" i="12"/>
  <c r="D19" i="12"/>
  <c r="D21" i="12"/>
  <c r="D17" i="12"/>
  <c r="D15" i="12"/>
  <c r="D13" i="12"/>
  <c r="D15" i="16"/>
  <c r="D13" i="16"/>
  <c r="D22" i="16"/>
  <c r="D20" i="16"/>
  <c r="D18" i="16"/>
  <c r="D23" i="16"/>
  <c r="D16" i="16"/>
  <c r="D14" i="16"/>
  <c r="D12" i="16"/>
  <c r="D21" i="16"/>
  <c r="D19" i="16"/>
  <c r="D17" i="16"/>
  <c r="E23" i="26"/>
  <c r="E21" i="26"/>
  <c r="E19" i="26"/>
  <c r="E17" i="26"/>
  <c r="E15" i="26"/>
  <c r="E13" i="26"/>
  <c r="E18" i="26"/>
  <c r="E20" i="26"/>
  <c r="E16" i="26"/>
  <c r="E12" i="26"/>
  <c r="E22" i="26"/>
  <c r="E14" i="26"/>
  <c r="D22" i="28"/>
  <c r="D18" i="28"/>
  <c r="D19" i="28"/>
  <c r="D16" i="28"/>
  <c r="D17" i="28"/>
  <c r="D14" i="28"/>
  <c r="D23" i="28"/>
  <c r="D21" i="28"/>
  <c r="D13" i="28"/>
  <c r="D12" i="28"/>
  <c r="D20" i="28"/>
  <c r="D15" i="28"/>
  <c r="E5" i="77"/>
  <c r="G41" i="2"/>
  <c r="G9" i="39" s="1"/>
  <c r="F41" i="2"/>
  <c r="E9" i="39" s="1"/>
  <c r="E22" i="42"/>
  <c r="E20" i="42"/>
  <c r="E23" i="42"/>
  <c r="E21" i="42"/>
  <c r="E15" i="42"/>
  <c r="E12" i="42"/>
  <c r="E17" i="42"/>
  <c r="E14" i="42"/>
  <c r="E19" i="42"/>
  <c r="E18" i="42"/>
  <c r="E13" i="42"/>
  <c r="E16" i="42"/>
  <c r="E23" i="44"/>
  <c r="E20" i="44"/>
  <c r="E17" i="44"/>
  <c r="E14" i="44"/>
  <c r="E21" i="44"/>
  <c r="E18" i="44"/>
  <c r="E15" i="44"/>
  <c r="E12" i="44"/>
  <c r="E22" i="44"/>
  <c r="E19" i="44"/>
  <c r="E16" i="44"/>
  <c r="E13" i="44"/>
  <c r="E20" i="54"/>
  <c r="E13" i="54"/>
  <c r="E23" i="54"/>
  <c r="E18" i="54"/>
  <c r="E22" i="54"/>
  <c r="E16" i="54"/>
  <c r="E14" i="54"/>
  <c r="E12" i="54"/>
  <c r="E17" i="54"/>
  <c r="E19" i="54"/>
  <c r="E21" i="54"/>
  <c r="E15" i="54"/>
  <c r="E22" i="58"/>
  <c r="E20" i="58"/>
  <c r="E18" i="58"/>
  <c r="E13" i="58"/>
  <c r="E21" i="58"/>
  <c r="E19" i="58"/>
  <c r="E17" i="58"/>
  <c r="E12" i="58"/>
  <c r="E16" i="58"/>
  <c r="E14" i="58"/>
  <c r="E15" i="58"/>
  <c r="E23" i="58"/>
  <c r="E5" i="74"/>
  <c r="G5" i="2"/>
  <c r="G9" i="3" s="1"/>
  <c r="F5" i="2"/>
  <c r="E9" i="3" s="1"/>
  <c r="D22" i="6"/>
  <c r="D20" i="6"/>
  <c r="D18" i="6"/>
  <c r="D16" i="6"/>
  <c r="D14" i="6"/>
  <c r="D12" i="6"/>
  <c r="G9" i="2"/>
  <c r="G9" i="7" s="1"/>
  <c r="E8" i="74"/>
  <c r="F8" i="74" s="1"/>
  <c r="F9" i="2"/>
  <c r="E9" i="7" s="1"/>
  <c r="D23" i="9"/>
  <c r="D21" i="9"/>
  <c r="D19" i="9"/>
  <c r="D17" i="9"/>
  <c r="D15" i="9"/>
  <c r="D13" i="9"/>
  <c r="D20" i="9"/>
  <c r="D16" i="9"/>
  <c r="D12" i="9"/>
  <c r="D22" i="9"/>
  <c r="D18" i="9"/>
  <c r="D14" i="9"/>
  <c r="E22" i="13"/>
  <c r="E20" i="13"/>
  <c r="E18" i="13"/>
  <c r="E16" i="13"/>
  <c r="E14" i="13"/>
  <c r="E12" i="13"/>
  <c r="E23" i="21"/>
  <c r="E21" i="21"/>
  <c r="E19" i="21"/>
  <c r="E17" i="21"/>
  <c r="E15" i="21"/>
  <c r="E13" i="21"/>
  <c r="E22" i="21"/>
  <c r="E18" i="21"/>
  <c r="E14" i="21"/>
  <c r="E20" i="21"/>
  <c r="E16" i="21"/>
  <c r="E12" i="21"/>
  <c r="E22" i="25"/>
  <c r="E20" i="25"/>
  <c r="E18" i="25"/>
  <c r="E16" i="25"/>
  <c r="E14" i="25"/>
  <c r="E12" i="25"/>
  <c r="E17" i="25"/>
  <c r="E23" i="25"/>
  <c r="E19" i="25"/>
  <c r="E15" i="25"/>
  <c r="E21" i="25"/>
  <c r="E13" i="25"/>
  <c r="E21" i="29"/>
  <c r="E17" i="29"/>
  <c r="E13" i="29"/>
  <c r="E18" i="29"/>
  <c r="E19" i="29"/>
  <c r="E16" i="29"/>
  <c r="E22" i="29"/>
  <c r="E15" i="29"/>
  <c r="E23" i="29"/>
  <c r="E14" i="29"/>
  <c r="E12" i="29"/>
  <c r="E20" i="29"/>
  <c r="E21" i="33"/>
  <c r="E16" i="33"/>
  <c r="E13" i="33"/>
  <c r="E23" i="33"/>
  <c r="E18" i="33"/>
  <c r="E15" i="33"/>
  <c r="E19" i="33"/>
  <c r="E14" i="33"/>
  <c r="E17" i="33"/>
  <c r="E12" i="33"/>
  <c r="E22" i="33"/>
  <c r="E20" i="33"/>
  <c r="E22" i="37"/>
  <c r="E20" i="37"/>
  <c r="E18" i="37"/>
  <c r="E16" i="37"/>
  <c r="E14" i="37"/>
  <c r="E12" i="37"/>
  <c r="E21" i="37"/>
  <c r="E13" i="37"/>
  <c r="E23" i="37"/>
  <c r="E15" i="37"/>
  <c r="E17" i="37"/>
  <c r="E19" i="37"/>
  <c r="D15" i="6"/>
  <c r="D23" i="6"/>
  <c r="E19" i="13"/>
  <c r="E22" i="6"/>
  <c r="E20" i="6"/>
  <c r="E18" i="6"/>
  <c r="E16" i="6"/>
  <c r="E14" i="6"/>
  <c r="E12" i="6"/>
  <c r="E23" i="6"/>
  <c r="E19" i="6"/>
  <c r="E17" i="6"/>
  <c r="E15" i="6"/>
  <c r="E13" i="6"/>
  <c r="E21" i="6"/>
  <c r="D22" i="10"/>
  <c r="D20" i="10"/>
  <c r="D18" i="10"/>
  <c r="D16" i="10"/>
  <c r="D14" i="10"/>
  <c r="D12" i="10"/>
  <c r="D23" i="10"/>
  <c r="D19" i="10"/>
  <c r="D17" i="10"/>
  <c r="D13" i="10"/>
  <c r="D21" i="10"/>
  <c r="D15" i="10"/>
  <c r="D21" i="14"/>
  <c r="D19" i="14"/>
  <c r="D17" i="14"/>
  <c r="D15" i="14"/>
  <c r="D13" i="14"/>
  <c r="D11" i="14"/>
  <c r="D22" i="14"/>
  <c r="D20" i="14"/>
  <c r="D18" i="14"/>
  <c r="D16" i="14"/>
  <c r="D14" i="14"/>
  <c r="D12" i="14"/>
  <c r="D21" i="34"/>
  <c r="D18" i="34"/>
  <c r="D13" i="34"/>
  <c r="D23" i="34"/>
  <c r="D20" i="34"/>
  <c r="D15" i="34"/>
  <c r="D12" i="34"/>
  <c r="D16" i="34"/>
  <c r="D22" i="34"/>
  <c r="D14" i="34"/>
  <c r="D19" i="34"/>
  <c r="D17" i="34"/>
  <c r="E22" i="47"/>
  <c r="E20" i="47"/>
  <c r="E18" i="47"/>
  <c r="E16" i="47"/>
  <c r="E14" i="47"/>
  <c r="E12" i="47"/>
  <c r="E21" i="47"/>
  <c r="E13" i="47"/>
  <c r="E23" i="47"/>
  <c r="E15" i="47"/>
  <c r="E19" i="47"/>
  <c r="E17" i="47"/>
  <c r="E23" i="52"/>
  <c r="E19" i="52"/>
  <c r="E16" i="52"/>
  <c r="E12" i="52"/>
  <c r="E17" i="52"/>
  <c r="E15" i="52"/>
  <c r="E13" i="52"/>
  <c r="E22" i="52"/>
  <c r="E20" i="52"/>
  <c r="E18" i="52"/>
  <c r="E14" i="52"/>
  <c r="E21" i="52"/>
  <c r="E19" i="56"/>
  <c r="E15" i="56"/>
  <c r="E22" i="56"/>
  <c r="E17" i="56"/>
  <c r="E14" i="56"/>
  <c r="E23" i="56"/>
  <c r="E16" i="56"/>
  <c r="E13" i="56"/>
  <c r="E20" i="56"/>
  <c r="E18" i="56"/>
  <c r="E12" i="56"/>
  <c r="E21" i="56"/>
  <c r="D17" i="6"/>
  <c r="E21" i="9"/>
  <c r="D22" i="4"/>
  <c r="D23" i="4"/>
  <c r="D20" i="4"/>
  <c r="D18" i="4"/>
  <c r="D16" i="4"/>
  <c r="D14" i="4"/>
  <c r="D12" i="4"/>
  <c r="E6" i="74"/>
  <c r="G7" i="2"/>
  <c r="G9" i="5" s="1"/>
  <c r="F7" i="2"/>
  <c r="E9" i="5" s="1"/>
  <c r="E9" i="74"/>
  <c r="G10" i="2"/>
  <c r="G9" i="8" s="1"/>
  <c r="F10" i="2"/>
  <c r="E9" i="8" s="1"/>
  <c r="E21" i="11"/>
  <c r="E19" i="11"/>
  <c r="E17" i="11"/>
  <c r="E15" i="11"/>
  <c r="E13" i="11"/>
  <c r="E20" i="11"/>
  <c r="E12" i="11"/>
  <c r="E22" i="11"/>
  <c r="E18" i="11"/>
  <c r="E16" i="11"/>
  <c r="E14" i="11"/>
  <c r="E22" i="15"/>
  <c r="E20" i="15"/>
  <c r="E18" i="15"/>
  <c r="E16" i="15"/>
  <c r="E14" i="15"/>
  <c r="E12" i="15"/>
  <c r="E23" i="15"/>
  <c r="E21" i="15"/>
  <c r="E19" i="15"/>
  <c r="E17" i="15"/>
  <c r="E15" i="15"/>
  <c r="E13" i="15"/>
  <c r="E20" i="19"/>
  <c r="E16" i="19"/>
  <c r="E12" i="19"/>
  <c r="E22" i="19"/>
  <c r="E19" i="19"/>
  <c r="E14" i="19"/>
  <c r="E17" i="19"/>
  <c r="E13" i="19"/>
  <c r="E23" i="19"/>
  <c r="E18" i="19"/>
  <c r="E15" i="19"/>
  <c r="E21" i="19"/>
  <c r="E23" i="23"/>
  <c r="E21" i="23"/>
  <c r="E19" i="23"/>
  <c r="E17" i="23"/>
  <c r="E15" i="23"/>
  <c r="E12" i="23"/>
  <c r="E22" i="23"/>
  <c r="E18" i="23"/>
  <c r="E14" i="23"/>
  <c r="E20" i="23"/>
  <c r="E16" i="23"/>
  <c r="E13" i="23"/>
  <c r="E22" i="27"/>
  <c r="E20" i="27"/>
  <c r="E18" i="27"/>
  <c r="E16" i="27"/>
  <c r="E14" i="27"/>
  <c r="E12" i="27"/>
  <c r="E23" i="27"/>
  <c r="E19" i="27"/>
  <c r="E21" i="27"/>
  <c r="E17" i="27"/>
  <c r="E13" i="27"/>
  <c r="E15" i="27"/>
  <c r="E23" i="31"/>
  <c r="E18" i="31"/>
  <c r="E15" i="31"/>
  <c r="E13" i="31"/>
  <c r="E20" i="31"/>
  <c r="E17" i="31"/>
  <c r="E19" i="31"/>
  <c r="E14" i="31"/>
  <c r="E12" i="31"/>
  <c r="E21" i="31"/>
  <c r="E22" i="31"/>
  <c r="E16" i="31"/>
  <c r="E21" i="35"/>
  <c r="E19" i="35"/>
  <c r="E17" i="35"/>
  <c r="E15" i="35"/>
  <c r="E13" i="35"/>
  <c r="E20" i="35"/>
  <c r="E12" i="35"/>
  <c r="E22" i="35"/>
  <c r="E14" i="35"/>
  <c r="E23" i="35"/>
  <c r="E16" i="35"/>
  <c r="E18" i="35"/>
  <c r="D19" i="4"/>
  <c r="D19" i="6"/>
  <c r="E15" i="9"/>
  <c r="E23" i="9"/>
  <c r="E15" i="13"/>
  <c r="E23" i="13"/>
  <c r="D22" i="20"/>
  <c r="D20" i="20"/>
  <c r="D18" i="20"/>
  <c r="D16" i="20"/>
  <c r="D14" i="20"/>
  <c r="D12" i="20"/>
  <c r="D21" i="22"/>
  <c r="D19" i="22"/>
  <c r="D17" i="22"/>
  <c r="D15" i="22"/>
  <c r="D13" i="22"/>
  <c r="D11" i="22"/>
  <c r="D23" i="32"/>
  <c r="D21" i="32"/>
  <c r="D19" i="32"/>
  <c r="D17" i="32"/>
  <c r="D15" i="32"/>
  <c r="D13" i="32"/>
  <c r="D18" i="32"/>
  <c r="D20" i="32"/>
  <c r="D12" i="32"/>
  <c r="D21" i="43"/>
  <c r="D18" i="43"/>
  <c r="D13" i="43"/>
  <c r="D19" i="43"/>
  <c r="D16" i="43"/>
  <c r="D17" i="43"/>
  <c r="D22" i="43"/>
  <c r="D20" i="43"/>
  <c r="D14" i="43"/>
  <c r="D12" i="43"/>
  <c r="D22" i="51"/>
  <c r="D20" i="51"/>
  <c r="D18" i="51"/>
  <c r="D16" i="51"/>
  <c r="D14" i="51"/>
  <c r="D12" i="51"/>
  <c r="D19" i="51"/>
  <c r="D23" i="51"/>
  <c r="D15" i="51"/>
  <c r="D21" i="51"/>
  <c r="D13" i="51"/>
  <c r="D19" i="53"/>
  <c r="D16" i="53"/>
  <c r="D12" i="53"/>
  <c r="D22" i="53"/>
  <c r="D14" i="53"/>
  <c r="D23" i="53"/>
  <c r="D21" i="53"/>
  <c r="D15" i="53"/>
  <c r="D13" i="53"/>
  <c r="D17" i="53"/>
  <c r="D21" i="55"/>
  <c r="D17" i="55"/>
  <c r="D13" i="55"/>
  <c r="D22" i="55"/>
  <c r="D19" i="55"/>
  <c r="D14" i="55"/>
  <c r="D23" i="55"/>
  <c r="D20" i="55"/>
  <c r="D18" i="55"/>
  <c r="D16" i="55"/>
  <c r="D12" i="55"/>
  <c r="D15" i="55"/>
  <c r="D23" i="57"/>
  <c r="D21" i="57"/>
  <c r="D19" i="57"/>
  <c r="D17" i="57"/>
  <c r="D15" i="57"/>
  <c r="D13" i="57"/>
  <c r="D22" i="57"/>
  <c r="D14" i="57"/>
  <c r="D20" i="57"/>
  <c r="D16" i="57"/>
  <c r="D12" i="57"/>
  <c r="D18" i="57"/>
  <c r="D23" i="59"/>
  <c r="D20" i="59"/>
  <c r="D17" i="59"/>
  <c r="D14" i="59"/>
  <c r="D22" i="59"/>
  <c r="D19" i="59"/>
  <c r="D16" i="59"/>
  <c r="D13" i="59"/>
  <c r="D12" i="59"/>
  <c r="D21" i="59"/>
  <c r="D18" i="59"/>
  <c r="D15" i="59"/>
  <c r="D13" i="20"/>
  <c r="D17" i="20"/>
  <c r="D21" i="20"/>
  <c r="D14" i="22"/>
  <c r="D18" i="22"/>
  <c r="D22" i="22"/>
  <c r="D14" i="24"/>
  <c r="D18" i="24"/>
  <c r="D22" i="32"/>
  <c r="D14" i="41"/>
  <c r="E12" i="72"/>
  <c r="F12" i="72" s="1"/>
  <c r="D19" i="24"/>
  <c r="D16" i="24"/>
  <c r="D12" i="24"/>
  <c r="D23" i="24"/>
  <c r="D20" i="24"/>
  <c r="D13" i="24"/>
  <c r="D22" i="30"/>
  <c r="D20" i="30"/>
  <c r="D17" i="30"/>
  <c r="D12" i="30"/>
  <c r="D23" i="30"/>
  <c r="D19" i="30"/>
  <c r="D14" i="30"/>
  <c r="D23" i="49"/>
  <c r="D20" i="49"/>
  <c r="D15" i="49"/>
  <c r="D12" i="49"/>
  <c r="D16" i="49"/>
  <c r="D13" i="49"/>
  <c r="D22" i="49"/>
  <c r="D19" i="49"/>
  <c r="D14" i="49"/>
  <c r="D21" i="49"/>
  <c r="D18" i="49"/>
  <c r="F5" i="74"/>
  <c r="F6" i="74"/>
  <c r="F9" i="74"/>
  <c r="G12" i="2"/>
  <c r="G9" i="10" s="1"/>
  <c r="G14" i="2"/>
  <c r="G9" i="12" s="1"/>
  <c r="G16" i="2"/>
  <c r="G9" i="14" s="1"/>
  <c r="G18" i="2"/>
  <c r="G9" i="16" s="1"/>
  <c r="G20" i="2"/>
  <c r="G22" i="2"/>
  <c r="G9" i="20" s="1"/>
  <c r="G24" i="2"/>
  <c r="G9" i="22" s="1"/>
  <c r="G26" i="2"/>
  <c r="G9" i="24" s="1"/>
  <c r="G30" i="2"/>
  <c r="G9" i="28" s="1"/>
  <c r="G32" i="2"/>
  <c r="G9" i="30" s="1"/>
  <c r="G34" i="2"/>
  <c r="G9" i="32" s="1"/>
  <c r="G36" i="2"/>
  <c r="G9" i="34" s="1"/>
  <c r="G38" i="2"/>
  <c r="G9" i="36" s="1"/>
  <c r="G40" i="2"/>
  <c r="G9" i="38" s="1"/>
  <c r="F5" i="77"/>
  <c r="G43" i="2"/>
  <c r="G9" i="41" s="1"/>
  <c r="G45" i="2"/>
  <c r="G9" i="43" s="1"/>
  <c r="G47" i="2"/>
  <c r="G9" i="48" s="1"/>
  <c r="G49" i="2"/>
  <c r="G9" i="45" s="1"/>
  <c r="G51" i="2"/>
  <c r="G9" i="49" s="1"/>
  <c r="G53" i="2"/>
  <c r="G9" i="51" s="1"/>
  <c r="G55" i="2"/>
  <c r="G9" i="53" s="1"/>
  <c r="G57" i="2"/>
  <c r="G9" i="55" s="1"/>
  <c r="G59" i="2"/>
  <c r="G9" i="57" s="1"/>
  <c r="G61" i="2"/>
  <c r="G9" i="59" s="1"/>
  <c r="D15" i="30"/>
  <c r="D15" i="41"/>
  <c r="D14" i="45"/>
  <c r="D20" i="53"/>
  <c r="D22" i="36"/>
  <c r="D20" i="36"/>
  <c r="D18" i="36"/>
  <c r="D16" i="36"/>
  <c r="D14" i="36"/>
  <c r="D12" i="36"/>
  <c r="D23" i="36"/>
  <c r="D21" i="36"/>
  <c r="D13" i="36"/>
  <c r="D15" i="36"/>
  <c r="D19" i="41"/>
  <c r="D16" i="41"/>
  <c r="D23" i="41"/>
  <c r="D21" i="41"/>
  <c r="D18" i="41"/>
  <c r="D13" i="41"/>
  <c r="D22" i="48"/>
  <c r="D21" i="48"/>
  <c r="D16" i="48"/>
  <c r="D13" i="48"/>
  <c r="D18" i="48"/>
  <c r="D15" i="48"/>
  <c r="D20" i="48"/>
  <c r="D19" i="48"/>
  <c r="D14" i="48"/>
  <c r="D23" i="45"/>
  <c r="D19" i="45"/>
  <c r="D15" i="45"/>
  <c r="D18" i="45"/>
  <c r="D12" i="45"/>
  <c r="D21" i="45"/>
  <c r="D16" i="45"/>
  <c r="D13" i="45"/>
  <c r="D20" i="45"/>
  <c r="D22" i="45"/>
  <c r="F13" i="2"/>
  <c r="E9" i="11" s="1"/>
  <c r="F5" i="75"/>
  <c r="F15" i="2"/>
  <c r="E9" i="13" s="1"/>
  <c r="F7" i="72"/>
  <c r="F17" i="2"/>
  <c r="E9" i="15" s="1"/>
  <c r="F8" i="72"/>
  <c r="F19" i="2"/>
  <c r="F5" i="73"/>
  <c r="F8" i="73" s="1"/>
  <c r="F21" i="2"/>
  <c r="E9" i="19" s="1"/>
  <c r="F10" i="72"/>
  <c r="F23" i="2"/>
  <c r="E9" i="21" s="1"/>
  <c r="F25" i="2"/>
  <c r="E9" i="23" s="1"/>
  <c r="F6" i="71"/>
  <c r="F9" i="71" s="1"/>
  <c r="F27" i="2"/>
  <c r="E9" i="25" s="1"/>
  <c r="F8" i="71"/>
  <c r="F29" i="2"/>
  <c r="E9" i="27" s="1"/>
  <c r="F13" i="72"/>
  <c r="F31" i="2"/>
  <c r="E9" i="29" s="1"/>
  <c r="F15" i="72"/>
  <c r="F33" i="2"/>
  <c r="E9" i="31" s="1"/>
  <c r="F6" i="78"/>
  <c r="F11" i="78" s="1"/>
  <c r="F35" i="2"/>
  <c r="E9" i="33" s="1"/>
  <c r="F8" i="78"/>
  <c r="F37" i="2"/>
  <c r="E9" i="35" s="1"/>
  <c r="F6" i="76"/>
  <c r="F10" i="76" s="1"/>
  <c r="F39" i="2"/>
  <c r="E9" i="37" s="1"/>
  <c r="F8" i="76"/>
  <c r="F10" i="77"/>
  <c r="F44" i="2"/>
  <c r="E9" i="42" s="1"/>
  <c r="F8" i="77"/>
  <c r="F46" i="2"/>
  <c r="E9" i="47" s="1"/>
  <c r="F17" i="72"/>
  <c r="F48" i="2"/>
  <c r="E9" i="44" s="1"/>
  <c r="F9" i="78"/>
  <c r="F50" i="2"/>
  <c r="E9" i="46" s="1"/>
  <c r="F9" i="76"/>
  <c r="F52" i="2"/>
  <c r="E9" i="50" s="1"/>
  <c r="F12" i="74"/>
  <c r="F54" i="2"/>
  <c r="E9" i="52" s="1"/>
  <c r="F8" i="75"/>
  <c r="F56" i="2"/>
  <c r="E9" i="54" s="1"/>
  <c r="F10" i="75"/>
  <c r="F58" i="2"/>
  <c r="E9" i="56" s="1"/>
  <c r="F12" i="75"/>
  <c r="F60" i="2"/>
  <c r="E9" i="58" s="1"/>
  <c r="F14" i="74"/>
  <c r="D15" i="20"/>
  <c r="D19" i="20"/>
  <c r="D23" i="20"/>
  <c r="D12" i="22"/>
  <c r="D16" i="22"/>
  <c r="D20" i="22"/>
  <c r="D15" i="24"/>
  <c r="D17" i="24"/>
  <c r="D21" i="24"/>
  <c r="D16" i="30"/>
  <c r="D21" i="30"/>
  <c r="D14" i="32"/>
  <c r="D19" i="36"/>
  <c r="D17" i="41"/>
  <c r="D22" i="41"/>
  <c r="D17" i="48"/>
  <c r="D17" i="51"/>
  <c r="D18" i="53"/>
  <c r="F16" i="72"/>
  <c r="F20" i="72" l="1"/>
  <c r="Q12" i="79"/>
  <c r="Q9" i="79"/>
  <c r="Q11" i="79"/>
  <c r="C8" i="66"/>
  <c r="Q10" i="79"/>
  <c r="Q8" i="79"/>
  <c r="Q7" i="79"/>
  <c r="Q6" i="79"/>
  <c r="Q5" i="79"/>
  <c r="C5" i="68"/>
  <c r="E5" i="68" s="1"/>
  <c r="B8" i="79"/>
  <c r="B7" i="79"/>
  <c r="B6" i="79"/>
  <c r="B5" i="79"/>
  <c r="C3" i="66"/>
  <c r="C3" i="67"/>
  <c r="E3" i="67" s="1"/>
  <c r="E14" i="79"/>
  <c r="E12" i="79"/>
  <c r="E9" i="79"/>
  <c r="E18" i="79"/>
  <c r="E15" i="79"/>
  <c r="E11" i="79"/>
  <c r="E16" i="79"/>
  <c r="E10" i="79"/>
  <c r="C4" i="66"/>
  <c r="E17" i="79"/>
  <c r="E13" i="79"/>
  <c r="E8" i="79"/>
  <c r="E7" i="79"/>
  <c r="E6" i="79"/>
  <c r="E5" i="79"/>
  <c r="C4" i="67"/>
  <c r="E4" i="67" s="1"/>
  <c r="W16" i="79"/>
  <c r="W12" i="79"/>
  <c r="D3" i="70"/>
  <c r="F3" i="70" s="1"/>
  <c r="F4" i="70" s="1"/>
  <c r="H8" i="65" s="1"/>
  <c r="W13" i="79"/>
  <c r="W11" i="79"/>
  <c r="W8" i="79"/>
  <c r="W7" i="79"/>
  <c r="W6" i="79"/>
  <c r="W5" i="79"/>
  <c r="W14" i="79"/>
  <c r="W10" i="79"/>
  <c r="C10" i="66"/>
  <c r="W15" i="79"/>
  <c r="W9" i="79"/>
  <c r="D19" i="37"/>
  <c r="D16" i="37"/>
  <c r="D21" i="37"/>
  <c r="D18" i="37"/>
  <c r="D13" i="37"/>
  <c r="D22" i="37"/>
  <c r="D17" i="37"/>
  <c r="D12" i="37"/>
  <c r="D20" i="37"/>
  <c r="D15" i="37"/>
  <c r="D14" i="37"/>
  <c r="D23" i="37"/>
  <c r="D20" i="29"/>
  <c r="D16" i="29"/>
  <c r="D12" i="29"/>
  <c r="D23" i="29"/>
  <c r="D15" i="29"/>
  <c r="D21" i="29"/>
  <c r="D18" i="29"/>
  <c r="D13" i="29"/>
  <c r="D22" i="29"/>
  <c r="D17" i="29"/>
  <c r="D19" i="29"/>
  <c r="D14" i="29"/>
  <c r="E23" i="32"/>
  <c r="E20" i="32"/>
  <c r="E15" i="32"/>
  <c r="E12" i="32"/>
  <c r="E22" i="32"/>
  <c r="E17" i="32"/>
  <c r="E14" i="32"/>
  <c r="E19" i="32"/>
  <c r="E18" i="32"/>
  <c r="E13" i="32"/>
  <c r="E16" i="32"/>
  <c r="E21" i="32"/>
  <c r="D22" i="33"/>
  <c r="D20" i="33"/>
  <c r="D18" i="33"/>
  <c r="D16" i="33"/>
  <c r="D14" i="33"/>
  <c r="D12" i="33"/>
  <c r="D19" i="33"/>
  <c r="D21" i="33"/>
  <c r="D13" i="33"/>
  <c r="D23" i="33"/>
  <c r="D17" i="33"/>
  <c r="D15" i="33"/>
  <c r="D22" i="25"/>
  <c r="D20" i="25"/>
  <c r="D18" i="25"/>
  <c r="D16" i="25"/>
  <c r="D14" i="25"/>
  <c r="D12" i="25"/>
  <c r="D21" i="25"/>
  <c r="D17" i="25"/>
  <c r="D13" i="25"/>
  <c r="D23" i="25"/>
  <c r="D19" i="25"/>
  <c r="D15" i="25"/>
  <c r="E20" i="45"/>
  <c r="E16" i="45"/>
  <c r="E21" i="45"/>
  <c r="E13" i="45"/>
  <c r="E22" i="45"/>
  <c r="E19" i="45"/>
  <c r="E14" i="45"/>
  <c r="E17" i="45"/>
  <c r="E15" i="45"/>
  <c r="E12" i="45"/>
  <c r="E23" i="45"/>
  <c r="E18" i="45"/>
  <c r="E21" i="22"/>
  <c r="E19" i="22"/>
  <c r="E17" i="22"/>
  <c r="E15" i="22"/>
  <c r="E13" i="22"/>
  <c r="E11" i="22"/>
  <c r="E20" i="22"/>
  <c r="E22" i="22"/>
  <c r="E18" i="22"/>
  <c r="E14" i="22"/>
  <c r="E16" i="22"/>
  <c r="E12" i="22"/>
  <c r="D22" i="5"/>
  <c r="D23" i="5"/>
  <c r="D20" i="5"/>
  <c r="D18" i="5"/>
  <c r="D16" i="5"/>
  <c r="D14" i="5"/>
  <c r="D12" i="5"/>
  <c r="D19" i="5"/>
  <c r="D15" i="5"/>
  <c r="D21" i="5"/>
  <c r="D13" i="5"/>
  <c r="D17" i="5"/>
  <c r="E23" i="3"/>
  <c r="E21" i="3"/>
  <c r="E19" i="3"/>
  <c r="E17" i="3"/>
  <c r="E15" i="3"/>
  <c r="E13" i="3"/>
  <c r="E16" i="3"/>
  <c r="E22" i="3"/>
  <c r="E20" i="3"/>
  <c r="E18" i="3"/>
  <c r="E14" i="3"/>
  <c r="E12" i="3"/>
  <c r="D23" i="54"/>
  <c r="D19" i="54"/>
  <c r="D16" i="54"/>
  <c r="D12" i="54"/>
  <c r="D20" i="54"/>
  <c r="D17" i="54"/>
  <c r="D15" i="54"/>
  <c r="D21" i="54"/>
  <c r="D22" i="54"/>
  <c r="D18" i="54"/>
  <c r="D14" i="54"/>
  <c r="D13" i="54"/>
  <c r="D21" i="42"/>
  <c r="D19" i="42"/>
  <c r="D17" i="42"/>
  <c r="D15" i="42"/>
  <c r="D13" i="42"/>
  <c r="D18" i="42"/>
  <c r="D23" i="42"/>
  <c r="D20" i="42"/>
  <c r="D12" i="42"/>
  <c r="D22" i="42"/>
  <c r="D16" i="42"/>
  <c r="D14" i="42"/>
  <c r="E23" i="38"/>
  <c r="E21" i="38"/>
  <c r="E19" i="38"/>
  <c r="E17" i="38"/>
  <c r="E15" i="38"/>
  <c r="E13" i="38"/>
  <c r="E18" i="38"/>
  <c r="E20" i="38"/>
  <c r="E12" i="38"/>
  <c r="E22" i="38"/>
  <c r="E14" i="38"/>
  <c r="E16" i="38"/>
  <c r="E23" i="12"/>
  <c r="E21" i="12"/>
  <c r="E19" i="12"/>
  <c r="E17" i="12"/>
  <c r="E15" i="12"/>
  <c r="E13" i="12"/>
  <c r="E18" i="12"/>
  <c r="E22" i="12"/>
  <c r="E14" i="12"/>
  <c r="E20" i="12"/>
  <c r="E12" i="12"/>
  <c r="E16" i="12"/>
  <c r="D22" i="58"/>
  <c r="D23" i="58"/>
  <c r="D19" i="58"/>
  <c r="D16" i="58"/>
  <c r="D13" i="58"/>
  <c r="D17" i="58"/>
  <c r="D15" i="58"/>
  <c r="D21" i="58"/>
  <c r="D12" i="58"/>
  <c r="D18" i="58"/>
  <c r="D14" i="58"/>
  <c r="D20" i="58"/>
  <c r="D23" i="44"/>
  <c r="D20" i="44"/>
  <c r="D17" i="44"/>
  <c r="D14" i="44"/>
  <c r="D18" i="44"/>
  <c r="D13" i="44"/>
  <c r="D22" i="44"/>
  <c r="D15" i="44"/>
  <c r="D19" i="44"/>
  <c r="D16" i="44"/>
  <c r="D12" i="44"/>
  <c r="D21" i="44"/>
  <c r="D23" i="19"/>
  <c r="D19" i="19"/>
  <c r="D15" i="19"/>
  <c r="D21" i="19"/>
  <c r="D16" i="19"/>
  <c r="D13" i="19"/>
  <c r="D22" i="19"/>
  <c r="D14" i="19"/>
  <c r="D20" i="19"/>
  <c r="D17" i="19"/>
  <c r="D12" i="19"/>
  <c r="D18" i="19"/>
  <c r="D23" i="11"/>
  <c r="D21" i="11"/>
  <c r="D19" i="11"/>
  <c r="D17" i="11"/>
  <c r="D15" i="11"/>
  <c r="D13" i="11"/>
  <c r="D20" i="11"/>
  <c r="D12" i="11"/>
  <c r="D18" i="11"/>
  <c r="D16" i="11"/>
  <c r="D22" i="11"/>
  <c r="D14" i="11"/>
  <c r="E23" i="53"/>
  <c r="E20" i="53"/>
  <c r="E13" i="53"/>
  <c r="E17" i="53"/>
  <c r="E15" i="53"/>
  <c r="E12" i="53"/>
  <c r="E19" i="53"/>
  <c r="E22" i="53"/>
  <c r="E14" i="53"/>
  <c r="E21" i="53"/>
  <c r="E16" i="53"/>
  <c r="E18" i="53"/>
  <c r="E23" i="48"/>
  <c r="E21" i="48"/>
  <c r="E19" i="48"/>
  <c r="E17" i="48"/>
  <c r="E15" i="48"/>
  <c r="E13" i="48"/>
  <c r="E18" i="48"/>
  <c r="E20" i="48"/>
  <c r="E12" i="48"/>
  <c r="E22" i="48"/>
  <c r="E16" i="48"/>
  <c r="E14" i="48"/>
  <c r="E21" i="30"/>
  <c r="E19" i="30"/>
  <c r="E17" i="30"/>
  <c r="E15" i="30"/>
  <c r="E13" i="30"/>
  <c r="E23" i="30"/>
  <c r="E14" i="30"/>
  <c r="E16" i="30"/>
  <c r="E20" i="30"/>
  <c r="E12" i="30"/>
  <c r="E22" i="30"/>
  <c r="E18" i="30"/>
  <c r="E22" i="20"/>
  <c r="E20" i="20"/>
  <c r="E18" i="20"/>
  <c r="E16" i="20"/>
  <c r="E14" i="20"/>
  <c r="E12" i="20"/>
  <c r="E21" i="20"/>
  <c r="E17" i="20"/>
  <c r="E13" i="20"/>
  <c r="E23" i="20"/>
  <c r="E19" i="20"/>
  <c r="E15" i="20"/>
  <c r="D22" i="8"/>
  <c r="D20" i="8"/>
  <c r="D18" i="8"/>
  <c r="D16" i="8"/>
  <c r="D14" i="8"/>
  <c r="D12" i="8"/>
  <c r="D23" i="8"/>
  <c r="D19" i="8"/>
  <c r="D17" i="8"/>
  <c r="D15" i="8"/>
  <c r="D21" i="8"/>
  <c r="D13" i="8"/>
  <c r="T9" i="79"/>
  <c r="D3" i="69"/>
  <c r="F3" i="69" s="1"/>
  <c r="F4" i="69" s="1"/>
  <c r="H8" i="64" s="1"/>
  <c r="C9" i="66"/>
  <c r="T8" i="79"/>
  <c r="T7" i="79"/>
  <c r="T6" i="79"/>
  <c r="T5" i="79"/>
  <c r="D23" i="35"/>
  <c r="D18" i="35"/>
  <c r="D15" i="35"/>
  <c r="D20" i="35"/>
  <c r="D17" i="35"/>
  <c r="D12" i="35"/>
  <c r="D21" i="35"/>
  <c r="D16" i="35"/>
  <c r="D19" i="35"/>
  <c r="D14" i="35"/>
  <c r="D13" i="35"/>
  <c r="D22" i="35"/>
  <c r="D22" i="31"/>
  <c r="D20" i="31"/>
  <c r="D18" i="31"/>
  <c r="D16" i="31"/>
  <c r="D14" i="31"/>
  <c r="D21" i="31"/>
  <c r="D12" i="31"/>
  <c r="D23" i="31"/>
  <c r="D15" i="31"/>
  <c r="D13" i="31"/>
  <c r="D19" i="31"/>
  <c r="D17" i="31"/>
  <c r="D22" i="27"/>
  <c r="D20" i="27"/>
  <c r="D18" i="27"/>
  <c r="D16" i="27"/>
  <c r="D14" i="27"/>
  <c r="D12" i="27"/>
  <c r="D23" i="27"/>
  <c r="D19" i="27"/>
  <c r="D15" i="27"/>
  <c r="D21" i="27"/>
  <c r="D17" i="27"/>
  <c r="D13" i="27"/>
  <c r="D22" i="23"/>
  <c r="D20" i="23"/>
  <c r="D18" i="23"/>
  <c r="D16" i="23"/>
  <c r="D14" i="23"/>
  <c r="D23" i="23"/>
  <c r="D21" i="23"/>
  <c r="D17" i="23"/>
  <c r="D12" i="23"/>
  <c r="D19" i="23"/>
  <c r="D15" i="23"/>
  <c r="D13" i="23"/>
  <c r="C5" i="67"/>
  <c r="E5" i="67" s="1"/>
  <c r="C5" i="66"/>
  <c r="H8" i="79"/>
  <c r="H7" i="79"/>
  <c r="H6" i="79"/>
  <c r="H5" i="79"/>
  <c r="E21" i="59"/>
  <c r="E18" i="59"/>
  <c r="E15" i="59"/>
  <c r="E12" i="59"/>
  <c r="E19" i="59"/>
  <c r="E17" i="59"/>
  <c r="E13" i="59"/>
  <c r="E14" i="59"/>
  <c r="E16" i="59"/>
  <c r="E23" i="59"/>
  <c r="E20" i="59"/>
  <c r="E22" i="59"/>
  <c r="E21" i="51"/>
  <c r="E16" i="51"/>
  <c r="E13" i="51"/>
  <c r="E19" i="51"/>
  <c r="E15" i="51"/>
  <c r="E12" i="51"/>
  <c r="E22" i="51"/>
  <c r="E18" i="51"/>
  <c r="E14" i="51"/>
  <c r="E20" i="51"/>
  <c r="E17" i="51"/>
  <c r="E23" i="51"/>
  <c r="E19" i="43"/>
  <c r="E16" i="43"/>
  <c r="E22" i="43"/>
  <c r="E17" i="43"/>
  <c r="E14" i="43"/>
  <c r="E20" i="43"/>
  <c r="E12" i="43"/>
  <c r="E18" i="43"/>
  <c r="E21" i="43"/>
  <c r="E13" i="43"/>
  <c r="E23" i="43"/>
  <c r="E15" i="43"/>
  <c r="E23" i="36"/>
  <c r="E18" i="36"/>
  <c r="E15" i="36"/>
  <c r="E20" i="36"/>
  <c r="E17" i="36"/>
  <c r="E12" i="36"/>
  <c r="E13" i="36"/>
  <c r="E14" i="36"/>
  <c r="E22" i="36"/>
  <c r="E19" i="36"/>
  <c r="E21" i="36"/>
  <c r="E16" i="36"/>
  <c r="E23" i="28"/>
  <c r="E19" i="28"/>
  <c r="E15" i="28"/>
  <c r="E22" i="28"/>
  <c r="E17" i="28"/>
  <c r="E14" i="28"/>
  <c r="E20" i="28"/>
  <c r="E12" i="28"/>
  <c r="E16" i="28"/>
  <c r="E13" i="28"/>
  <c r="E21" i="28"/>
  <c r="E18" i="28"/>
  <c r="E23" i="10"/>
  <c r="E21" i="10"/>
  <c r="E19" i="10"/>
  <c r="E17" i="10"/>
  <c r="E15" i="10"/>
  <c r="E13" i="10"/>
  <c r="E16" i="10"/>
  <c r="E22" i="10"/>
  <c r="E20" i="10"/>
  <c r="E12" i="10"/>
  <c r="E18" i="10"/>
  <c r="E14" i="10"/>
  <c r="E23" i="8"/>
  <c r="E21" i="8"/>
  <c r="E19" i="8"/>
  <c r="E17" i="8"/>
  <c r="E15" i="8"/>
  <c r="E13" i="8"/>
  <c r="E18" i="8"/>
  <c r="E16" i="8"/>
  <c r="E22" i="8"/>
  <c r="E14" i="8"/>
  <c r="E20" i="8"/>
  <c r="E12" i="8"/>
  <c r="F13" i="75"/>
  <c r="E22" i="55"/>
  <c r="E18" i="55"/>
  <c r="E14" i="55"/>
  <c r="E20" i="55"/>
  <c r="E17" i="55"/>
  <c r="E12" i="55"/>
  <c r="E21" i="55"/>
  <c r="E15" i="55"/>
  <c r="E13" i="55"/>
  <c r="E23" i="55"/>
  <c r="E19" i="55"/>
  <c r="E16" i="55"/>
  <c r="E22" i="14"/>
  <c r="E21" i="14"/>
  <c r="E17" i="14"/>
  <c r="E15" i="14"/>
  <c r="E11" i="14"/>
  <c r="E20" i="14"/>
  <c r="E18" i="14"/>
  <c r="E16" i="14"/>
  <c r="E14" i="14"/>
  <c r="E12" i="14"/>
  <c r="E19" i="14"/>
  <c r="E13" i="14"/>
  <c r="E21" i="7"/>
  <c r="E19" i="7"/>
  <c r="E17" i="7"/>
  <c r="E15" i="7"/>
  <c r="E13" i="7"/>
  <c r="E22" i="7"/>
  <c r="E20" i="7"/>
  <c r="E16" i="7"/>
  <c r="E14" i="7"/>
  <c r="E12" i="7"/>
  <c r="E18" i="7"/>
  <c r="E23" i="7"/>
  <c r="D19" i="15"/>
  <c r="D22" i="15"/>
  <c r="D20" i="15"/>
  <c r="D18" i="15"/>
  <c r="D16" i="15"/>
  <c r="D14" i="15"/>
  <c r="D12" i="15"/>
  <c r="D21" i="15"/>
  <c r="D15" i="15"/>
  <c r="D13" i="15"/>
  <c r="D23" i="15"/>
  <c r="D17" i="15"/>
  <c r="F16" i="74"/>
  <c r="E23" i="5"/>
  <c r="E20" i="5"/>
  <c r="E18" i="5"/>
  <c r="E16" i="5"/>
  <c r="E14" i="5"/>
  <c r="E12" i="5"/>
  <c r="E19" i="5"/>
  <c r="E21" i="5"/>
  <c r="E17" i="5"/>
  <c r="E15" i="5"/>
  <c r="E13" i="5"/>
  <c r="E22" i="5"/>
  <c r="D23" i="7"/>
  <c r="D21" i="7"/>
  <c r="D19" i="7"/>
  <c r="D17" i="7"/>
  <c r="D15" i="7"/>
  <c r="D13" i="7"/>
  <c r="D20" i="7"/>
  <c r="D12" i="7"/>
  <c r="D18" i="7"/>
  <c r="D16" i="7"/>
  <c r="D22" i="7"/>
  <c r="D14" i="7"/>
  <c r="D22" i="39"/>
  <c r="D17" i="39"/>
  <c r="D14" i="39"/>
  <c r="D19" i="39"/>
  <c r="D16" i="39"/>
  <c r="D21" i="39"/>
  <c r="D23" i="39"/>
  <c r="D20" i="39"/>
  <c r="D15" i="39"/>
  <c r="D12" i="39"/>
  <c r="D18" i="39"/>
  <c r="D13" i="39"/>
  <c r="D22" i="56"/>
  <c r="D18" i="56"/>
  <c r="D14" i="56"/>
  <c r="D19" i="56"/>
  <c r="D16" i="56"/>
  <c r="D21" i="56"/>
  <c r="D17" i="56"/>
  <c r="D15" i="56"/>
  <c r="D13" i="56"/>
  <c r="D23" i="56"/>
  <c r="D20" i="56"/>
  <c r="D12" i="56"/>
  <c r="D22" i="52"/>
  <c r="D18" i="52"/>
  <c r="D15" i="52"/>
  <c r="D21" i="52"/>
  <c r="D14" i="52"/>
  <c r="D19" i="52"/>
  <c r="D17" i="52"/>
  <c r="D13" i="52"/>
  <c r="D23" i="52"/>
  <c r="D12" i="52"/>
  <c r="D20" i="52"/>
  <c r="D16" i="52"/>
  <c r="D22" i="46"/>
  <c r="D20" i="46"/>
  <c r="D18" i="46"/>
  <c r="D16" i="46"/>
  <c r="D14" i="46"/>
  <c r="D12" i="46"/>
  <c r="D23" i="46"/>
  <c r="D21" i="46"/>
  <c r="D13" i="46"/>
  <c r="D15" i="46"/>
  <c r="D17" i="46"/>
  <c r="D19" i="46"/>
  <c r="D19" i="47"/>
  <c r="D16" i="47"/>
  <c r="D21" i="47"/>
  <c r="D18" i="47"/>
  <c r="D13" i="47"/>
  <c r="D14" i="47"/>
  <c r="D23" i="47"/>
  <c r="D12" i="47"/>
  <c r="D22" i="47"/>
  <c r="D17" i="47"/>
  <c r="D15" i="47"/>
  <c r="D20" i="47"/>
  <c r="D23" i="21"/>
  <c r="D21" i="21"/>
  <c r="D19" i="21"/>
  <c r="D17" i="21"/>
  <c r="D15" i="21"/>
  <c r="D13" i="21"/>
  <c r="D20" i="21"/>
  <c r="D16" i="21"/>
  <c r="D12" i="21"/>
  <c r="D22" i="21"/>
  <c r="D18" i="21"/>
  <c r="D14" i="21"/>
  <c r="D23" i="13"/>
  <c r="D21" i="13"/>
  <c r="D19" i="13"/>
  <c r="D17" i="13"/>
  <c r="D15" i="13"/>
  <c r="D13" i="13"/>
  <c r="D22" i="13"/>
  <c r="D20" i="13"/>
  <c r="D18" i="13"/>
  <c r="D16" i="13"/>
  <c r="D14" i="13"/>
  <c r="D12" i="13"/>
  <c r="E19" i="57"/>
  <c r="E16" i="57"/>
  <c r="E23" i="57"/>
  <c r="E12" i="57"/>
  <c r="E22" i="57"/>
  <c r="E18" i="57"/>
  <c r="E15" i="57"/>
  <c r="E21" i="57"/>
  <c r="E14" i="57"/>
  <c r="E20" i="57"/>
  <c r="E13" i="57"/>
  <c r="E17" i="57"/>
  <c r="E22" i="49"/>
  <c r="E20" i="49"/>
  <c r="E18" i="49"/>
  <c r="E16" i="49"/>
  <c r="E14" i="49"/>
  <c r="E12" i="49"/>
  <c r="E17" i="49"/>
  <c r="E23" i="49"/>
  <c r="E19" i="49"/>
  <c r="E15" i="49"/>
  <c r="E21" i="49"/>
  <c r="E13" i="49"/>
  <c r="E22" i="41"/>
  <c r="E20" i="41"/>
  <c r="E18" i="41"/>
  <c r="E16" i="41"/>
  <c r="E14" i="41"/>
  <c r="E12" i="41"/>
  <c r="E23" i="41"/>
  <c r="E21" i="41"/>
  <c r="E13" i="41"/>
  <c r="E15" i="41"/>
  <c r="E19" i="41"/>
  <c r="E17" i="41"/>
  <c r="E22" i="34"/>
  <c r="E20" i="34"/>
  <c r="E18" i="34"/>
  <c r="E16" i="34"/>
  <c r="E14" i="34"/>
  <c r="E12" i="34"/>
  <c r="E23" i="34"/>
  <c r="E15" i="34"/>
  <c r="E17" i="34"/>
  <c r="E21" i="34"/>
  <c r="E19" i="34"/>
  <c r="E13" i="34"/>
  <c r="E23" i="24"/>
  <c r="E20" i="24"/>
  <c r="E13" i="24"/>
  <c r="E21" i="24"/>
  <c r="E17" i="24"/>
  <c r="E14" i="24"/>
  <c r="E22" i="24"/>
  <c r="E18" i="24"/>
  <c r="E16" i="24"/>
  <c r="E12" i="24"/>
  <c r="E19" i="24"/>
  <c r="E15" i="24"/>
  <c r="E22" i="16"/>
  <c r="E20" i="16"/>
  <c r="E18" i="16"/>
  <c r="E13" i="16"/>
  <c r="E23" i="16"/>
  <c r="E16" i="16"/>
  <c r="E14" i="16"/>
  <c r="E12" i="16"/>
  <c r="E15" i="16"/>
  <c r="E21" i="16"/>
  <c r="E19" i="16"/>
  <c r="E17" i="16"/>
  <c r="D23" i="3"/>
  <c r="D21" i="3"/>
  <c r="D19" i="3"/>
  <c r="D17" i="3"/>
  <c r="D15" i="3"/>
  <c r="D13" i="3"/>
  <c r="D22" i="3"/>
  <c r="D14" i="3"/>
  <c r="D20" i="3"/>
  <c r="D12" i="3"/>
  <c r="D18" i="3"/>
  <c r="D16" i="3"/>
  <c r="E22" i="39"/>
  <c r="E20" i="39"/>
  <c r="E18" i="39"/>
  <c r="E16" i="39"/>
  <c r="E14" i="39"/>
  <c r="E12" i="39"/>
  <c r="E19" i="39"/>
  <c r="E21" i="39"/>
  <c r="E13" i="39"/>
  <c r="E15" i="39"/>
  <c r="E23" i="39"/>
  <c r="E17" i="39"/>
  <c r="N10" i="79" l="1"/>
  <c r="N8" i="79"/>
  <c r="N7" i="79"/>
  <c r="N6" i="79"/>
  <c r="N5" i="79"/>
  <c r="C4" i="68"/>
  <c r="E4" i="68" s="1"/>
  <c r="C7" i="66"/>
  <c r="N12" i="79"/>
  <c r="N9" i="79"/>
  <c r="N11" i="79"/>
  <c r="E5" i="66"/>
  <c r="N19" i="60"/>
  <c r="E3" i="66"/>
  <c r="F19" i="60"/>
  <c r="J54" i="60"/>
  <c r="E10" i="66"/>
  <c r="E6" i="67"/>
  <c r="H8" i="62" s="1"/>
  <c r="N31" i="60"/>
  <c r="E8" i="66"/>
  <c r="K18" i="79"/>
  <c r="K15" i="79"/>
  <c r="K11" i="79"/>
  <c r="K16" i="79"/>
  <c r="K10" i="79"/>
  <c r="K8" i="79"/>
  <c r="K7" i="79"/>
  <c r="K6" i="79"/>
  <c r="K5" i="79"/>
  <c r="K17" i="79"/>
  <c r="K13" i="79"/>
  <c r="C6" i="66"/>
  <c r="K14" i="79"/>
  <c r="K12" i="79"/>
  <c r="K9" i="79"/>
  <c r="C3" i="68"/>
  <c r="E3" i="68" s="1"/>
  <c r="E6" i="68" s="1"/>
  <c r="H8" i="63" s="1"/>
  <c r="E9" i="66"/>
  <c r="F43" i="60"/>
  <c r="J19" i="60"/>
  <c r="E4" i="66"/>
  <c r="F31" i="60" l="1"/>
  <c r="E6" i="66"/>
  <c r="J31" i="60"/>
  <c r="E7" i="66"/>
  <c r="E11" i="66" l="1"/>
  <c r="H8" i="61" s="1"/>
  <c r="K6" i="60" s="1"/>
</calcChain>
</file>

<file path=xl/sharedStrings.xml><?xml version="1.0" encoding="utf-8"?>
<sst xmlns="http://schemas.openxmlformats.org/spreadsheetml/2006/main" count="3229" uniqueCount="616">
  <si>
    <t>MINISTERIO DE AMBIENTE Y DESARROLLO SOSTENIBLE</t>
  </si>
  <si>
    <t>ADMINISTRACIÓN DEL SISTEMA INTEGRADO DE GESTIÓN</t>
  </si>
  <si>
    <t>LISTADO DE INDICADORES DE GESTIÓN</t>
  </si>
  <si>
    <t>NOMBRE DEL INDICADOR</t>
  </si>
  <si>
    <t>TIPO DE INDICADOR</t>
  </si>
  <si>
    <t>PARA QUE SIRVE EL INDICADOR</t>
  </si>
  <si>
    <t>CODIFICACIÓN</t>
  </si>
  <si>
    <t>OBJETIVO</t>
  </si>
  <si>
    <t>PROCESO</t>
  </si>
  <si>
    <t>FORMULA</t>
  </si>
  <si>
    <t>UNIDAD DE MEDIDA</t>
  </si>
  <si>
    <t xml:space="preserve">Fuente de línea base </t>
  </si>
  <si>
    <t>Línea base</t>
  </si>
  <si>
    <t>Fecha de línea base</t>
  </si>
  <si>
    <t>Fecha de inicio del indicador</t>
  </si>
  <si>
    <t>Fecha de finalización del indicador</t>
  </si>
  <si>
    <t>META</t>
  </si>
  <si>
    <t>TENDENCIA ESPERADA</t>
  </si>
  <si>
    <t>FRECUENCIA DEL REPORTE</t>
  </si>
  <si>
    <t>FRECUENCIA DE MEDICIÓN</t>
  </si>
  <si>
    <t>FUENTE DE INFORMACIÓN</t>
  </si>
  <si>
    <t>RESPONSABLE</t>
  </si>
  <si>
    <t>Planes de acción con seguimiento oportuno</t>
  </si>
  <si>
    <t>EFECTIVIDAD</t>
  </si>
  <si>
    <t>Para la medición del indicador se tendrá en cuenta la información contenida en la hoja de vida del indicador</t>
  </si>
  <si>
    <t>PRO_GIP_IND_009</t>
  </si>
  <si>
    <t>Cuatro</t>
  </si>
  <si>
    <t>Gestión Integrada del Portafolio de Planes Programa y Proyectos. (GIP)</t>
  </si>
  <si>
    <t>(Número de planes reportados / total de planes de la entidad) * 100</t>
  </si>
  <si>
    <t>Porcentaje</t>
  </si>
  <si>
    <t>Al momento de definir el indicador se tiene como línea base 5 planes remitidos oportunamente y con calidad de la información registrada</t>
  </si>
  <si>
    <t>año 2016</t>
  </si>
  <si>
    <t>Permanente</t>
  </si>
  <si>
    <t>Hacia arriba</t>
  </si>
  <si>
    <t>Mensual</t>
  </si>
  <si>
    <t>Grupo de Políticas, Planeación y Seguimiento</t>
  </si>
  <si>
    <t>Jefe Oficina Asesora de Planeación</t>
  </si>
  <si>
    <t>Gestión de solicitudes de modificaciones y autorizaciones presupuestales</t>
  </si>
  <si>
    <t>Medir la respuesta oportuna a las solicitudes de tramites presupuestales realizados</t>
  </si>
  <si>
    <t>PRO_GIP_IND_008</t>
  </si>
  <si>
    <t>Dos</t>
  </si>
  <si>
    <t>(Número de tramites presupuestales realizados / Número total de solicitudes) X 100</t>
  </si>
  <si>
    <t xml:space="preserve">PUNTO MEDIO </t>
  </si>
  <si>
    <t>Sistema Unificado de Inversiones y Finanzas Públicas SUIFP</t>
  </si>
  <si>
    <t>Proyectos OCAD revisados</t>
  </si>
  <si>
    <t>Eficiencia</t>
  </si>
  <si>
    <t>Medir el nivel de cumplimiento del cronograma de OCAD revisados en el periodo</t>
  </si>
  <si>
    <t>PRO_GIP_IND_006</t>
  </si>
  <si>
    <t>(Número de proyectos revisados / Número de proyectos recibidos para concepto) * 100</t>
  </si>
  <si>
    <t>Anual</t>
  </si>
  <si>
    <t>Base de datos de proyectos revisados</t>
  </si>
  <si>
    <t>Gestión de distribución de recursos del Fondo de Compensación Ambiental - FCA</t>
  </si>
  <si>
    <t>El indicador se formula para medir la gestión del Grupo de Gestión de Proyectos _ Secretaria Técnica del Fondo de Compensación Ambiental</t>
  </si>
  <si>
    <t>PRO_GIP_IND_010</t>
  </si>
  <si>
    <t>(Recursos distribuidos en el periodo / Recursos FCA en el periodo) X 100</t>
  </si>
  <si>
    <t>Historial de resoluciones proyectadas y Conceptos emitidos por el Departamento Nacional de Planeación - DNP de la vigencia anterior.</t>
  </si>
  <si>
    <t>Trimestral</t>
  </si>
  <si>
    <t>Secretaria Técnica del FCA y Departamento Nacional de Planeación - DNP</t>
  </si>
  <si>
    <t xml:space="preserve">Cumplimiento del Programa de Auditorias.
(Asociado a la característica de Oportunidad) </t>
  </si>
  <si>
    <t>Eficacia</t>
  </si>
  <si>
    <t>Medir el cumplimiento del programa de Auditorias</t>
  </si>
  <si>
    <t>PRO_SIG_IND_002</t>
  </si>
  <si>
    <t>Administración del Sistema Integrado de Gestión (SIG)</t>
  </si>
  <si>
    <t># de Auditorias de SIG Programadas / # Auditorías realizadas del SIG</t>
  </si>
  <si>
    <t>Semestral</t>
  </si>
  <si>
    <t>Grupo Sistema Integrado de Gestión</t>
  </si>
  <si>
    <t>Medición de la Apropiación del SIG.
(Asociado a la característica de Adecuación)</t>
  </si>
  <si>
    <t>Medir el porcentaje de apropiación del SIG por parte de los servidores del MADS</t>
  </si>
  <si>
    <t>PRO_SIG_IND_005</t>
  </si>
  <si>
    <t>Promedio de percepción (Calificaciones entre Excelente y Bueno) de las actividades de socialización del equipo del SIG</t>
  </si>
  <si>
    <t>Cumplimiento del plan de mejoramiento</t>
  </si>
  <si>
    <t>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t>
  </si>
  <si>
    <t>PRO_SIG_IND_007</t>
  </si>
  <si>
    <t>Acciones cerradas / Acciones programadas</t>
  </si>
  <si>
    <t>Cumplimiento del plan de capacitaciones</t>
  </si>
  <si>
    <t>EFICACIA</t>
  </si>
  <si>
    <t>Medir el cumplimiento del plan de capacitaciones mediante actividades de socialización, divulgación y comunicación en el marco de la campaña somos MADS</t>
  </si>
  <si>
    <t>PRO_SIG_IND_008</t>
  </si>
  <si>
    <t>Actividades Realizadas  / Actividades proyectadas</t>
  </si>
  <si>
    <t xml:space="preserve"> Satisfación de los interesados frente a ejercicios de arquitectura empresarial (AE)</t>
  </si>
  <si>
    <t xml:space="preserve">Permite medir el nivel de satisfación de los interesados frente a los ejercicios de arquitectura empresarial.
PTS: Promedio Total Satisfacción
PEje: Promedio de cada Ejercicio
n: Número de ejercicios finalizados en el periodo
m: Número de encuestas por ejercicio"      
</t>
  </si>
  <si>
    <t>PRO_GET_IND_002</t>
  </si>
  <si>
    <t>Cinco</t>
  </si>
  <si>
    <t>Gestión Estratégica de Tecnologías de la Información  (GET)</t>
  </si>
  <si>
    <t>No existe dado que el procedimiento de AE se encuentra en estado de implementación</t>
  </si>
  <si>
    <t>-</t>
  </si>
  <si>
    <t>Encuesta satisfacción de ejercicios AE</t>
  </si>
  <si>
    <t>Jefe Oficina TIC</t>
  </si>
  <si>
    <t>Proyectos de arquitectura empresarial atendidos</t>
  </si>
  <si>
    <t>Verificar el cumplimiento de las fecha de entrega establecidas en los cronogramas de los proyectos de AE</t>
  </si>
  <si>
    <t>PRO_GET_IND_003</t>
  </si>
  <si>
    <t xml:space="preserve">(Número de proyectos de arquitectura entregados en el período / número total de proyectos de arquitectura programados para entrega en el período) *100  </t>
  </si>
  <si>
    <t xml:space="preserve">No existe dado que el procedimiento de AE se encuentra en estado de implementación </t>
  </si>
  <si>
    <t>Registro del ejercicio de arquitectura empresarial</t>
  </si>
  <si>
    <t>Solicitudes de arquitectura empresarial con respuestas</t>
  </si>
  <si>
    <t>Hacer el análisis de verificación de aplicabilidad de los proyectos de AE solicitados por las dependencias y su respectiva respuesta</t>
  </si>
  <si>
    <t>PRO_GET_IND_004</t>
  </si>
  <si>
    <t xml:space="preserve">(Número de solicitudes de arquitectura con respuesta  en el período / número total de solicitudes de arquitectura del período) *100  </t>
  </si>
  <si>
    <t>Sistema de Correspondencia</t>
  </si>
  <si>
    <t>Principios de arquitectura empresarial aplicados</t>
  </si>
  <si>
    <t>Verificar que los principios establecidos sean aplicados en el periodo evaluado</t>
  </si>
  <si>
    <t>PRO_GET_IND_005</t>
  </si>
  <si>
    <t>(Número de principios de arquitectura empresarial aplicados / número total de principios de arquitectura empresarial) *100</t>
  </si>
  <si>
    <t>PETI Revisado</t>
  </si>
  <si>
    <t>Verificar que el PETI sea revisado anualmente para su actualización cuando aplique</t>
  </si>
  <si>
    <t>PRO_GET_IND_006</t>
  </si>
  <si>
    <t xml:space="preserve">PETI Revisado y actualizado cuando aplique  </t>
  </si>
  <si>
    <t>unidad</t>
  </si>
  <si>
    <t>No existe dado que es una mejora asociada a la guía de "Diseño del Plan Estratégico de tecnologías de información y comunicaciones".</t>
  </si>
  <si>
    <t>F-E-GET-04 Plan Estratégico de Tecnologías de la Información PETI Diligenciado</t>
  </si>
  <si>
    <t>Ejecución de proyectos del PETI</t>
  </si>
  <si>
    <t>Identificar el aporte de los proyectos TIC en el desarrollo de servicios innovadores, de calidad y generación de valor</t>
  </si>
  <si>
    <t>PRO_GET_IND_007</t>
  </si>
  <si>
    <t>Proyectos con contratos en curso o finalizados / Proyectos de PETI  para la vigencia</t>
  </si>
  <si>
    <t>Planes de acción vigencia 2019</t>
  </si>
  <si>
    <t>Matriz de seguimiento</t>
  </si>
  <si>
    <t>Noticias positivas publicadas sobre el Ministerio</t>
  </si>
  <si>
    <t>Medir el porcentaje de noticias positivas que sobre la gestión del ministerio se publican en los medios de comunicación.</t>
  </si>
  <si>
    <t>PRO_GCE_IND_001</t>
  </si>
  <si>
    <t>Tres</t>
  </si>
  <si>
    <t>Gestión De Comunicación Estratégica (GCE)</t>
  </si>
  <si>
    <t>Noticias positivas publicadas sobre el Ministerio/total noticias publicadas sobre el ministerio *100</t>
  </si>
  <si>
    <t>Promedio de resultado de los últimos tres años</t>
  </si>
  <si>
    <t>Monitoreo de prensa</t>
  </si>
  <si>
    <t>Ana Cecilia Vidal</t>
  </si>
  <si>
    <t>Piezas divulgativas realizadas en cumplimiento del proceso</t>
  </si>
  <si>
    <t>Garantizar el cumplimiento de los fines propuestos por el Grupo de Comunicaciones, a través del seguimiento mensual de la cantidad de piezas divulgativas realizadas por mes</t>
  </si>
  <si>
    <t>PRO_GCE_IND_002</t>
  </si>
  <si>
    <t>(Piezas Divulgativas realizadas / Piezas divulgativas Planeadas) X 100</t>
  </si>
  <si>
    <t>Plan de Acción</t>
  </si>
  <si>
    <t>Coordinador Grupo de Comunicaciones</t>
  </si>
  <si>
    <t>Informe de iniciativas y seguimiento de Cooperación Internacional y Banca Multilateral.</t>
  </si>
  <si>
    <t>Permite tener conocimiento sobre las iniciativas que se están gestionando en materia de cooperación internacional y banca multilateral, así como el seguimiento que se realiza a los proyectos que derivan de estos.</t>
  </si>
  <si>
    <t>PRO_NIC_IND_001</t>
  </si>
  <si>
    <t>Negociación Internacional, Recursos de Cooperación y Banca (NIC)</t>
  </si>
  <si>
    <t>Número de informes elaborados</t>
  </si>
  <si>
    <t>Plan de Acción OAI 2014</t>
  </si>
  <si>
    <t>Oficina de Asuntos Internacionales</t>
  </si>
  <si>
    <t>GAIA HERNANADEZ PALACIOS</t>
  </si>
  <si>
    <t>Informe de gestión sobre el seguimiento a compromisos internacionales.</t>
  </si>
  <si>
    <t>Permite tener conocimiento sobre el seguimiento de los compromisos internacionales adquiridos por el Ministerio de Ambiente y Desarrollo Sostenible.</t>
  </si>
  <si>
    <t>PRO_NIC_IND_002</t>
  </si>
  <si>
    <t>Número de informes elaborados.</t>
  </si>
  <si>
    <t xml:space="preserve">Avance en la formulación de las políticas públicas ambientales </t>
  </si>
  <si>
    <t>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t>
  </si>
  <si>
    <t>PRO_PPA_IND_002</t>
  </si>
  <si>
    <t>Uno</t>
  </si>
  <si>
    <t>Formulación, Seguimiento y Evaluación de políticas Públicas Ambientales (PPA)</t>
  </si>
  <si>
    <r>
      <rPr>
        <sz val="9"/>
        <color theme="1"/>
        <rFont val="Arial"/>
        <family val="2"/>
      </rPr>
      <t xml:space="preserve">
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t>
    </r>
    <r>
      <rPr>
        <sz val="9"/>
        <color rgb="FFFF0000"/>
        <rFont val="Arial"/>
        <family val="2"/>
      </rPr>
      <t xml:space="preserve">
</t>
    </r>
    <r>
      <rPr>
        <sz val="9"/>
        <color theme="1"/>
        <rFont val="Arial"/>
        <family val="2"/>
      </rPr>
      <t xml:space="preserve">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t>
    </r>
  </si>
  <si>
    <t xml:space="preserve">Hacia arriba </t>
  </si>
  <si>
    <t>Agenda de Formulación de políticas
Oficinas y Direcciones que se encuentren actualmente formulando una política de acuerdo a la agenda de formulación y seguimiento de las políticas.</t>
  </si>
  <si>
    <t>Dorian Muñoz</t>
  </si>
  <si>
    <t>Porcentaje de seguimiento del avance a Politicas Públicas Priorizadas</t>
  </si>
  <si>
    <t>Mide el seguimiento del avance de las políticas priorizadas en el periodo</t>
  </si>
  <si>
    <t>PRO_PPA_IND_003</t>
  </si>
  <si>
    <t>(Número de Políticas Públicas con seguimiento del avance / Numero de Políticas Públicas Priorizadas) X 100</t>
  </si>
  <si>
    <t>Seguimiento a los informes presentados por las areas técnicas</t>
  </si>
  <si>
    <t>Primer trimestre 2018</t>
  </si>
  <si>
    <t>Cumplimiento en la Formulación de Instrumentos normativos</t>
  </si>
  <si>
    <t>El indicador es la herramienta de control para realizar seguimiento al avance en la generación del servicio de instrumentos normativos</t>
  </si>
  <si>
    <t>PRO_INA_IND_002</t>
  </si>
  <si>
    <t>Instrumentación Ambiental (INA)</t>
  </si>
  <si>
    <t>Promedio (Porcentaje de avance / Avance esperado) *100</t>
  </si>
  <si>
    <t>Se toma el 80% cono iniciativa para la meta de acuerdo a la manera de medir el nuevo indicador</t>
  </si>
  <si>
    <t>Comités de Gerencia</t>
  </si>
  <si>
    <t>Viceministro de políticas y normalización ambiental</t>
  </si>
  <si>
    <t>Cumplimiento de las actividades de acompañamiento en el ejercicio misional del ministerio.</t>
  </si>
  <si>
    <t>EFICIENCIA</t>
  </si>
  <si>
    <t>Medir el cumplimiento  de las actividades de  acompañamiento en el ejercicio misional del ministerio</t>
  </si>
  <si>
    <t>PRO_GDS_IND_001</t>
  </si>
  <si>
    <t xml:space="preserve">Gestión del Desarrollo Sostenible (GDS) </t>
  </si>
  <si>
    <t>(Actividades de acompañamiento ejecutadas / Actividades de acompañamiento planificadas)x100</t>
  </si>
  <si>
    <t>Reportes realizados por las Áreas Misionales al momento de formalizar el indicador</t>
  </si>
  <si>
    <t>Áreas Técnicas del ministerio</t>
  </si>
  <si>
    <t>Áreas Técnicas</t>
  </si>
  <si>
    <t>Percepción  de las actividades de acompañamiento en el ejercicio misional del ministerio</t>
  </si>
  <si>
    <t xml:space="preserve">Medir la percepción de los participantes en las actividades de acompañamiento en el ejercicio misional del ministerio
</t>
  </si>
  <si>
    <t>PRO_GDS_IND_002</t>
  </si>
  <si>
    <t>(Aspectos evaluados con grado de satisfacción esperado/ total de aspectos evaluados en las encuestas) X 100%</t>
  </si>
  <si>
    <t>Cumplimiento legal en los términos de respuesta a PQRSD</t>
  </si>
  <si>
    <t>Medición de la oportunidad en la respuesta a las peticiones recibidas</t>
  </si>
  <si>
    <t>PRO_SCD_IND_001</t>
  </si>
  <si>
    <t>Servicio al ciudadano (SCD)</t>
  </si>
  <si>
    <t>(Número de peticiones atendidas en término de Ley /  Número total de peticiones - Número de peticiones en gestión)) *100</t>
  </si>
  <si>
    <t>No se cuenta con información</t>
  </si>
  <si>
    <t>1. Sistema de registro del centro de contacto al ciudadano
2. Instrumento de reporte de gestión de peticiones
3. Sistema de Información de Gestión Documental del Ministerio</t>
  </si>
  <si>
    <t>Coordinación Unidad Coordinadora para el Gobierno Abierto del Sector Ambiental</t>
  </si>
  <si>
    <t>Satisfacción en la atención de canales de primer contacto</t>
  </si>
  <si>
    <t>Medir la percepción de los usuarios que usan los canales de atención de primer contacto</t>
  </si>
  <si>
    <t>PRO_SCD_IND_002</t>
  </si>
  <si>
    <t>(Número de encuestas con percepción favorable / Número de encuestas realizadas) x 100</t>
  </si>
  <si>
    <t>No se cuenta con información consolidada</t>
  </si>
  <si>
    <t>Encuestas de Percepción</t>
  </si>
  <si>
    <t>Medición de la Apropiación del Protocolo de Servicio al Ciudadano</t>
  </si>
  <si>
    <t>Medir el porcentaje de apropiación del Protocolo de Atención al Ciudadano por parte de los servidores de MinAmbiente</t>
  </si>
  <si>
    <t>PRO_SCD_IND_003</t>
  </si>
  <si>
    <t>(Número de evaluaciones de apropiación del protocolo satisfactorias / Número de evaluaciones de apropiación realizadas) X 100</t>
  </si>
  <si>
    <t>Encuestas de Apropiación</t>
  </si>
  <si>
    <t>Ejecución de actividades de Gobierno Abierto</t>
  </si>
  <si>
    <t>Medir la eficiencia de la Unidad en cuanto al desarrollo y gestión de procesos de participación, Innovación, comunicación y transparencia</t>
  </si>
  <si>
    <t>PRO_SCD_IND_004</t>
  </si>
  <si>
    <t>(Número de procesos de participación, Innovación, comunicación y trasparencia desarrollados por la UCGA  / Número de procesos proyectados) X 100</t>
  </si>
  <si>
    <t>procesos de participación, Innovación, comunicación y trasparencia desarrollados por la UCGA</t>
  </si>
  <si>
    <t>Matriz de registro de proceso UCGA</t>
  </si>
  <si>
    <t>Pagos realizados en los tiempos establecidos</t>
  </si>
  <si>
    <t>El indicador sirve para realizar el seguimiento a la eficiencia en el proceso de la gestión de pagos a las responsabilidades del ministerio</t>
  </si>
  <si>
    <t>PRO_GFI_IND_005</t>
  </si>
  <si>
    <t>Ocho</t>
  </si>
  <si>
    <t>Gestión Financiera (GFI)</t>
  </si>
  <si>
    <t>(Pagos realizados en el tiempo establecido / Cuentas radicadas) * 100</t>
  </si>
  <si>
    <t>Tiempo promedio en el proceso de pago de las cuentas</t>
  </si>
  <si>
    <t>Proceso Gestión Financiera</t>
  </si>
  <si>
    <t>Subdirector Administrativo y financiero</t>
  </si>
  <si>
    <t>Seguimiento al flujo de cuentas tramitadas</t>
  </si>
  <si>
    <t>El indicador sirve para realizar el seguimiento a la eficiencia en el proceso de la gestión de las cuentas tramitadas en el ministerio</t>
  </si>
  <si>
    <t>PRO_GFI_IND_006</t>
  </si>
  <si>
    <t>(Cuentas tramitadas / Cuentas recibidas) *100</t>
  </si>
  <si>
    <t>Cuentas devueltas en el periodo</t>
  </si>
  <si>
    <t>Cumplimiento del Plan de Mantenimiento Preventivo</t>
  </si>
  <si>
    <t>Verificar el debido cumplimiento del Plan de Mantenimiento</t>
  </si>
  <si>
    <t>PRO_GAD_IND_001</t>
  </si>
  <si>
    <t>Gestión Administrativa (GAD)</t>
  </si>
  <si>
    <t xml:space="preserve">(# Actividades realizadas / #Actividades programadas en el periodo)*100 </t>
  </si>
  <si>
    <t>31/12/20015</t>
  </si>
  <si>
    <t>Plan de Mantenimiento Preventivo para la vigencia, y hoja de vida equipos</t>
  </si>
  <si>
    <t>Efectividad en la atención de las solicitudes</t>
  </si>
  <si>
    <t>Medir la efectividad del servicio en la atención de solicitudes</t>
  </si>
  <si>
    <t>PRO_GAD_IND_003</t>
  </si>
  <si>
    <t>(Tiempo estimado para atender un evento/Tiempo gastado en atender el evento)*100</t>
  </si>
  <si>
    <t>ARANDA</t>
  </si>
  <si>
    <t>Consumo de agua promedio bimensual por persona</t>
  </si>
  <si>
    <t>Mantener el promedio consumo de agua por persona respecto al consumo promedio de 2014</t>
  </si>
  <si>
    <t>PRO_GAD_IND_004</t>
  </si>
  <si>
    <t>seis</t>
  </si>
  <si>
    <t>(Consumo en m3 total bimensual/ ((promedio personas bimensual ministerio) + (promedio bimensual personal ANLA))</t>
  </si>
  <si>
    <t>M3/persona</t>
  </si>
  <si>
    <t>Grupo de Servicios Administrativos</t>
  </si>
  <si>
    <t>Hacia abajo</t>
  </si>
  <si>
    <t>Bimensual</t>
  </si>
  <si>
    <t>Grupo de servicios administrativos</t>
  </si>
  <si>
    <t>Consumo de energía promedio mensual por persona</t>
  </si>
  <si>
    <t>Mantener el promedio consumo de energía por persona respecto al consumo promedio de 2014</t>
  </si>
  <si>
    <t>PRO_GAD_IND_005</t>
  </si>
  <si>
    <t>(Consumo total de energía en KW mensual / ((Número mensual de personas MADS) + (Número mensual de personas ANLA))</t>
  </si>
  <si>
    <t>Kw/persona</t>
  </si>
  <si>
    <t>Consumo de papel promedio mensual por persona</t>
  </si>
  <si>
    <t>Mantener el promedio consumo de papel por persona respecto al consumo promedio de 2014</t>
  </si>
  <si>
    <t>PRO_GAD_IND_006</t>
  </si>
  <si>
    <t>(Consumo promedio de papel vigencia anterior - Consumo promedio de papel vigencia actual)/ Consumo promedio de papel vigencia anterior*100</t>
  </si>
  <si>
    <t>Hojas/persona</t>
  </si>
  <si>
    <t>Sistemas</t>
  </si>
  <si>
    <t>Porcentaje de Residuos Aprovechados</t>
  </si>
  <si>
    <t>Aumentar el aprovechamiento de residuos no peligrosos aprovechables</t>
  </si>
  <si>
    <t>PRO_GAD_IND_007</t>
  </si>
  <si>
    <t>Cantidad de residuos aprovechados / Cantidad de residuos generados *100</t>
  </si>
  <si>
    <t>Porcentaje de distribución de los Documentos</t>
  </si>
  <si>
    <t>Este indicador permite medir el porcentaje de distribución de los documentos físicos entre las áreas.</t>
  </si>
  <si>
    <t>PRO_DOC_IND_004</t>
  </si>
  <si>
    <t>Gestión Documental (DOC)</t>
  </si>
  <si>
    <t>Porcentaje de Distribución de documentos internos en la entidad</t>
  </si>
  <si>
    <t>Se tiene un histórico referente al año pasado con el cual se puede tener la información</t>
  </si>
  <si>
    <t>Gestión Documental</t>
  </si>
  <si>
    <t>Inducción a la entidad</t>
  </si>
  <si>
    <t>Mejorar la oportunidad al proceso de inducción de los servidores del Ministerio</t>
  </si>
  <si>
    <t>PRO_ATH_IND_001</t>
  </si>
  <si>
    <t>Siete</t>
  </si>
  <si>
    <t>Administración del Talento Humano. (ATH)</t>
  </si>
  <si>
    <t xml:space="preserve">No servidores que reciben inducción en el período por nivel jerárquico / No de servidores que ingresan al Ministerio en el período por nivel jerárquico </t>
  </si>
  <si>
    <t>Programa de inducción en anexo PIC y lista de asistencia</t>
  </si>
  <si>
    <t>Coordinador(a) Grupo de Talento Humano</t>
  </si>
  <si>
    <t>Cumplimiento programación de vacaciones</t>
  </si>
  <si>
    <t>Con este indicador se revisará el cumplimiento de la programación de vacaciones en las diferentes dependencias y grupos del Ministerio de Ambiente y Desarrollo Sostenible, con el fin de cumplir con la planeación de vacaciones</t>
  </si>
  <si>
    <t>PRO_ATH_IND_006</t>
  </si>
  <si>
    <t>(No de funcionarios SIN interrupción NI aplazamiento de vacaciones durante el año / No de funcionarios con vacaciones programadas durante el año) X 100</t>
  </si>
  <si>
    <t>Programación de vacaciones e interrupción y aplazamientos de vacaciones 2017</t>
  </si>
  <si>
    <t>Programación de vacaciones y resolución de vacaciones</t>
  </si>
  <si>
    <t>Porcentaje de cumplimiento de la evaluación SST</t>
  </si>
  <si>
    <t>Comparar el cumplimiento de la implementación de SG-SST con el año anterior</t>
  </si>
  <si>
    <t>PRO_ATH_IND_007</t>
  </si>
  <si>
    <t>Evaluación del sistema de gestión de Seguridad y Salud en el Trabajo (ESG-SST)</t>
  </si>
  <si>
    <t>Autoevaluación del sistema de seguridad y salud en el trabajo 2017</t>
  </si>
  <si>
    <t>Grupo de Talento Humano</t>
  </si>
  <si>
    <t>Recobro de incapacidades</t>
  </si>
  <si>
    <t>Medir la gestión en el cobro de incapacidades por parte del Grupo de Talento Humano</t>
  </si>
  <si>
    <t>PRO_ATH_IND_008</t>
  </si>
  <si>
    <t>Total de incapacidades pagadas en el semestre / Sumatoria de incapacidades y licencias &lt;= a 180 días radicadas en el Grupo de Talento Humano en el semestre ($ en pesos) * 100</t>
  </si>
  <si>
    <t>Base de datos recobro de incapacidades 2017</t>
  </si>
  <si>
    <t>Programación de pagos</t>
  </si>
  <si>
    <t>Gestión de cobro de incapacidades</t>
  </si>
  <si>
    <t>Realizar el tramite de cobro de incapacidades ante las empresas correspondientes</t>
  </si>
  <si>
    <t>PRO_ATH_IND_009</t>
  </si>
  <si>
    <t>(No de incapacidades tramitadas en el periodo / No total de incapacidades) X 100</t>
  </si>
  <si>
    <t>Grupo de Talento Humano 
Planilla de visitas</t>
  </si>
  <si>
    <t xml:space="preserve">Emisión de Conceptos jurídicos </t>
  </si>
  <si>
    <t xml:space="preserve">Establecer un método de medición del cumplimiento de la emisión de conceptos jurídicos sobre políticas ambientales, proyectos de actos administrativos en la materia, y sobre la normatividad ambiental. 
</t>
  </si>
  <si>
    <t>PRO_GJR_IND_001</t>
  </si>
  <si>
    <t>Gestión Jurídica. (GJR)</t>
  </si>
  <si>
    <t xml:space="preserve"> Solicitudes respondidas / (Solicitudes recibidas)*100</t>
  </si>
  <si>
    <t>Base de datos de solicitudes de la OAJ</t>
  </si>
  <si>
    <t>Andres Eduardo Velásquez V</t>
  </si>
  <si>
    <t xml:space="preserve">Atención integral de procesos judiciales </t>
  </si>
  <si>
    <t xml:space="preserve">Establecer un método de medición que certifique la sustanciación de los procesos  judiciales en los que es parte el Ministerio de Ambiente y Desarrollo Sostenible.  </t>
  </si>
  <si>
    <t>PRO_GJR_IND_002</t>
  </si>
  <si>
    <t xml:space="preserve"> No de procesos sustanciados / (No de procesos recibidos) *100 </t>
  </si>
  <si>
    <t>Base de datos judiciales / Litigob</t>
  </si>
  <si>
    <t>Revisión de proyectos de actas de liquidación</t>
  </si>
  <si>
    <t>Seguimiento del proceso pos contractual.</t>
  </si>
  <si>
    <t>PRO_CTR_IND_004</t>
  </si>
  <si>
    <t>Contratación. (CTR)</t>
  </si>
  <si>
    <t>(Número de proyecto de actas de liquidación enviadas para firma/ Número de proyectos de actas de liquidación radicados para revisión en el periodo) X 100</t>
  </si>
  <si>
    <t>Base de datos de contratos</t>
  </si>
  <si>
    <t>Base de Datos Contratos</t>
  </si>
  <si>
    <t>Diana Marcela Medina</t>
  </si>
  <si>
    <t>Contratos tramitados en la vigencia</t>
  </si>
  <si>
    <t>Contribuir al cumplimiento de los objetivos institucionales a través de una eficiente, ágil y oportuna contratación</t>
  </si>
  <si>
    <t>PRO_CTR_IND_006</t>
  </si>
  <si>
    <t>(Número de contratos elaborados / Número de estudios previos radicados) x100</t>
  </si>
  <si>
    <t>Reporte de indicadores CTR 05-10-2016</t>
  </si>
  <si>
    <t>Grupo de contratos</t>
  </si>
  <si>
    <t>Implementación de criterios ambientales a los contratos aplicables</t>
  </si>
  <si>
    <t>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t>
  </si>
  <si>
    <t>PRO_CTR_IND_007</t>
  </si>
  <si>
    <t>(Número de contratos adjudicados con criterios ambientales / Número de estudios previos que incluyen criterios ambientales) X 100</t>
  </si>
  <si>
    <t>Primer semestre del año 2017</t>
  </si>
  <si>
    <t>Jefe de Contratos</t>
  </si>
  <si>
    <t>Cumplimiento del Plan de Mantenimiento preventivo de la infraestructura tecnológica</t>
  </si>
  <si>
    <t>Verificar el debido cumplimiento del Plan de Mantenimiento preventivo en la infraestructura tecnológica del ministerio.</t>
  </si>
  <si>
    <t>PRO_GTI_IND_001</t>
  </si>
  <si>
    <t>Gestión de Servicios de Información y Soporte Tecnológico (GTI)</t>
  </si>
  <si>
    <t xml:space="preserve">No actividades realizadas / No actividades programadas en el periodo </t>
  </si>
  <si>
    <t>Archivo Grupo de Sistemas</t>
  </si>
  <si>
    <t xml:space="preserve"> Satisfacción de Servicios Tecnológicos prestados por Mesa de Ayuda</t>
  </si>
  <si>
    <t xml:space="preserve"> Medir el nivel de  satisfacción del cliente interno mediante la prestación del servicio tecnológico a través de la mesa de ayuda del Grupo de Sistemas</t>
  </si>
  <si>
    <t>PRO_GTI_IND_002</t>
  </si>
  <si>
    <t xml:space="preserve"> No de usuarios satisfechos en el periodo/ Total de usuarios atendidos en el periodo*100</t>
  </si>
  <si>
    <t>Indicadores de gestión 2014</t>
  </si>
  <si>
    <t>Grupo de Sistemas</t>
  </si>
  <si>
    <t>Disponibilidad</t>
  </si>
  <si>
    <t>Medir la disponibilidad del sistema y Verificar la continuidad del servicio.</t>
  </si>
  <si>
    <t>PRO_GTI_IND_003</t>
  </si>
  <si>
    <t>Grupo de Sistemas, aplicativo ARANDA</t>
  </si>
  <si>
    <t>Cumplimiento del plan de acción de auditorías del SGSI</t>
  </si>
  <si>
    <t>Conseguir y mantener nivel de compromiso con la seguridad por parte de los funcionarios y terceros</t>
  </si>
  <si>
    <t>PRO_GTI_IND_004</t>
  </si>
  <si>
    <t>No de acciones implementadas en el plan de acción de auditorias / No de aspectos no conformes de auditoria acordadas</t>
  </si>
  <si>
    <t>Planes de mejoramiento SIG</t>
  </si>
  <si>
    <t xml:space="preserve">Personal capacitado en el SGSI </t>
  </si>
  <si>
    <t>Promover programas para la provisión, capacitación, evaluación y desarrollo del talento humano con el objeto de garantizar el cumplimiento misional</t>
  </si>
  <si>
    <t>PRO_GTI_IND_005</t>
  </si>
  <si>
    <t>(No de empleados nuevos y antiguos capacitados en política de seguridad / total de empleados) *100</t>
  </si>
  <si>
    <t>Talento Humano - Sistema Integrado de Gestión</t>
  </si>
  <si>
    <t>Cumplimiento de usuarios habilitados o autorizados en el directorio activo</t>
  </si>
  <si>
    <t>Proteger la información del Ministerio o de terceros bajo su custodia</t>
  </si>
  <si>
    <t>PRO_GTI_IND_006</t>
  </si>
  <si>
    <t>(No de usuarios vigentes o activos en el directorio activo / total de cuentas autorizadas)  * 100</t>
  </si>
  <si>
    <t>Mesa de ayuda / Aranda</t>
  </si>
  <si>
    <t>Efectividad en la atención de los incidentes de seguridad de la información reportados</t>
  </si>
  <si>
    <t>Monitorear y Reducir el número de incidentes de seguridad de la información</t>
  </si>
  <si>
    <t>PRO_GTI_IND_007</t>
  </si>
  <si>
    <t>(No de incidentes de seguridad de la información atendidos efectiva y oportunamente / No total de incidentes reportados</t>
  </si>
  <si>
    <t>hacia arriba</t>
  </si>
  <si>
    <t>Backups y respaldos de la información de usuarios</t>
  </si>
  <si>
    <t>PRO_GTI_IND_008</t>
  </si>
  <si>
    <t>(No de Backups realizados con éxito / No total de Backups realizados) * 100</t>
  </si>
  <si>
    <t>Autos Administrativos generados en el periodo</t>
  </si>
  <si>
    <t>Medición de las acciones de sustanciación de los procesos a cargo del Grupo Disciplinario</t>
  </si>
  <si>
    <t>PRO_DIS_IND_003</t>
  </si>
  <si>
    <t>Gestión Disciplinaria. (DIS)</t>
  </si>
  <si>
    <t>Autos Administrativos realizados / Autos administrativos programados) *100</t>
  </si>
  <si>
    <t>Comportamiento histórico de autos administrativos generados en el periodo de línea base</t>
  </si>
  <si>
    <t>Primer trimestre 2017</t>
  </si>
  <si>
    <t>Control Disciplinario</t>
  </si>
  <si>
    <t xml:space="preserve">Susana Valderrama Montoya </t>
  </si>
  <si>
    <t>Cumplimiento de cronograma de actividades</t>
  </si>
  <si>
    <t>Mide la eficacia sobre las actividades que se encuentran a cargo de la Oficina de Control Interno durante una vigencia</t>
  </si>
  <si>
    <t>PRO_EIN_IND_001</t>
  </si>
  <si>
    <t>Evaluación Independiente. (EIN)</t>
  </si>
  <si>
    <t>(Numero de actividades realizadas/ No de actividades programadas) X 100</t>
  </si>
  <si>
    <t>Plan de acción y Plan de auditorias de la vigencia 2014</t>
  </si>
  <si>
    <t>Plan de Acción y Plan de Auditorias de la Vigencia de la Oficina de Control Interno</t>
  </si>
  <si>
    <t>Sandra Alvarado Salcedo</t>
  </si>
  <si>
    <t>Cumplimiento oportuno de cronograma de actividades de requerimiento legal</t>
  </si>
  <si>
    <t>Mide la eficacia de las actividades de requerimiento legal, presentadas en términos.</t>
  </si>
  <si>
    <t>PRO_EIN_IND_003</t>
  </si>
  <si>
    <t>(No de actividades de requerimiento legal realizadas oportunamente/ Numero de actividades de requerimiento legal programadas con fechas cumplidas) X 100</t>
  </si>
  <si>
    <t>Plan de auditorias con seguimiento a la vigencia2014</t>
  </si>
  <si>
    <t>Plan de Auditorias de la Vigencia de la Oficina de Control Interno</t>
  </si>
  <si>
    <t>TABLERO DE MANDO</t>
  </si>
  <si>
    <t>Codificación</t>
  </si>
  <si>
    <t>Nombre Indicador</t>
  </si>
  <si>
    <t>Proceso</t>
  </si>
  <si>
    <t>Meta</t>
  </si>
  <si>
    <t>Tendencia</t>
  </si>
  <si>
    <t>LIMITE INSATISFACTORIO</t>
  </si>
  <si>
    <t>LIMITE SATISFACTORIO</t>
  </si>
  <si>
    <t>Frecuencia  de Medición</t>
  </si>
  <si>
    <t>Frecuencia  de Reporte</t>
  </si>
  <si>
    <t>Año 2020</t>
  </si>
  <si>
    <t>Enero</t>
  </si>
  <si>
    <t>Febrero</t>
  </si>
  <si>
    <t>Marzo</t>
  </si>
  <si>
    <t>Abril</t>
  </si>
  <si>
    <t>Mayo</t>
  </si>
  <si>
    <t>Junio</t>
  </si>
  <si>
    <t>Julio</t>
  </si>
  <si>
    <t>Agosto</t>
  </si>
  <si>
    <t>Septiembre</t>
  </si>
  <si>
    <t>Octubre</t>
  </si>
  <si>
    <t>Noviembre</t>
  </si>
  <si>
    <t>Diciembre</t>
  </si>
  <si>
    <t>REPORTE</t>
  </si>
  <si>
    <t>SIN REPORTE</t>
  </si>
  <si>
    <t>OBSERVACIONES</t>
  </si>
  <si>
    <t>NA</t>
  </si>
  <si>
    <t>Octubre - Diciembre: Se realizó segunda carta de modificaciones, se consolidó información para el decreto de recorte y se revisaron los proyectos una vez se emitió el decreto por parte de Minhacienda.</t>
  </si>
  <si>
    <t>Durante la vigencia 2020 se expidieron 118 pronunciamientos técnicos sobre 70 proyectos de inversión que buscaban acceder a los recursos de regalías</t>
  </si>
  <si>
    <t>Se distribuyó el 94% de los recursos que ascendieron a $49.585,6 millones para gastos de inversión y funcionamiento. La diferencia por valor de $3.090,4 millones que corresponden a saldos de recursos asignados y no tramitados por CARSUCRE, CORALINA, CORMACARENA y CORPOCESAR.  
El 63,6% de los recursos apropiados al fondo quedaron en ley de presupuesto a las corporaciones beneficiarias (a través de proyectos) para que iniciaran la ejecución a partir del 1 de enero de 2020 (Ley 2008 y Decreto 2411 de 2019).
 - Evaluar de manera integral los proyectos de inversión, desde los pronunciamientos técnicos del MADS y Corporaciones hasta viabilidad ante las instancias pertinentes; proceso de control posterior del Departamento Nacional de Planeación - DNP para que queden en la Ley de Presupuesto Anual, de tal forma que se puedan reducir los tiempos en la expedición de los pronunciamientos técnicos expedidospor Minambiente.</t>
  </si>
  <si>
    <t>No se adelantaron auditorías del SIG en la vigencia.  Se evaluó para la vigencia 2020 el estado de madurez de los sistemas de gestión de calidad y ambiental con resultado de porcentaje de cumplimiento del 76.6 y 78.9 respectivamente.
Se requiere presentar a aprobación del Comité Institucional de Gestión y Desempeño el programa de auditoría.</t>
  </si>
  <si>
    <t xml:space="preserve">Se propone eliminar el indicador </t>
  </si>
  <si>
    <t>Se continuó con la misma estrategia, de aumentar nùmero de notas positivas, se aprovechò el cambio de ministro gestionar entrevistas en medios, aprovechando  las salidas del ministro entre otras.</t>
  </si>
  <si>
    <t>97.50%</t>
  </si>
  <si>
    <t>El presente indicador esta diseñado para medir el cumplimiento en los términos de respuesta de la totalidad de Peticiones que ingresan a la Entidad. La medición no se ha aplicado debido a la ausencia de un sistema de información que permita llevar a cabo el control de peticiones radicadas y respuestas emitidas ara atender dichas solicitudes; por otro lado la Unidad Coordinadora para el Gobierno Abierto no cuenta con la capacidad en personal para realizar un segumineto manual.</t>
  </si>
  <si>
    <t>No se efectuó la medición del presente indicador debido a que con ocasión de la declaratoria del Estado de Emergencia Sanitaria por el Covid 19, los canales de atención de primer contacto fueron deshabilitado y solo se habilitó el ingreso de peticiones por el correo electrónico; por lo anterior no se realizó la medición.</t>
  </si>
  <si>
    <t>No Se identifica cumplimiento de la meta, aunque se elaboro la apropiación del Protocolo, lo que evidencia la pertinencia de la estrategia efectuada por la UCGA para divulgar el protocolo.
Se identifica mediciones satisfactorias a las evaluaciones que identifican apropiación de las capacitaciones del Protocolo de Servicio al Ciudadano.</t>
  </si>
  <si>
    <t>Se evidencia cumplimiento de la totalidad de acciones de Gobierno Planteadas para el año 2020, se recomeinda continuar con el cumplimiento del indicador.</t>
  </si>
  <si>
    <t>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El comportamiento bajo 78% del mes de septiembre correspo</t>
  </si>
  <si>
    <t xml:space="preserve">Por razones de cambios de coordinador del Grupo de Cuentas y Contabilidad, no hubo la oportunidad de registrar la información desde enero del 2020 hasta marzo del respetivo periodo, debido a que no fue posible el acceso de la información solicitada.
</t>
  </si>
  <si>
    <t>El Grupo de Servicios Administrativos durante el mes de enero recibió 416 casos a través del aplicativo ARANDA de los cuales atendió 351 casos. De los 65 casos que quedaron en espera 53 fueron solicitados dentro los últimos 10 días del mes por lo cual quedan espera, así mismo durante el mes de enero desde el Grupo de Servicios Administrativos se encontraba realizando la contratación del personal de mantenimiento quienes realizan las labores de mantenimiento.
Para el mes de febrero y marzo no se puedo realizar la validación de los casos registrados en el aplicativo ARANDA, de acuerdo con la información suministrada por la oficina de TICs.</t>
  </si>
  <si>
    <t xml:space="preserve">De acuerdo a la medida de emergencia sanitaria establecida por el COVID-19, se determina las medidas de aislamiento preventivo; en la entidad se estableció la estrategia de trabajo en casa para los servidores, ocasionando que la medición conforme a la formulación del indicador no se pudiera realizar, ya que se encuentra planteado per cápita y la ocupación de las instalaciones durante la vigencia 2020 no fue significativo. Así mismo, se dificulta obtener los datos exactos de permanencia de las personas en la entidad (Tiempo y frecuencia), por lo que se hizo necesario estimar el consumo de agua en valores absolutos comparando el consumo de la vigencia 2019 vs 2020. </t>
  </si>
  <si>
    <t xml:space="preserve">De acuerdo a la medida de emergencia sanitaria establecida por el COVID-19, se determina las medidas de aislamiento preventivo; en la entidad se estableció la estrategia de trabajo en casa para los servidores, ocasionando que la medición conforme a la formulación del indicador no se pudiera realizar, ya que se encuentra planteado per cápita y la ocupación de las instalaciones durante la vigencia 2020 no fue significativo. Así mismo, se dificulta obtener los datos exactos de permanencia de las personas en la entidad (Tiempo y frecuencia), por lo que se hizo necesario estimar el consumo de energía en valores absolutos comparando el consumo de la vigencia 2019 vs 2020. </t>
  </si>
  <si>
    <t>De acuerdo a la medida de emergencia sanitaria establecida por el COVID-19, se determinan las medidas de aislamiento preventivo; en la entidad se estableció la estrategia de trabajo en casa para los servidores, por lo que la ocupación en las instalaciones del edificio sede del Ministerio fue bajo a partir del mes de marzo razón por la cual la generación de residuos no aprovechables, como aprovechables se redujo; se realizaron entregas a la organización de recicladores conforme a la cantidad de material que se encontraba almacenado y que fuera viable para la organización realizar la labor de clasificación y cargue por costo.</t>
  </si>
  <si>
    <t>Se realizo la solicitud de ajuste del indicador, el cual permite, medir la gestión, frente al objetivo del proceso, el cual el actual indicador no permite generar valor para la toma de decisiones finalmente.</t>
  </si>
  <si>
    <t>Se requiere la modificación del indicador.</t>
  </si>
  <si>
    <t>X</t>
  </si>
  <si>
    <t xml:space="preserve"> No exite reporte ni evidencia de la eliminación del indicador </t>
  </si>
  <si>
    <t xml:space="preserve">Se ejecuto el plan de mantenimiento preventivo de acuerdo con las fechas establecidas. No se presenta desviaciones frente a las actividades propuestas. </t>
  </si>
  <si>
    <t>Actualmente se está registrando los eventos en una bitácora que permite realizar seguimiento de los mismos y llevar el cálculo de forma automática.</t>
  </si>
  <si>
    <t>Se proyecta realizar una actualización de los indicadores, algunos eliminarlos y otros rerformularlos y cambiar el nombre, con el propósito de obtener información de valor que contribuya en la toma de decisiones. 
Se sugiere la programación de actividades de auditorias que permitan identificar las acciones de mejora y la identificación de los aspectos mas relevantes de los avances correspondientes al SGSI.</t>
  </si>
  <si>
    <t>En el 4o trimestre se sensibilizaron mediante la modalidad virtual de Webinars a 200 personas, es de aclarar que a estos espacios fueron invitados delegados de las Entidades del Sector
Se realizaron las siguientes actividades para el formalecimiento de las politicas en los temas como:
1. Curso Internacional Abriendo Gobiernos, Diseño e implementación de estrategias e iniciativas de Gobierno Abierto.
2.Adopción decreto 620 de 2020 y su  impacto en la seguridad Digital.
3. Como adoptar la propiedad intelectual,  en el sector ambiente 
4. Recomendaciones  de seguridad informatica para el trabajo en casa en la nueva realidad 
5. Webinar: Gestiòn de riesgos en la seguridad digital
6. Charla: Aprende herramientas ArcGis HUBy portales OPEN DATA
7. Seguridad de la información y delitos informaticos 
8. Webinar: Trabajo en Casa y Ciberseguridad ¿Cómo pueden ir de la mano?
9. Diplomado POLITICA PÚBLICA
10. Diplomado en Ciberseguridad y Auditor Interno ISO 27001</t>
  </si>
  <si>
    <t xml:space="preserve">Se realiza el monitoreo constante del estado de las cuentas de usuario, fecha de registro, fecha de vencimiento, asignación a grupos, actualización de datos básicos del perfil, entre otros.			
</t>
  </si>
  <si>
    <t>Definir un rol o responsable a las herramientas de monitoreo como la Herramienta de vulnerabilidad, Antivirus, SIEM y el CORE Swicht adicionalmente, Incrementar el monitoreo y el afinamiento sobre las plataformas de seguridad perimetral y correlación de eventos, con el fin de seguir implementado mejora continua sobre el esquema de seguridad del MADS</t>
  </si>
  <si>
    <t xml:space="preserve">Se deben consolidar los lineamientos con gestión documental para la retención de la información institucional conforme a la normatividad vigente y las directrices aplicables. </t>
  </si>
  <si>
    <t>Total Vigencia 2020 / 76 Autos  Proferidos</t>
  </si>
  <si>
    <t xml:space="preserve">OFICINA ASESORA DE PLANEACIÓN </t>
  </si>
  <si>
    <t>Sistema Integrado de Gestión</t>
  </si>
  <si>
    <t>HOJA DE VIDA DEL INDICADOR</t>
  </si>
  <si>
    <t>PROCESO:</t>
  </si>
  <si>
    <t>Nombre del Indicador:</t>
  </si>
  <si>
    <t>Responsable del Indicador:</t>
  </si>
  <si>
    <t>Formula del Indicador:</t>
  </si>
  <si>
    <t>Utilidad del Indicador:</t>
  </si>
  <si>
    <t>Frecuencia de medición</t>
  </si>
  <si>
    <t>Fuente de Información</t>
  </si>
  <si>
    <t>Unidades</t>
  </si>
  <si>
    <t>Tendencia Esperada</t>
  </si>
  <si>
    <t>MES</t>
  </si>
  <si>
    <t>ESTADO DEL INDICADOR</t>
  </si>
  <si>
    <t>ANÁLISIS Y ACCIONES DE MEJORA</t>
  </si>
  <si>
    <t xml:space="preserve">ANÁLISIS DEL COMPORTAMIENTO </t>
  </si>
  <si>
    <t>ACCIONES DE MEJORA</t>
  </si>
  <si>
    <t xml:space="preserve">El comportamiento del indicador al finalizar el 2020  presentó  un nivel del  66,7% estando  levemente por debajo del limite satisfactorio, pero por encima del limite insatisfactorio.  La gráfica nos muestra que solamente los meses de mayo , julio y octubre  el indicador presentó el limite satisfactorio,  lo que nos demuestra que los enlces de de planeacion de las áreas  tuvieron bastantes dificultades para la consolidacion de la informacion y efectuar los reportes  dentro de los plazos establecidos por la Oficina de Planeación, algunos generados por el confinamiento a  raíz de la pandemia del COVID 19 y otros por los cambios a nivel directivos ocurridos  en la entidad en el ultimo trimestre del año 2020, además que en la mayoria de los casos son contratistas quienes se encargan de adelantar esta tarea y en el mes de enero del 2021 no se cuenta con la contratacion de la mayoria de ellos para poder dar cumplimento oportuno a diversos compromisos.  </t>
  </si>
  <si>
    <t>Se sugiere implementar una herramienta que permita  sistematizar el seguimiento a plan de accion de la entidad donde puede acceder cada uno de los responsables de las diversas activdades contempladas en los planes de accion y alimentar de manera periodica y oportuna el seguimiento respectivo, contribuyendo a que se haga de manera mas agil estos reportes de avance periódicos por parte de cada una de las áreas y asi mismo facilitar  la consolidacion de la informacion y emitir los informes pertinentes.</t>
  </si>
  <si>
    <r>
      <rPr>
        <sz val="9"/>
        <color theme="1"/>
        <rFont val="Arial Narrow"/>
        <family val="2"/>
      </rPr>
      <t xml:space="preserve">Se han realizado los siguientes trámites presupuestales:
</t>
    </r>
    <r>
      <rPr>
        <b/>
        <sz val="9"/>
        <color theme="1"/>
        <rFont val="Arial Narrow"/>
        <family val="2"/>
      </rPr>
      <t>Enero</t>
    </r>
    <r>
      <rPr>
        <sz val="9"/>
        <color theme="1"/>
        <rFont val="Arial Narrow"/>
        <family val="2"/>
      </rPr>
      <t xml:space="preserve">: Se solicitaron turnos para trámite de Adición por donación europea para los proyectos de Bosques, Negocios Verdes y PNN con los siguientes números BPIN: 2018011000988, 2017011000124 y 2017011000179 respectivamente. Los proyectos del MADS (Bosques y Negocios Verdes) con el turno # 539268 del 21-01-2019 y PNN solicitó el turno # 539395 del  24-01-19.y se enviaron al DNP por el rol Ppto.
</t>
    </r>
    <r>
      <rPr>
        <b/>
        <sz val="9"/>
        <color theme="1"/>
        <rFont val="Arial Narrow"/>
        <family val="2"/>
      </rPr>
      <t>Febrero</t>
    </r>
    <r>
      <rPr>
        <sz val="9"/>
        <color theme="1"/>
        <rFont val="Arial Narrow"/>
        <family val="2"/>
      </rPr>
      <t xml:space="preserve">: El DNP emitió concepto del trámite de los proyectos del MADS y concepto del proyecto de PNN. y se enviaron los Documentos a Minhacienda a través del SITPRES
</t>
    </r>
    <r>
      <rPr>
        <b/>
        <sz val="9"/>
        <color theme="1"/>
        <rFont val="Arial Narrow"/>
        <family val="2"/>
      </rPr>
      <t>Marzo</t>
    </r>
    <r>
      <rPr>
        <sz val="9"/>
        <color theme="1"/>
        <rFont val="Arial Narrow"/>
        <family val="2"/>
      </rPr>
      <t xml:space="preserve">: Trámite de vigencias futuras de PNN (solo concepto)
</t>
    </r>
    <r>
      <rPr>
        <b/>
        <sz val="9"/>
        <color theme="1"/>
        <rFont val="Arial Narrow"/>
        <family val="2"/>
      </rPr>
      <t>Abril:</t>
    </r>
    <r>
      <rPr>
        <sz val="9"/>
        <color theme="1"/>
        <rFont val="Arial Narrow"/>
        <family val="2"/>
      </rPr>
      <t xml:space="preserve"> Trámite de vigencias futuras de la ANLA (solo concepto)
</t>
    </r>
    <r>
      <rPr>
        <b/>
        <sz val="9"/>
        <color theme="1"/>
        <rFont val="Arial Narrow"/>
        <family val="2"/>
      </rPr>
      <t>Mayo:</t>
    </r>
    <r>
      <rPr>
        <sz val="9"/>
        <color theme="1"/>
        <rFont val="Arial Narrow"/>
        <family val="2"/>
      </rPr>
      <t xml:space="preserve"> Se realizó 1 trámite  N° 612173 de un proyecto del FCA (Codechocó - municipio de Condoto) el 21 de mayo/19. 
</t>
    </r>
    <r>
      <rPr>
        <b/>
        <sz val="9"/>
        <color theme="1"/>
        <rFont val="Arial Narrow"/>
        <family val="2"/>
      </rPr>
      <t>Junio:</t>
    </r>
    <r>
      <rPr>
        <sz val="9"/>
        <color theme="1"/>
        <rFont val="Arial Narrow"/>
        <family val="2"/>
      </rPr>
      <t xml:space="preserve"> Se realizó concepto para trámite de VF del proyecto FONAM de la ANLA BPIN N°2017011000403 con trámite N° 612045.
Se realizó trámite de VF para el proyecto a cargo de la DGOAT BPIN N° 2018011000762 el 19 de junio con trámite N° 612020
Se realizó trámite N° 612142 de dos proyectos del FCA (CDA Y CORPOMOJANA-Negocios Verdes) el 20 de junio/19. 
</t>
    </r>
    <r>
      <rPr>
        <b/>
        <sz val="9"/>
        <color theme="1"/>
        <rFont val="Arial Narrow"/>
        <family val="2"/>
      </rPr>
      <t>Julio:</t>
    </r>
    <r>
      <rPr>
        <sz val="9"/>
        <color theme="1"/>
        <rFont val="Arial Narrow"/>
        <family val="2"/>
      </rPr>
      <t xml:space="preserve"> Se envió nuevamente trámite de VFpara el proyecto a cargo de la DGOAT BPIN N° 2018011000762 el 19 de julio, el cual había sido devuelto por el DNP hasta que se determinara si había cupo fiscal. Se realizó la distribución de la cuota de inversión en julio 17/19 y se realizó concepto para trámite de VF de la ANLA
</t>
    </r>
    <r>
      <rPr>
        <b/>
        <sz val="9"/>
        <color theme="1"/>
        <rFont val="Arial Narrow"/>
        <family val="2"/>
      </rPr>
      <t xml:space="preserve">Agosto: </t>
    </r>
    <r>
      <rPr>
        <sz val="9"/>
        <color theme="1"/>
        <rFont val="Arial Narrow"/>
        <family val="2"/>
      </rPr>
      <t xml:space="preserve">Trámite FCA N° 613378 (CSB, CORPOGUAVIO, CORPOAMAZONÍA, CORMACARENA Y CARSUCRE) el 22 de agosto/19
</t>
    </r>
    <r>
      <rPr>
        <b/>
        <sz val="9"/>
        <color theme="1"/>
        <rFont val="Arial Narrow"/>
        <family val="2"/>
      </rPr>
      <t>Septiembre:</t>
    </r>
    <r>
      <rPr>
        <sz val="9"/>
        <color theme="1"/>
        <rFont val="Arial Narrow"/>
        <family val="2"/>
      </rPr>
      <t>Total 17 trámites así:</t>
    </r>
    <r>
      <rPr>
        <b/>
        <sz val="9"/>
        <color theme="1"/>
        <rFont val="Arial Narrow"/>
        <family val="2"/>
      </rPr>
      <t xml:space="preserve"> </t>
    </r>
    <r>
      <rPr>
        <sz val="9"/>
        <color theme="1"/>
        <rFont val="Arial Narrow"/>
        <family val="2"/>
      </rPr>
      <t xml:space="preserve">Se remitió la primera carta de modificaciones (9 trámites en traslados, adiciones y reducciones),y se realizaron 3  trámites del FCA (uno de  la CVS y Corpocesar, 1 de Corpourabá y 1 de Corpochivor), 2 conceptos para tramite de VF de PNN (funcionamiento), 2 conceptos del IDEAM (fcto e Inv.) y 1 de ANLA (Fcto)
</t>
    </r>
    <r>
      <rPr>
        <b/>
        <sz val="9"/>
        <color theme="1"/>
        <rFont val="Arial Narrow"/>
        <family val="2"/>
      </rPr>
      <t xml:space="preserve">Octubre: </t>
    </r>
    <r>
      <rPr>
        <sz val="9"/>
        <color theme="1"/>
        <rFont val="Arial Narrow"/>
        <family val="2"/>
      </rPr>
      <t xml:space="preserve">Total 9 trámites así: Se remitió 2° carta de modificaciones (4 trámites, dos de adición y dos de reducción), 2 trámtes de VF de PNN (Inversión), 1 trámite de VF ANLA (Inversión) y 2 trámtes del FCA (Corponariño y CVS).
</t>
    </r>
    <r>
      <rPr>
        <b/>
        <sz val="9"/>
        <color theme="1"/>
        <rFont val="Arial Narrow"/>
        <family val="2"/>
      </rPr>
      <t>Noviembre</t>
    </r>
    <r>
      <rPr>
        <sz val="9"/>
        <color theme="1"/>
        <rFont val="Arial Narrow"/>
        <family val="2"/>
      </rPr>
      <t>:Trámite de reducción presupuestal ante Minhacienda, entidades del SINA.</t>
    </r>
  </si>
  <si>
    <t>En el periodo de enero a septiembre de 2020 se recibieron 59 solicitudes de evaluación sobre 39 proyectos de inversión presentados al Ministerio de Ambiente y Desarrollo Sostenible en el marco del Sistema General de Regalías. Dichas solicitudes se encuentran distribuidas por mes y tipo de OCAD tal como se indica a continuación:</t>
  </si>
  <si>
    <t>Corporación</t>
  </si>
  <si>
    <t>Departamental</t>
  </si>
  <si>
    <t>Municipal</t>
  </si>
  <si>
    <t>Paz</t>
  </si>
  <si>
    <t>Regional</t>
  </si>
  <si>
    <t>Todos las iniciativas se revisaron y evaluaron mediante la emisión de un pronunciamiento técnico. Por lo anterior, el estado del indicador para el periodo en mención se encuentra en un valor de 100%.</t>
  </si>
  <si>
    <t>- A 31 de agosto de 2020, existen recursos de inversión y funcionamiento para asignación, distribución y aprobación por valor de $52.675,9 millones. El Comité del Fondo de Compensación Ambiental -FCA asignó y distribuyó recursos a 15 Corporaciones Beneficiarias del Fondo para gastos de inversión $44.548,0 millones y gastos de funcionamiento $9.793,0 millones. Pendiente por aprobar y distribuir en Comité FCA recursos de inversión por $2.334.9 millones.
 El 63,6% de los recursos apropiados al fondo quedaron en ley de presupuesto y en las corporaciones beneficiarias (a través de proyectos) para que iniciaran la ejecución a partir del 1 de enero de 2020 (Ley 2008 y Decreto 2411 de 2019).
 En el mes agosto se expidieron 3 resoluciones de distribución por valor de $17.914,5 millones, correspondientes a recursos de funcionamiento e inversión, así;
 - Resolución 723 del 28 de agosto de 2020 por valor de $9.793,0 millones, mediante las cuales se distribuyeron recursos de funcionamiento para las 15 corporaciones beneficiarias del FCA.
 - Resoluciones 721 y 722 del 28 de agosto de 2020 por valor de $8.121,4 millones, mediante las cuales se distribuyeron recursos a 7 proyectos de inversión de 6 Corporaciones.
 En tramite de distribución recursos por valor de $2,879, millones, proyectos de CORPOCESAR y CORMACARENA.</t>
  </si>
  <si>
    <t>- Realizar transición para que las Corporaciones tengan el tiempo suficiente en la formulación de los proyectos a presentar y este Ministerio tenga igualmente el tiempo para apoyar dicha formulación y evaluación. Adelantar la Convocatoria dos años o realizarla con el último ejercicio de las corporaciones que rsultaron benefficiarias del FCA; es decir, en este caso tomar el cierre de la vigencia 2019 para realizar la convocatoria de inversión 2022.
  - Evaluar de manera integral los proyectos de inversión, desde los pronunciamientos técnicos del MADS y Corporaciones hasta viabilidad ante las instancias pertinentes; proceso de control posterior del Departamento Nacional de Planeación - DNP para que queden en la Ley de Presupuesto Anual.
 - Realizar mesas de trabajo con las Corporaciones beneficiarias, Grupo Evaluador del MADS y el DNP, para unificar criterios en la evaluación de proyectos de inversión, que permitan aprobación en el sistema SUIFP del DNP oportunamente.</t>
  </si>
  <si>
    <t>LÍMITE INSATISFACTORIO</t>
  </si>
  <si>
    <t>LÍMITE SATISFACTORIO</t>
  </si>
  <si>
    <t>Se realizó en el mes de septiembre la evaluación al estado de madurez de los sistemas de gestión de calidad y ambiental con resultado de porcentaje de cumplimiento del 76.6 y 78.9 respectivamente, identificando las evidencias del cumplimiento de los requisitos y planteando las acciones para la mejora en cuanto a servicio no conforme, planes de mejoramiento, indicadores, auditorías internas, revisión por la dirección, realización de simulacros y gestión del cambio principalmente.
No se adelantaron auditorías del SIG en la vigencia.</t>
  </si>
  <si>
    <t>Presentar a aprobación del Comité Institucional de Gestión y Desempeño el programa de auditoría.</t>
  </si>
  <si>
    <t xml:space="preserve">Se realizó la aplicación de una encuesta de percepción general para las actividades y comunicaciones del grupo SIG realizadas durante el año, se aplicaron entre los facilitadores y participantes de las actividades. Cambiando la metodología y grupo de preguntas para tener una mejor comprensión de la apropiación del Sistema Integrado de Gestión dentro de los servidores del ministerio. 
Se evidenció que en general las respuestas sobre las ayudas audiovisuales, temas tratados, manejo del tiempo y cumplimiento de los objetivos planteados para la actividad fueron buenos.
Se recibieron para el primer semestre 19 respuestas a la encuesta y se promediaron las respuestas a las 4 preguntas referentes a la apropiación del SIG donde se obtuvo un 72.4% del promedio de respuestas alta o muy alta. 
Respecto a la pregunta: ¿Cuánto aporta el Sistema Integrado de Gestión a la mejora de tus actividades o labores con la entidad? las respuestas altas y muy altas fueron el 89.5% de las respuestas lo que se posiciona por encima de la meta planteada. 
Para el segundo semestre se aplicaron 15 encuestas, promediando las respuestas de las 4 preguntas referentes a la apropiación del SIG, se obtuvo el 83.3% de respuestas satisfactorias, mejorando la percepción con respecto al semestre anterior.
Frente a la pregunta: ¿Cuánto aporta el Sistema Integrado de Gestión a la mejora de tus actividades o labores con la entidad? las respuestas altas y muy altas, arrojaron un promedio del 86.7%, cumpliendo con la meta planteada.
</t>
  </si>
  <si>
    <t xml:space="preserve">Se debe aplicar la encuesta con mayor periodicidad y ampliando la participación de los encuestados para obtener una muestra significativa que nos permita medir con mayor precisión la percepción, tambien tener en cuenta las opiniones expresadas mediante la pregunta abierta de opinión y acciones de mejora planteadas por los encuestados. 
Se documento la acción No 2 en el F-E-SIG-10 Plan de Mejoramiento, asociada a revisar y ajustar las preguntas de  la encuesta que permita evaluar mejor la percepción de los usuarios frente a la medición del indicador de la apropiación del Sistema Integrado de Gestión. 
</t>
  </si>
  <si>
    <t xml:space="preserve">Se proyectó la respuesta al  memorando OAC-8170-3-0115, mediante el cual se remitió el seguimiento al cumplimiento del plan de mejoramiento de la Evaluación al proceso de Administración del Riesgo del Ministerio de Ambiente y Desarrollo Sostenible, mediante memorando 8130-3-00116 del 03-06-2020.
Con corte al mes de junio, se cuenta con 27 acciones en el plan de mejoramiento, de las cuales se evidenció el cumplimiento de 6 acciones de 9 programadas para el periodo, en el seguimiento realizado por la OCI mediante el Informe Ejecutivo Evaluación al proceso de Administración del Riesgo del Ministerio de Ambiente y Desarrollo Sostenible del 26-05-2020. 
Se proyectó el memorando con radicado 8130-3-00183 del 02 de octubre de 2020 con la justificación de prórroga para el cumplimiento de las acciones del plan de mejoramiento producto de la evaluación al proceso de Administración del Riesgo del Ministerio de Ambiente y Desarrollo Sostenible.
Con corte al mes de septiembre,  se cuenta con 27 acciones en el plan de mejoramiento, de las cuales se cumplieron 13 acciones de 23 programadas para el periodo. 
Se asistió a reuniones el 28-10-2020 y el 04-11-2020 de identificación de acciones del plan de mejoramiento de los procesos del Ministerio para la vigencia 2020.
Mediante memorando 8130-3-00226 del 25-11-2020 la Oficina Asesora de Planeación dió respuesta al memorando de la Oficina de Control Interno OAC-8170-3-0247 - Seguimiento al proceso de Administración del Riesgo del Ministerio de Ambiente y Desarrollo Sostenible, en el marco del plan de mejoramiento suscrito con la Oficina de Control Interno; remitiendo el monitoreo realizado al avance de las acciones establecidas en el plan de manejo del riesgo y la implementación de los controles del mapa de riesgos institucional, reportado por cada proceso.
Adicionalmente, la Oficina de Control Interno remite  Informe Ejecutivo Seguimiento al proceso de Administración del Riesgo del Ministerio de Ambiente y Desarrollo Sostenible, mediante memorando OAC-8170-3-0258 del 30-11-2020, en el cual como resultado de la evaluación remite recomendaciones y observaciones planteadas en el informe, para realizar ajustes en el nuevo ejercicio de actualización de la guía de riesgos, así mismo, se da cierre al plan de mejoramiento suscrito desde la vigencia 2019 (se cierran 10 hallazgos con 24 acciones, de 11 hallazgos), quedando pendiente las acciones concernientes a los riesgos de seguridad de la información (1 hallazgo con 3 acciones)
Se diligenció el formato F-E-SIG-10 Plan de Mejoramiento, identificando un total de treinta y cinco (35) acciones en el plan de mejoramiento por procesos, de las cuales siete (7) acciones son correctivas y veintiocho (28) acciones son de mejora. 
Con corte al mes de Noviembre,  se cuenta con 35 acciones en el plan de mejoramiento por proceso, de las cuales se cumplieron 3 acciones de 4 programadas para el periodo. 
</t>
  </si>
  <si>
    <t>Dentro del plan de socialización, divulgación y comunicación en el marco de las actividades de la campaña somos MADS se tienen proyectadas 14  tematicas para la vigencia 2020.
Para el primer semestre se realizó la socialización, divulgación y comunicación de 5 temáticas de 5 planeadas, para el segundo periodo se planea realizar 9 y cumplir con el indicador.
En el segundo semestre se realizaron 9 actividades de socialización, divulgación y comunicación, cumpliendo con la meta programada.</t>
  </si>
  <si>
    <t>Este indicar no se calcula porque no se tiene un ejercicio de AE finalizado en el Ministerio a 31 de Diciembre de 2020.</t>
  </si>
  <si>
    <t xml:space="preserve">Se debe realizar la eliminación del indicador </t>
  </si>
  <si>
    <t>Este indicador no se calcula porque no se tienen ejercicios de arquitectura programados para entregar en segundo semestre de 2020, se han desarrollado etapas de ADM de arquitectura, pero no finalizados en su totalidad. Es importante resaltar que la oficina ha realizado acompañamiento en el desarrollo de la Fase 1 del programa de sistematización para la trazabilidad de la biodiversidad (Fauna y Flora) en el que se aplicaron los conceptos de AE. La fase 1 consistió en la identificación del mapa de ruta de los proyectos propios del programa, definición de la situación actual, análisis de la situación futura, análisis de brechas y posibles entregables por dominio (Negocio, información- datos, sistemas de información y servicios tecnológicos).</t>
  </si>
  <si>
    <t xml:space="preserve">Se propone eliminar el indicador por que no se cuenta con información para el reporte </t>
  </si>
  <si>
    <t>La forma en que se definió en el 2020 recibir y gestionar las solicitudes de AE se modificó, ahora los enlaces definidos en la Oficina de tecnología van a las dependencias y documentan sus necesidades en temas de TI a través del formato F-E-GET-11_Ficha Resumen Estado Actual de la iniciativa y proyecto V1.0, para luego ser analizado en mesa de AE y emitir una respuesta de cómo se debe abordar el ejercicios; sin embargo, a 31 de diciembre no tenemos Ejercicios de Arquitectura analizados en mesa interna. Es importante resaltar que la oficina ha realizado acompañamiento en el desarrollo de la Fase 1 del programa de sistematización para la trazabilidad de la biodiversidad (Fauna y Flora) en el que se aplicaron los conceptos de AE. La fase 1 consistió en la identificación del mapa de ruta de los proyectos propios del programa, definición de la situación actual, análisis de la situación futura, análisis de brechas y posibles entregables por dominio (Negocio, información- datos, sistemas de información y servicios tecnológicos).</t>
  </si>
  <si>
    <t xml:space="preserve">Teniendo en cuenta que las solicitudes de Arquitectura no se recibieron con dinamismos en los últimos períodos, la oficina optó por adelantar unas reuniones de acercamiento con las áreas misionales a fin de focalizar las iniciativas clave a desarrollar a través del diseño de unas fichas de proyecto, insumo base para la definición de las iniciativas del nuevo PETI. 
Se propone eliminar el indicador por que no se cuenta con información para el reporte 
</t>
  </si>
  <si>
    <t>No se han aplicado principios de AE porque no se tienen ejercicios de AE ejecutados en el período internamente.</t>
  </si>
  <si>
    <t xml:space="preserve">Se elimina por que no se cuenta con información para el reporte  </t>
  </si>
  <si>
    <t>Este indicador no se calcula porque a 31 de diciembre de 2020 no se cuenta con un documento final de PETI, sin embargo la oficina viene adelantando durante el 2020 insumos que se llevarán al docuemnto PETI final.</t>
  </si>
  <si>
    <t xml:space="preserve">Reformular el indicador </t>
  </si>
  <si>
    <t>El indicador se calcula teniendo como base los 36 proyectos que durante la planeación finalizarían de acuerdo a su alcance durante la vigencia  2020, sin embargo a corte 31 de diciembre el 69% de éstos proyectos (25) finalizaron en tiempo y alcance, se espera aumentar el indicador en razón a la cantidad de proyectos relacionados con tecnología de las dependencias misionales.</t>
  </si>
  <si>
    <t>3. Gestión de Información y Comunicaciones (TIC)</t>
  </si>
  <si>
    <t>En octubre el nombramiento del nuevo ministro y el inicio de su gestiòn permitiò que se subiera el porcentaje de noticas positivas, pero vuelven a bajar  a lo limites normales que  se presentaron durante el tiempo de confinamiento, pero bajaron en comparaciòn a varias noticias negativas que aparecieron durante este tiempo como la polèmica por el nombramiento del nuevo director de parques, entre otras.</t>
  </si>
  <si>
    <t xml:space="preserve">Número de piezas divulgativas realizadas/programadas </t>
  </si>
  <si>
    <t>PROGRAMADO</t>
  </si>
  <si>
    <t xml:space="preserve">REALIZADO </t>
  </si>
  <si>
    <t xml:space="preserve">Abril </t>
  </si>
  <si>
    <t xml:space="preserve">Julio </t>
  </si>
  <si>
    <t xml:space="preserve">Agosto </t>
  </si>
  <si>
    <t xml:space="preserve">Octubre </t>
  </si>
  <si>
    <t>Novienbre</t>
  </si>
  <si>
    <t>David Felipe Olarte Amaya</t>
  </si>
  <si>
    <t>Durante el 2020 en el seguimiento de las atividades de Cooperación y Banca Internacional se han adelantado acciones en los siguientes  convenios  con informes y actividades en lo referente: 
1. Cambio Climático Convención Marco de Naciones Unidas sobre Cambio Climático (CMNUCC): -	Se elaboró la NDC de Colombia ( 1 documento).-	5 Submissions de AILAC,  2  Submissions de Colombia
2. Cambio Climático – Diálogo de Cartagena: Diálogo de Cartagena para la Acción Progresista espacio informal, abierto a países que apoyan la implementación ambiciosa y rápida del Acuerdo de París, comprometidos, a nivel nacional, a convertirse o permanecer bajos en carbono, discutir abiertamente el razonamiento detrás de las posiciones de cada uno y explorar áreas donde la convergencia y la acción conjunta mejorada puedan surgir.
3.Protocolo de Montreal : Se elaboró 1 concepto de no objeción, Se elaboró conjuntamente con Cancillería 1 documento de instrucciones (documento guía). 
4. Convenio de Minamata Sobre Mercurio: Se elaboraron  3 informes como relatora y miembro de la mesa de la COP 4 del convenio de Minamata |
5. Dinamarca: En 2019, se suscribió un Memorando de Entendimiento con el Reino de Dinamarca a través del cual se formalizó el interés de este país en apoyar al Gobierno de Colombia en el cumplimiento de las metas trazadas a través del Plan Nacional de Desarrollo 2018-2022 y en el marco de los Objetivos de Desarrollo Sostenible (ODS) de la Agenda 2030, hacia una transición de la matriz energética en materia de Fuentes no Convencionales de Energías Renovables (FNCER) y así poder dar aplicación a la premisa “Conservar produciendo y producir conservando”. El reino de 6.Dinamarca desarrolla un estudio enfocado en la atracción de inversión extranjera para la promoción de energías eólicas off shore que será entregado en 2021. / 
7. Francia: se firmó un Acuerdo de Voluntades entre el Minambiente y el Ministerio de la Transición Ecológica y Solidaria de la República Francesa acerca de la cooperación en materia de medio ambiente y recursos naturales. Identificó iniciativas de cooperación técnica en el cumplimento de las estratégias ambientales del país. A partir del 2021, se iniciará un intercambio técnico, con base en las áreas identificadas en el corrido del 2020 de las necesidades y oferta específicas de Minambiente y del MTL Francés, con el fin de establecer una hoja de ruta para la implementación del Acuerdo de voluntades mencionado. /</t>
  </si>
  <si>
    <t xml:space="preserve">Se propone modificación del indicador puesto que no se encuentra con parametro de compataración que me permita expresar el indicador en porcentaje de cumplimiento </t>
  </si>
  <si>
    <t xml:space="preserve">
Durante la vigencia 2020, Se entregaron 8 informes,  alineados con el Plan Nacional de  Desarrollo, 2018-2022 “Pacto por Colombia, Pacto por la Equidad” y la gran meta ambiental Pacto por la Sostenibilidad: Producir Conservando y Conservar Produciendo, para avanzar en la consolidación como socio estratégico en el cumplimiento de los retos del país en materia ambiental.  En este sentido, presento el informe de gestión, de mis temas a cargo, en el cumplimiento del Plan de Acción 2020.
Sumado a lo anterior se realizaron actividades e informes  en el marco de seguimiento a compromisos internacionales: 
1.	Implementación de la Estrategia Nacional de Cooperación International (ENCI) 2019-2022 ( El ejercicio de elaboración de la ENCI 2019-2022 se establecieron las prioridades de demanda y oferta de cooperación Internacional del sector de ambiental.)
1.1            En el marco de la implementación de la ENCI 2019-2022, durante 2020 se formuló el Plan de Trabajo del Ministerio de Ambiente y Desarrollo Sostenible y, con la participación de las entidades adscritas y vinculadas del SINA.
2.	UNESCO
2.1	Programa Hidrológico Internacional (PHI) de la UNESCO.  
2.2	 Informe Decenal de Reservas de Biosfera, RB
2.3	Comisión Intersectorial Nacional de Patrimonio Mundial
2.4	Creación y delegaciones Comité colombiano de Geoparque  
2.5	La Red de Centros de Formación UNESCO realizaron las siguientes actividades en las que participaron las Dependencias de Minambiente
3.	 X Conferencia de Ministras y Ministros de Medio Ambiente de Iberoamérica. 
4.	Memorandos de Entendimiento con países de América Latina y el Caribe
5.	Comisiones Mixtas con países de América Latina y el Caribe
6.	Mesoamérica. Estrategia Mesoamérica de Sustentabilidad Ambiental </t>
  </si>
  <si>
    <t xml:space="preserve">En 2020 se debió realizar la actualización de la agenda de políticas debido a la declaratoria de Emergencia Económica, Social y Ecológica en todo el territorio Nacional se han visto trasadas las actividades en algunas políticas, en este sentido se tuvieron que aplazar algunas de ellas para el año 2021.
Entre las Políticas trabajadas en el segundo semestre del 2020 se encuentran la Política Nacional de Información para la Gestión Ambiental, Política Nacional de Cambio Climático; Actualización de la política de gestión ambiental urbana en el año 2018, Política Nacional de Residuos de Aparatos Eléctricos y Electrónicos (RAEE) y Política Nacional para la Gestión Integral Ambiental de Residuos Peligrosos, la política de Participación Ambiental y Política Ambiental para la Cadena del Carbón.
Las que presentan retrasos en sus actividades son las políticas de Información para la Gestión Ambiental, Política Nacional de Cambio Climático y la Política Ambiental para la Cadena del Carbón, todas aquellas por temas asociados a la pandemia 
</t>
  </si>
  <si>
    <t xml:space="preserve">Se hizo un llamado de atención para la correcta programación de las políticas para el 2021 y se ha estado atentos a ofrecer el apoyo de la OAP para las direcciones que así lo necesiten </t>
  </si>
  <si>
    <t>Se elaboró un informe de Seguimiento de Avance de Políticas Públicas Ambientales a corte 2020 - I de 10 políticas las cuales son:
 1. Política nacional ambiental para el desarrollo sostenible de los espacios oceánicos y las zonas costeras e insulares de Colombia
 2. Política Nacional de Educación Ambiental - SINA
 3. Política Nacional Producción y Consumo Sostenible
 4. Política Nacional para la Gestión Integral del Recurso Hídrico
 5. Política Nacional de Cambio Climático
 6. Política Nacional Gestión Integral de Residuos de Aparatos Eléctricos y Electrónicos
 7. Política Gestión Ambiental Urbana
 8. Política Nacional para la Gestión Integral de Residuos
 9. Política Ambiental para la Gestión Integral de Residuos o Desechos Peligrosos
 10. Política de Prevención y Control de la Contaminación del Aire
 Algunas políticas han tenido y se encuentran en evaluación interna del área o por el Departamento Nacional de Planeación - DNP donde las áreas compartieron evaluaciones finalizadas y previas y algunas cuentan con documento Conpes en Implementación.
 Las siguientes son políticas que cuentan con documento Conpes relacionado a las cuales se les realiza seguimiento:
 - Política Nacional para la Gestión Integral de Residuos (Conpes 3974 Política Nacional para la Gestión Integral de Residuos Sólidos, aprobado en el 2016)
 - Política nacional ambiental para el desarrollo sostenible de los espacios oceánicos y las zonas costeras e insulares de Colombia (Conpes 3990 Colombia Potencia Bioceánica Sostenible 2030, aprobado en el 2020)
 - Política Ambiental para la Gestión Integral de Residuos o Desechos Peligrosos (Conpes 3868 Política de gestión del riesgo asociado al uso de sustancias químicas, aprobado en el 2016)
 - Política de Prevención y Control de la Contaminación del Aire (Conpes 3943 Política para el mejoramiento de la calidad del aire)
 A continuación se menciona las políticas que están finalizadas:
 - Política Nacional para la Gestión Integral de Residuos (Cuenta con Conpes)
 - Política Ambiental para la Gestión Integral de Residuos o Desechos Peligrosos (2018)
 - Política Gestión Ambiental Urbana (Está en ajuste)
 - Política de Prevención y Control de la Contaminación del Aire (2019)
 No se recibió el seguimiento de los indicadores de la Política Nacional para la gestión integral de la biodiversidad y sus servicios ecosistémicos, la Política Nacional para Humedales Interiores de Colombia y la Política para la Gestión Sostenible del Suelo.
 La información es reportada por las áreas técnicas en el Formato informe de seguimiento a políticas públicas ambientales establecido por el MADSIG y consolidada por la OAP en tablas para el análisis y elaboración de un informe. 
 Se ha venido construyendo una base de datos donde se encuentran consolidadas las 13 Políticas así como una base de datos del seguimiento a indicadores.</t>
  </si>
  <si>
    <t>Recomendaciones para las áreas
 * Diligenciar toda la tabla con la información solicitada en el formato de seguimiento y no dejar celdas vacías.
 * Entregar información completa, de calidad y oportuna en el tiempo estipulado.
 * Solicitar asesoramiento de la Oficina Asesora de Planeación por parte de las Direcciones y Oficinas.
 * Entregar informe anual de las acciones realizadas por el Ministerio que den cuenta del objetivo, estrategia y meta. 
 * Realizar mesas de trabajo para hacer plan de acción conjunto para realizar actividades de políticas.
 * Realizar el seguimiento de avance en la implementación de actividades de los documentos Conpes asociados a Políticas Públicas Ambientales.
 Por parte de la OAP
 * Realizar capacitación para mejorar el reporte del avance del seguimiento de las políticas.
 * Revisar las acciones concertadas en los documentos Conpes relacionados a políticas.
 Por parte de la alta dirección
 * Presentar en el comité el avance de las políticas por cada una de las Direcciones y Oficinas.</t>
  </si>
  <si>
    <t>Han reportado del segundo semestre bosques, Recurso Hidrico y negocios verdes, Dancra, Sina y Cambio Climatico presentaron formatos de encuesta  del segundo smstre sin tabular.</t>
  </si>
  <si>
    <t>DAASU:49% 
El indicador de cumplimiento se ubica en 49%, limite insatisfactorio. Se presentaró una emergenica de estado debido a la pandemia por covid19, por lo cual la mayoria de eventos debieron cancelarse o ser reprogramados. 
Durante el período comprendido entre enero y junio de 2020, la DAASU realizó actividadesde de acompañamiento en el ejercicio misional del ministerio, donde participaron actores de interés como: academia, autoridades ambientales, comunidad, entes territoriales, sector regulado, institutos de investigación, gremios, entidades del estado de orden nacional  o regional, cooperantes internacionales entre otros, para abordar temas de competencia de la Dirección: economía circular, hidrocarburos, residuos sólidos,  suelos, pasivos ambientales, calidad del aire, residuos peligrosos, minería, energía, gestión ambiental urbana.</t>
  </si>
  <si>
    <t>OVNS:  Primer y segundo semestre en un 100% de cumplimiento.
La Oficina de Negocios Verdes y Sostenibles, avanza en el cumplimiento de las actividades de acompañamiento programadas. Durante el segundo semestre del año se dio cumplimiento a las Actividades programadas en un 100% porcentaje muy satisfactorio para el proceso, este resultado de encuentra dentro de los parametros de control (Rango 68-72) es decir se encuentra dentro de los limites permitidos y se da cumplimiento a la meta definida la cual es del 80% de cumplimiento. De acuerdo a este resultado se evidencia que la Oficina de Negocios Verdes cumple con principio de eficacia en el Proceso Desarrollo Sostenible.</t>
  </si>
  <si>
    <r>
      <rPr>
        <sz val="9"/>
        <color rgb="FFFF0000"/>
        <rFont val="Arial Narrow"/>
        <family val="2"/>
      </rPr>
      <t xml:space="preserve">DRH: 100% </t>
    </r>
    <r>
      <rPr>
        <sz val="9"/>
        <color theme="1"/>
        <rFont val="Arial Narrow"/>
        <family val="2"/>
      </rPr>
      <t xml:space="preserve">
Como resultado del reporte del Indicador de Gestión del Desarrollo Sostenible (GDS), correspondiente al cumplimiento de las actividades de acompañamiento en el ejercicio misional del ministerio, evaluando la ejecución con corte a junio 30 de la vigencia 2020 en la Dirección de Gestión Integral de Recurso Hidrico y bajo un limite satisfactorio del 72%, se establece que, con la ejecución de 205 actividades de acompañamiento realizadas de manera virtual, teniendo en cuenta la emergencia sanitaria a causa del COVID-19 presentada en el pais desde el primer semesrte de la vigencia.
Entre las actividades de acompañamiento se incluyen asistencias técnicas, capacitaciones, socializaciones, seminarios y talleres virtuales, de esta form, el estado del indicador llega a un 100%, con lo que esta Dirección cumple la meta establecida aún sin haber finalizado al vigencia 2020. Este indicador se calculó con base en los reportes de plan de acción realizados por la Dirección.                                                                                                                                                                                                                                                          Como resultado del reporte del Indicador de Gestión del Desarrollo Sostenible (GDS), correspondiente al cumplimiento de las actividades de acompañamiento en el ejercicio misional del ministerio, evaluando la ejecución con corte a diciembre 31 de la vigencia 2020 en la Dirección de Gestión Integral de Recurso Hidrico y bajo un limite satisfactorio del 72%, se establece que, con la ejecución de 133 actividades de acompañamiento realizadas de manera presencial y virtual, teniendo en cuenta la emergencia sanitaria a causa del COVID-19 presentada en el pais desde el primer semesrte de la vigencia.
Entre las actividades de acompañamiento se incluyen asistencias técnicas, capacitaciones, socializaciones, seminarios y talleres virtuales, de esta form, el estado del indicador llega a un 100%, con lo que esta Dirección cumple la meta establecida.
Este indicador se calculó con base en los reportes de plan de acción realizados por la Dirección.</t>
    </r>
  </si>
  <si>
    <r>
      <rPr>
        <sz val="9"/>
        <color rgb="FFFF0000"/>
        <rFont val="Arial Narrow"/>
        <family val="2"/>
      </rPr>
      <t xml:space="preserve">DBBSE 100%: </t>
    </r>
    <r>
      <rPr>
        <sz val="9"/>
        <color rgb="FF000000"/>
        <rFont val="Arial Narrow"/>
        <family val="2"/>
      </rPr>
      <t xml:space="preserve">:En el periodo comprendido desde el mes de enero a junio de 2020, en la Dirección de Bosques, Biodiversidad y Servicios Ecosistémicos fueron, fueron realizadas 26 actividades asociadas a espacios de capacitación y socialización de las 26 planificadas. Es necesario mencionar que las actividades desarrolladas se encuentran asociadas a espacios virtuales debido a la emergencia sanitaria ocasionada por el COVID-19. Se hace necesario reforzar el componente de la aplicación del instrumento de evaluación de la capacitación y asistencia técnica por parte de los colaboradores de la dependencia y del Ministerio, puesto que de 26 actividades realizadas en este periodo sólo fueron reportadas 26 encuestas diligenciadas correspondientes a 2 actividades de asistencia técnica. Adicionalmente, se evidencia la necesidad de contar con un formato de encuesta virtual debido a que se detectó por parte de los grupos internos de trabajo que el formato  de encuesta al ser enviado a través de correo electrónico no era diligenciado por los participantes. 
</t>
    </r>
    <r>
      <rPr>
        <sz val="9"/>
        <color rgb="FFFF0000"/>
        <rFont val="Arial Narrow"/>
        <family val="2"/>
      </rPr>
      <t>DBBSE:100% En el periodo comprendido desde el mes de julio a diciembre de 2020, en la Dirección de Bosques, Biodiversidad y Servicios Ecosistémicos fueron, fueron realizadas 30 actividades asociadas a espacios de capacitación y socialización de las 30 planificadas. Es necesario mencionar que las actividades desarrolladas se encuentran asociadas a espacios virtuales debido a la emergencia sanitaria ocasionada por el COVID-19. Se hace necesario reforzar el componente de la aplicación del instrumento de evaluación de la capacitación y asistencia técnica por parte de los colaboradores de la dependencia y del Ministerio.</t>
    </r>
  </si>
  <si>
    <t>DBBSE: Se fortalecerá la comunicación con los servidores públicos de la dependencia para aumentar el número de encuestas aplicadas de acuerdo a las actividades de asistencia técnica en el segundo semestre del 2020</t>
  </si>
  <si>
    <t>SEP: 50%
Como resultado del reporte del Indicador de Gestión del Desarrollo Sostenible (GDS), correspondiente al cumplimiento de las actividades de acompañamiento en el ejercicio misional del ministerio, evaluando la ejecución con corte a junio 30 de 2020, la Subdirección de Educación y Participación, muestra un avance del 50%; se señala en el formato que el nivel satisfactorio es de 72%, sin embargo, el 50% de la SEP corresponde al I Semestre, situación que es razonable para la mitad de periodo  y acorde con la gestión de las actividades señaladas en el Plan de Acción del año 2020. 
Finalmente, hay una meta en el Plan de Acción de la SEP con un avance del 25%, pero éste depende de terceros.</t>
  </si>
  <si>
    <t xml:space="preserve">SINA 50%
En el periodo comprendido entre el primero de enero al 30 de junio de 2020, la Dirección de Ordenamiento Ambiental Territorial   y SINA, realizó el (1) taller presencial de orientaciones para la formulación de planes de acción cuatrienales de autoridades ambientales, considerando las prioridades de la gestión ambiental del país en el marco del Plan Nacional de Desarrollo 2018-2022 – PND, y talleres virtuales de apoyo a la formulación de los Planes de acción institucional - PAI con las CARs.
En cosideración a las condiciones de trabajo virtual definidas en el marco de la emergencia sanitaria por COVID 19, los talleres de trabajo previstos para  los meses de abril, mayo y junio, se han realizado de manera virtual, lo que limita el uso de la encuesta de percepción en lo correspondiente a la evaluación de los aspectos logísticos. En estes sentido, se solicta a la OAP informar si la evaluación de percepción se debe aplicar de forma parcial, es decir anular para los espacios de trabajo  virtual  la evaluación de aspectos logísticos. </t>
  </si>
  <si>
    <t xml:space="preserve">Se solicita a la OAP a través del formato de reporte Inidcador GDS, instrucciones respecto de la aplicabilidad y condiciones de uso del formato de encuesta de percepción </t>
  </si>
  <si>
    <t>Cambio Climatico 89%
Con corte a Junio, durante el primer semestre de 2020, se realizaron veintiseis (26) talleres programados por parte de la DCCGR, éstos se relacionaron temáticamente con la Contribucion Nacionalmente Determinada (NDC) en el marco de los Nodos Regionales de Cambio Climatico en mitigacion, adaptacion y medios de implementacion (18); Contribucion Nacionalmente Determinadas (NDC) para el sector de Salud (1); Temporada de Lluvias (7), donde se muestreo un total de 222 participantes para la evaluación de percepción. El grado de satisfacción se ubica en el nivel esperado entre "Bueno a Excelente" con un porcentaje de 89.3%. 
 En promedio, el 89.3% de los participantes a los talleres realizados por la DCCGR se encuentran satisfechos con los talleres realizados, la gran mayoria de manera virtual. Los aspectos relacionados con los temas tratados arrojan un resultado promedio del 94,5% indicando que los participantes estan de acuerdo con las tematicas desarrolladas durante los eventos, sin embargo es necesario mejorar en los aspectos metodologicos (90.09%); en tanto la población muestreada considera que la experticia, claridad, manejo y respeto del funcionario público quien facilitó el evento esta en el rango de bueno a excelente con el 97,03%, de alli resaltamos que hay que hacer acciones de mejora respecto de la duración de la actividad y manejo del tiempo ya que arroja un resultado de 90.09% de eficacia. Finalmente 95,2% de los participantes consideran que los aspectos relacionados con la logistica (instalaciones, ayudas audiovisuales y cumplimiento de la agenda programada) obtuvieron apropiados para las audiencias, aunque el grado de satisfacción de los eventos y/o talleres se enmarcan en el rango de bueno a excelente, existe un porcentaje de insatisfaccion del 4.8%, que requieren acciones de mejora que permitan resultados más adecuados relacionados especificamente con los canales de comunicación para la divulgación de la actividad, que será un reto en la modalidad virtual.</t>
  </si>
  <si>
    <t>Mejorar en los siguientes aspectos: Es indispensable en tiempos de la virtualidad incrementar las ayudas tecnologicas posibles para mejorar el abordaje y la interaccion con las diferentes audiencias que se nos presentan; de igual manera se requiere ampliar las ayudas ludicas permitiendo una mejor conexion comunicativa audiencia en este modelo nuevo de la virtualidad. 
 Reporte: Guillermo Prieto Palacios. (08/09/2020)</t>
  </si>
  <si>
    <t>Solo han reportado del segundo semestre bosques y negocios verdes</t>
  </si>
  <si>
    <r>
      <rPr>
        <sz val="9"/>
        <color rgb="FFFF0000"/>
        <rFont val="Arial Narrow"/>
        <family val="2"/>
      </rPr>
      <t>DAASU: 49%</t>
    </r>
    <r>
      <rPr>
        <sz val="9"/>
        <color theme="1"/>
        <rFont val="Arial Narrow"/>
        <family val="2"/>
      </rPr>
      <t xml:space="preserve"> 
El indicador de cumplimiento se ubica en 49%, limite insatisfactorio. Se presentaró una emergenica de estado debido a la pandemia por covid19, por lo cual la mayoria de eventos debieron cancelarse o ser reprogramados.  
No se han realizado encuestas de percepción.</t>
    </r>
  </si>
  <si>
    <t>OVNS: 99%
La Oficina de Negocios Verdes y Sostenibles en el marco del proceso de Desarrollo Sostenible, realiza asistencias técnicas, talleres, visitas técnicas y otros, con el fin de llevar al territorio, para su implementación,  los instrumentos técnicos que se han desarrollado en cumplimiento de la normativa vigente y de las metas planteadas en PND y Plan de Acción de la vigencia 2020. De acuerdo con los resultados de la aplicación del Formato de Evaluación de la Capacitación y Asistencia Técnica,  para el segundo semestre, el grado de satisfacción de las partes interesadas con relación a los aspectos evaluados (Tema tratado, Conformidad con el Funcionarios que dictan la asistencia,  aspectos logísticos), fue el ESPERADO teniendo en cuenta que el rango de satisfacción se encontró entre 75-100% En conclusión es importante mencionar que la Oficina de Negocios Verdes y Sostenibles, se encuentra cumplimiento con eficacia y efectividad las actividades definidas en el procedimiento de Gestión del Desarrollo Sostenibles.
En el segundo semestre del 2020 alcanza un promedio de 97% de cumplimiento frente a la gestión realizada.</t>
  </si>
  <si>
    <r>
      <rPr>
        <sz val="9"/>
        <color rgb="FFFF0000"/>
        <rFont val="Arial Narrow"/>
        <family val="2"/>
      </rPr>
      <t xml:space="preserve">DRH: 97% </t>
    </r>
    <r>
      <rPr>
        <sz val="9"/>
        <color theme="1"/>
        <rFont val="Arial Narrow"/>
        <family val="2"/>
      </rPr>
      <t>Como resultado del reporte del Indicador de Gestión del Desarrollo Sostenible (GDS), percepción de las actividades de acompañamiento en el ejercicio misional del ministerio,evaluando la ejecusion con corte a junio 30 de la vigencia 2020 de la Dirección de Gestión Integral de Recurso Hidrico, se evidencia que el grado de satisfacción esperado es positivo, pues se obtuvo como resultado un 97%, encontrándose por encima del límite satisfactorio, e incluso superando la meta propuesta; este indicador se calculó con base en los  formatos de encuesta de satisfacción empleados y diligenciados por los participantes en los espacios de asistencia técnica, capacitaciones, socialización, seminarios o talleres realizados de manera virtual.
Total de encuestas válidas diligenciadas 3.a meta propuesta; este indicador se calculó con base en los  formatos de encuesta de satisfacción empleados y diligenciados por los participantes en los espacios de asistencia técnica, capacitaciones, socialización, seminarios o talleres realizados de manera virtual.</t>
    </r>
  </si>
  <si>
    <t>Según lo reportado en el indicador "Cumplimiento de las actividades de acompañamiento en el ejercicio misional del ministerio", durante el periodo de enero a jundio de la vigencia 2020, en la Dirección de Recurso Hidrico se realizaron un total de 205, acompañamientos misionales, en los cuales, unicamente se aplicaron 3 encuestas de perecepción, lo que evidencia una muestra demasiado baja, esto debio a que durante las fechas mencionadas en el pais se presento la emergencia sanitaria por el COVID - 19, lo cual obligó que todas las ctividades se realizarna deforma virtual, sin obtener lienamientos por parte de la oficina asesora de planeacion con respecto al manejo adecuado de las encuestas de acompañamiento misional.</t>
  </si>
  <si>
    <r>
      <rPr>
        <sz val="9"/>
        <color rgb="FFFF0000"/>
        <rFont val="Arial Narrow"/>
        <family val="2"/>
      </rPr>
      <t xml:space="preserve">DBBSE: 84% </t>
    </r>
    <r>
      <rPr>
        <sz val="9"/>
        <color theme="1"/>
        <rFont val="Arial Narrow"/>
        <family val="2"/>
      </rPr>
      <t xml:space="preserve"> En el periodo comprendido desde el mes de enero a junio de 2020, en la Dirección de Bosques, Biodiversidad y Servicios Ecosistémicos fueron aplicadas 26 encuestas de evaluación a la capacitación y asistencia técnica por parte del grupo de recursos genéticos y el grupo de gestión integral de bosques y reservas forestales nacionales de la dependencia: Dichas encuestas fueron diligenciadas en 2 eventos que se llevaron a cabo virtualmente. Es necesario mencionar que  se evidencia la necesidad de reforzar la aplicación del instrumento de encuesta en la dependencia en el marco del desarrollo de actividades de asistencia técnica y la necesidad de contar con un formato de encuesta virtual debido a que se detectó por parte de los grupos internos de trabajo que el formato  de encuesta al ser enviado a través de correo electrónico no era diligenciado por los participantes. 
</t>
    </r>
    <r>
      <rPr>
        <sz val="9"/>
        <color rgb="FFFF0000"/>
        <rFont val="Arial Narrow"/>
        <family val="2"/>
      </rPr>
      <t>DBBSE:</t>
    </r>
    <r>
      <rPr>
        <sz val="9"/>
        <color theme="1"/>
        <rFont val="Arial Narrow"/>
        <family val="2"/>
      </rPr>
      <t xml:space="preserve"> En el periodo comprendido desde el mes de Julio a Diciembre de 2020, en la Dirección de Bosques, Biodiversidad y Servicios Ecosistémicos fueron aplicadas 109 encuestas de evaluación a la capacitación y asistencia técnica por parte del grupo de recursos genéticos, el grupo de Gestión en Biodiversidad y el grupo de gestión integral de bosques y reservas forestales nacionales de la dependencia: Dichas encuestas fueron diligenciadas en 10 eventos que se llevaron a cabo virtualmente. Es necesario mencionar que  se evidencia la necesidad de reforzar la aplicación del instrumento de encuesta en la dependencia en el marco del desarrollo de actividades de asistencia técnica.
98%</t>
    </r>
  </si>
  <si>
    <t>DBBSE: Se fortalecerá la comunicación con los servidores públicos de la dependencia para aumentar el número de encuestas aplicadas de acuerdo a las actividades de asistencia técnica en el segundo semestre del 20200</t>
  </si>
  <si>
    <t>SEP 97%
Como resultado del reporte del Indicador de Gestión del Desarrollo Sostenible (GDS), percepción de las actividades de acompañamiento en el ejercicio misional del ministerio,evaluando la ejecucion del I Sem la vigencia 2020 de la Subdirección de Educación y Participación, se evidencia que el grado de satisfacción esperado es positivo, pues se obtuvo como resultado 97%, con 42 encuestas encontrándose por encima del límite satisfactorio que es 68%, e incluso superando la meta propuesta que es 75%; este indicador se calculó con base en los  formatos de encuesta de satisfacción empleados y diligenciados por los participantes en los diferentes espacios de asistencia técnica, capacitaciones, socialización, seminarios o talleres realizados de manera virtual.
De otra parte, los eventos y las encuestas se dieron en los siguientes meses: Mayo, Julio y Agosto de 2020.</t>
  </si>
  <si>
    <t>SINA 100% 
En el periodo comprendido entre primero de enero al 30 de junio de 2020, la Dirección de Ordenamiento Ambiental Territorial   y SINA, aplicaron 41 encuestas de percepción del acompañamiento en el ejercicio misional durante el taller presencial de orientaciones para la formulación de planes de acción cuatrienales de autoridades ambientales, considerando las prioridades de la gestión ambiental del país en el marco del Plan Nacional de Desarrollo 2018-2022 – PND,  realizado los días 3 y 4 de febrero. Se adjunta  archivo en formato excel con la digitalización y tabulación correspondientes.</t>
  </si>
  <si>
    <t xml:space="preserve"> DCCGR:89,3% . Con corte a Junio, durante el primer semestre de 2020, se realizaron veintiseis (26) talleres programados por parte de la DCCGR, éstos  se relacionaron temáticamente  con la Contribucion Nacionalmente Determinada (NDC) en el marco de los Nodos Regionales de Cambio Climatico en mitigacion, adaptacion y medios de implementacion (18); Contribucion Nacionalmente Determinadas (NDC) para el sector de Salud (1); Temporada de Lluvias (7), donde se muestreo un total de 222 participantes para la evaluación de percepción.  El grado de satisfacción se ubica en el nivel esperado entre "Bueno a Excelente" con un porcentaje de 89.3%.   
En promedio, el 89.3% de los participantes a los talleres realizados por la DCCGR se encuentran satisfechos con los talleres realizados, la gran mayoria de manera virtual.   Los aspectos relacionados con los temas tratados arrojan un resultado promedio del 94,5% indicando que los participantes estan de acuerdo con las tematicas desarrolladas durante los eventos, sin embargo es necesario mejorar en los aspectos metodologicos (90.09%); en tanto la población muestreada considera que la experticia, claridad, manejo y respeto del funcionario público quien facilitó el evento esta en el rango de bueno a excelente con el 97,03%, de alli resaltamos  que hay que hacer acciones de mejora respecto de la duración de la actividad y manejo del tiempo ya que arroja un resultado de 90.09% de eficacia. Finalmente 95,2% de los participantes consideran que los aspectos relacionados con la logistica (instalaciones, ayudas audiovisuales y cumplimiento de la agenda programada) obtuvieron apropiados para las audiencias, aunque el grado de satisfacción de los eventos y/o talleres  se enmarcan en el rango de bueno a excelente, existe un porcentaje de insatisfaccion del 4.8%, que requieren acciones de mejora que permitan resultados más adecuados relacionados especificamente con los canales de comunicación para la divulgación de la actividad, que será un reto en la modalidad virtual.</t>
  </si>
  <si>
    <t>Se aplicó la medición de calidad y oportunidad a las respuestas a peticiones que ingresaron a la Entidad a una muestra del 7%; el presente indicador esta diseñado para medir el cumplimiento en los términos de respuesta de la totalidad de Peticiones que ingresan a la Entidad. La medición no se ha aplicado debido a la ausencia de un sistema de información que permita llevar a cabo el control de peticiones radicadas y respuestas emitidas ara atender dichas solicitudes; por otro lado la Unidad Coordinadora para el Gobierno Abierto no cuenta con la capacidad en personal para realizar un segumineto manual.</t>
  </si>
  <si>
    <t>No hubo reporte del primer trimestre
Se identifica cumplimiento de la meta de apropiación del Protocolo, lo que evidencia la pertinencia de la estrategia efectuada por la UCGA para divulgar el protocolo.
Se identifica mediciones satisfactorias a las evaluaciones que identifican apropiación de las capacitaciones del Protocolo de Servicio al Ciudadano.</t>
  </si>
  <si>
    <r>
      <rPr>
        <sz val="9"/>
        <color rgb="FFFF0000"/>
        <rFont val="Arial Narrow"/>
        <family val="2"/>
      </rPr>
      <t>Se recomienda msantene</t>
    </r>
    <r>
      <rPr>
        <sz val="9"/>
        <color rgb="FF000000"/>
        <rFont val="Arial Narrow"/>
        <family val="2"/>
      </rPr>
      <t>r la estrategia de divulgación del protocolo mediante el uso de herramientas audivisuales compartidas por el correo electrónico.</t>
    </r>
  </si>
  <si>
    <t>Se evidencia cumplimiento de la totalidad de acciones de Gobierno Planteadas para el año 2020, se recomeinda continuar con el cumplimiento del indicador.
Se realizó el cumplimiento de la totalidad de acciones de Gobierno Abierto planteadas para el año 2020</t>
  </si>
  <si>
    <t>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t>
  </si>
  <si>
    <t xml:space="preserve">Se efectua control diario, mensual y anual del PAC, con el fin de garantizar el pago de las cuentas programadas por las diferentes dependencias del Ministerio, Fonam y Regalías, con el fin de que al cierre de cada mes, no se genere INPANUT negativo, ante el Ministerio de Hacienda y Crédito Público. </t>
  </si>
  <si>
    <t xml:space="preserve">Por razones de cambios de coordinador del Grupo de Cuentas y Contabilidad, no hubo la oportunidad de registrar la información desde enero del 2020 hasta marzo del respetivo periodo, debido a que no fue posible el acceso de la información solicitada.
Las cuentas radicadas de forma extemporánea (en atención a las fechas establecidas en la circular de cierre financiero) en el mes de diciembre, no se alcanzaron a obligar por las actividades de cierre del Ministerio de Hacienda, pero si  fueron revisadas y realizadas las cuentas por pagar dentro del mes, por lo tanto se cuentan dentro de las operaciones tramitadas en diciembre. Estas cuentas representan las reservas inducidas y fueron tramitadas por parte del Grupo de Cuentas y Contabilidad en el mes de enero de 2021. dEstas cuentas 
El límite obtenido es satisfactorio. </t>
  </si>
  <si>
    <t>Se recomienda hacer una mejora  al indicador , que refleje el % de cuentas devueltas y a su vez gestionar las causas respectivas, lo cual se vea reflejado en la disminuciòn de la devouluciòn de las cuentas.</t>
  </si>
  <si>
    <t>Durante el primer trimestre del año desde el área técnica se realiza la elaboración de ficha técnica y Estudios previos, los cuales se radican ante el Grupo de contratos para realizar el proceso de contratación.
De acuerdo a los mantenimientos preventivos programados y los cronogramas establecidos con los contratistas para la vigencia 2020, se realizaron los mantenimientos para los equipos de electro bombas, tanques de agua potables y aguas negras, plantas eléctricas y ascensor edificio anexo cumpliendo con lo establecido en el cronograma acordado con los contratistas.
Es importante mencionar que durante la vigencia de 2020 previendo la terminación del Convenio Marco Interadministrativo No 381 de 2016 suscrito entre el Ministerio de Ambiente y Desarrollo Sostenible y la Autoridad Nacional de Licencias Ambientales - ANLA, en cual se establecía que el mantenimiento de los equipos electromecánicos seria  a cargo del 50% Ministerio y 50% ANLA, las entidades establecieron la ejecución de los mantenimientos en función del uso de la edificación y conforme la terminación del convenio Marco Interadministrativo, así mismo que de acuerdo a la declaratoria de emergencia sanitaria por el COVID - 19, el edificio tuvo bajo uso reduciendo la carga a los equipos electromecánicos.</t>
  </si>
  <si>
    <t>El Grupo de Servicios Administrativos durante el mes de enero recibió 416 casos a través del aplicativo ARANDA de los cuales atendió 351 casos. De los 65 casos que quedaron en espera 53 fueron solicitados dentro los últimos 10 días del mes por lo cual quedan espera, así mismo durante el mes de enero desde el Grupo de Servicios Administrativos se encontraba realizando la contratación del personal de mantenimiento quienes realizan las labores de mantenimiento.
Para el mes de febrero y marzo no se puedo realizar la validación de los casos registrados en el aplicativo ARANDA, de acuerdo con la información suministrada por la oficina de TICs.
A partir de mediados del mes de marzo en el país se implementó la declaratoria de Emergencia Sanitaria acogiendo en la entidad el aislamiento preventivo por medio de la estrategia trabajo en casa , por lo que no se recibieron casos a traves del aplicativo ARANDA y se implementó la estrategia de atención de solicitudes por medio de los correos de los servidores del Grupo de Servicios Administrativos, puntualmente del servicio de Transporte con el fin de movilizar documentos y funcionarios que por sus funciones debían trasladarse a la entidad o hacia el archivo gestión con el proposito de salvaguardar a los funcionario en procura del cumplimiento de sus funciones.
Así mismo. es importante precisar que una vez implementada la medida de retorno del 30% de los funcionarios a la entidad, no se contó con los servicios de la herramienta ARANDA por medio de la cual los funcionarios pudieran hacer las solicitudes al Grupo de Servicios Administrativos, toda vez que con el cambio de la plataforma de mesa de ayuda realizada por la oficina de TICs hacia la nueva plataforma Gema, en la cual no incorporaron los servicios establecidos para el Grupo de Servicios Administrativos.</t>
  </si>
  <si>
    <t>Desde el Grupo de Servicios Administrativos se remitió memorando 8314-3-123 a la oficina de TICs, presentando la inquietud en torno al funcionamiento del aplicativo ARANDA, solicitando así mismo que se nos indique la herramienta o instrumento por medio del cual deberán realizar la solicitud de los servicios prestados por el GSA.</t>
  </si>
  <si>
    <t>De acuerdo a la medida de emergencia sanitaria establecida por el COVID-19, se determina las medidas de aislamiento preventivo; en la entidad se estableció la estrategia de trabajo en casa para los servidores, ocasionando que la medición conforme a la formulación del indicador no se pudiera realizar, ya que se encuentra planteado per cápita y la ocupación de las instalaciones durante la vigencia 2020 no fue significativo. Así mismo, se dificulta obtener los datos exactos de permanencia de las personas en la entidad (Tiempo y frecuencia), por lo que se hizo necesario estimar el consumo de agua en valores absolutos comparando el consumo de la vigencia 2019 vs 2020. 
De igual manera, es importante precisar diferentes variables como las medidas de higiene en pro de la bioseguridad que se establecieron en la entidad como el lavado de manos frecuente y el aumento en las jornadas de limpieza y desinfección de las instalaciones. Por lo anterior se estableció la medición del Consumo eficiente del agua absoluto bimensual en comparación con el consumo de la vigencia anterior, evidenciando una disminución en el consumo de agua del 67%.</t>
  </si>
  <si>
    <t xml:space="preserve">Realizar la actualización de la hoja de vida del indicador, planteando la nueva formulación en valores absolutos. </t>
  </si>
  <si>
    <t>De acuerdo a la medida de emergencia sanitaria establecida por el COVID-19, se determina las medidas de aislamiento preventivo; en la entidad se estableció la estrategia de trabajo en casa para los servidores, ocasionando que la medición conforme a la formulación del indicador no se pudiera realizar, ya que se encuentra planteado per cápita y la ocupación de las instalaciones durante la vigencia 2020 no fue significativo. Así mismo, se dificulta obtener los datos exactos de permanencia de las personas en la entidad (Tiempo y frecuencia), por lo que se hizo necesario estimar el consumo de energía en valores absolutos comparando el consumo de la vigencia 2019 vs 2020. 
De igual manera, es importante precisar diferentes variables como la implementación de VPN'S, lo cual ha generado demanda en infraestructura tecnológica y trabajo de equipos remotos para el desempeño de los funcionarios por medio del trabajo a distancia desde sus casas, así mismos una vez se implementó el regreso a las instalaciones con una capacidad máxima del 30% del aforo total, se evidencia que conforme el diseño de las oficinas, las personas encienden las luces de la totalidad del área para el desarrollo de su trabajo.  Por lo anterior, se estableció la medición del Consumo de energía absoluto mensual en comparación con el consumo de la vigencia anterior, evidenciando una disminución en el consumo del 22%.</t>
  </si>
  <si>
    <t>De acuerdo a la información suministrada por la Oficina de Tecnologías de la Información y la Comunicación referente al suministro de papel a las impresoras durante el mes de octubre y la cantidad de personas en las instalaciones del Ministerio, se evidencia un comportamiento positivo ya que el consumo de papel por persona se encuentra por debajo en 182 hojas.</t>
  </si>
  <si>
    <t xml:space="preserve"> </t>
  </si>
  <si>
    <t>Aún cuando el indicador se mantiene al 100 %, es preciso aclarar que:
1. El 19 de marzo del año en curso las comunicaciones recibidas en el ministerio son radicadas con sello de mano, pero esto no ha sido afectación para el indicador se lleve al 100 %, toda ves que las comunicaciones que han ingresado al Ministerio has sido entregadas. 
2. Se lleva a cabo la Distribuciópn del 100% de las Comunicaciones Oficiales (PQRSD) del año 2020, radicadas, distribuidas y entregadas a través  del Grupo de Gestión Documental en los recorridos de correspondencia del MADS a todas las áreas respectivas.</t>
  </si>
  <si>
    <t>Se requiere llevar a cabo la modificación del Indicar respecto a la administración de Comunicaciones Oficiales y su distribución, dada la Resolución de Gestión Documental del año 2018 y la gestión efectiva del Proceso de Gestión Documental llevado a cabo día a día</t>
  </si>
  <si>
    <t>Para el año 2020 ingresaron en el primer semestre 2 funcionarios se brindó inducción para el segundo semestre ingresaron 20 funcionarios en los meses de octubre y diciembre de los cuales solo se les brindo capacitación a 8 funcionarios, puesto que se tenía proyectado incluir a todos los funcionarios en el programa de inducción asincrónico implementado en la escuela virtual de capacitación del Ministerio de Ambiente y Desarrollo Sostenible, actividad que se realizara en el primer trimestre del año.</t>
  </si>
  <si>
    <t xml:space="preserve">Incluir a todos los funcionarios que ingresaron en el año 2020 en el curso de inducción y reinducción de la escuela virtual de  capacitación del Ministerio de Ambiente y Desarrollo Sostenible </t>
  </si>
  <si>
    <t>Se evidencia que en la vigencia 2020 se alcanzó un nivel satisfactorio al cumplimiento de disfrute de vacaciones, ya que un 80% de la planta autorizada programó vacaciones, con un promedio del 91,62%, dejando un impacto satisfactorio, y de efectividad en comparación del año anterior, a pesar de la pandemia del COVID19, y del impacto que generó, nuestros funcionarios siguen manteniendo nuestra cultura de organizacional y planeación para el disfrute de las mismas con la participación y colaboración de los jefes inmediatos de cada una de las Dependencias. El Grupo de Talento Humano sigue trabajando en este proceso que genera gran impacto, el cual genera concientización y cultura de la importancia de las vacaciones y evitar que se generen reprocesos y trámites administrativos.</t>
  </si>
  <si>
    <r>
      <rPr>
        <sz val="9"/>
        <color theme="1"/>
        <rFont val="Arial Narrow"/>
        <family val="2"/>
      </rPr>
      <t xml:space="preserve">Se aumentaron los controles para la presente vigencia de los Actos Administrativos para evitar la interrupción y/o aplazamiento y en caso fortuito que se presentare una "necesidad del servicio" se solicitará justificación de la necesidad por memorando y anexando el formato de "Novedades de Vacaciones" a su vez se solicita que el reanude se reprograme en un periodo no superior a 60 días, para reducir el nivel de consumo de papel y reliquidaciones y pagos de diferencias por estos conceptos. 
</t>
    </r>
    <r>
      <rPr>
        <b/>
        <sz val="9"/>
        <color theme="1"/>
        <rFont val="Arial Narrow"/>
        <family val="2"/>
      </rPr>
      <t>Nota:</t>
    </r>
    <r>
      <rPr>
        <sz val="9"/>
        <color theme="1"/>
        <rFont val="Arial Narrow"/>
        <family val="2"/>
      </rPr>
      <t xml:space="preserve"> Este trámite de Interrupción y Aplazamiento debe realizase con el formato único de novedad de vacaciones F-A-ATH-05, anexo a la justificación la cual reposará en la historia laboral de cada funcionario.</t>
    </r>
  </si>
  <si>
    <t>A continuación se describe el porcentaje obtenido en cada ciclo durante la vigencia según evaluación realizada .
PLANEAR: recursos y gestión integral del sistema gestión de la seguridad y salud en el trabajo porcentaje del ciclo obtenido durante la vigencia 96,00%
HACER: gestión de la salud, gestión de peligros y riesgos, gestión de amenazas porcentaje del ciclo obtenido durante la vigencia 98,33%
VERIFICAR verificación del sg-sst porcentaje del ciclo obtenido durante la vigencia 100,00%
ACTUAR mejoramiento porcentaje del ciclo obtenido durante la vigencia 100,00%</t>
  </si>
  <si>
    <t>Los recaudos por pago de Incapacidades y licencias con corte a diciembre reflejan que falta por recaudar la suma de $71.929.255.  Todas las novedades entre incapacidades y licencias se radicaron, así mismo, se efectúa el seguimiento de los respectivos recobros en las EPS.</t>
  </si>
  <si>
    <t xml:space="preserve">Para la vigencia 2020 se presentaron 57 novedades entre incapacidades y licencias, a la fecha se encuentran radicadas el 100% ante las respectivas EPS para el proceso de recobro.      </t>
  </si>
  <si>
    <t>Durante el cuarto trimestre del 2020 se enviaron 19 actas de liquidacion de contratos y/o convenios para firma las cuales corresponden actas de vigencias 2016, 2017, 2018 y 2019. Que en el trimestre se encuentran en revision 20. Generando un avance del 95%</t>
  </si>
  <si>
    <t>En acciones de mejora se les recuerda a los supervisores de la importancia de adelantar las actas de liquidación. Ya que hace parte de la etapa postcontractual del contrato y esta a cargo por parte de ellos.</t>
  </si>
  <si>
    <t xml:space="preserve">Durante el año 2020 los dos grupos de conceptos de la OAJ emitiron un total de  941 conceptos relacionados con Proyectos de Ley, Proyectos de Decreto, Proyectos de Resolución, e interpretación normativa, sin contar con el gran número de reuniones tanto presenciales como virtuales que se atendieron durante dicha anualidad. </t>
  </si>
  <si>
    <t>G</t>
  </si>
  <si>
    <t>Según la información recopilada del Sistema Único de Información Litigiosa del Estado – ekogui, para el año 2020 el Grupo de Procesos Judiciales tenía la representación judicial de la entidad en más de 1.000 procesos judiciales vigentes (contestación de demandas, pronunciamiento frente a medidas cautelares e incidentes de desacato, asistencia a audiencias tanto extrajudiciales, como judiciales y postfallo para el cumplimiento de las sentencias, actualización y cargue de la información en ekogui, elaboración y presentación de fichas para estudio y análisis del Comité de Conciliación del Ministerio, etc.), lo que implica que en este momento cada apoderado debe responder por más de 160 procesos, siendo lo recomendado por la ANDJE la atención por apoderado de 70 procesos cómo máximo. Durante lo corrido del año 2020 se contestaron más de 683 acciones de tutela (aparte de los más de 1.000 procesos en curso), se atendieron más de 810 requerimientos judiciales y de entes de control, 155 solicitudes de conciliación extrajudicial y además se están atiendo en la actualidad las actuaciones judiciales posfallo de 110 procesos con órdenes judiciales vigentes a cargo de la entidad, aunado a todas las otras actividades que al interior de la entidad requieren de acompañamiento y asesoría jurídico procesal.</t>
  </si>
  <si>
    <t xml:space="preserve">Para el primer semestre del año se llevaron acabo y de acuerdo al Plan de Mantenimientos Establecido por la Oficina TIC los siguientes mantenimientos de manera satisfactoria:
* Equipos de Seguridad Perimetral 
* Mantenimeinto de UPS 
* Aire de Presición 
* Equipos De Escritorio 
Se ejecuto el plan de mantenimiento preventivo de acuerdo con las fechas establecidas. No se presenta desviaciones frente a las actividades propuestas. </t>
  </si>
  <si>
    <t>Los indicadores correspondientes a los cuatro primeros trimestres han estado enmarcados por la pandemia del Coronavirus y el trabajo en casa, pero a pesar de ello los requerimientos fueron escalonados y atendidos en su mayoría.
 Para atender la pandemia de coronavirus y trabajo en casa, se establecieron varios canales de atención y se continúan registrando los casos en la herramienta de gestión de Aranda.</t>
  </si>
  <si>
    <t xml:space="preserve">
</t>
  </si>
  <si>
    <t>El indicador de disponibilidad presenta un comportamiento promedio deseado de acuerdo con los límites y metas establecidos. 
Con respecto al canal de internet, no se presentaron afectaciones del servicio aun cuando en el mes de noviembre se realizó cambio de ISP</t>
  </si>
  <si>
    <t>De acuerdo al seguimiento realizado por la OCI al MSPI, en el Plan de Acción quedaron tres (3) observaciones y por parte de la OTIC, se implmentataron cinco (5) acciones, de las cuales hasta la fecha se han realizado tres.
Durante la vigencia del año 2020 no se programaron auditorias externas ni internas. Solamente se ejecutarón la auditorias por parte de la Oficina de Control Interno. Dentro de las actividades realizadas se implementaron las acciones correspondientes al plan de mejoramiento propuesto.</t>
  </si>
  <si>
    <t xml:space="preserve">Reformular el procedimiento </t>
  </si>
  <si>
    <t xml:space="preserve">                  
</t>
  </si>
  <si>
    <t>Se realiza el monitoreo constante del estado de las cuentas de usuario, fecha de registro, fecha de vencimiento, asignación a grupos, actualización de datos básicos del perfil, entre otros..
Existen cuentas de usuario no activas las cuales deben ser promovidas a la OU de cuentas desactivadas las cuales no superan el 1% de las cuantas activas en el ministerio.</t>
  </si>
  <si>
    <t xml:space="preserve">Informe de gestión de cuentas del directorio activo </t>
  </si>
  <si>
    <t>Durante el tercer trimestre se reportaron 3 incidentes de Seguridad asociados a debilidades en los sistemas de información como (visión amazonia, página web del ministerio, Realy Correo Mads), incidentes que fueron reportados y mitigados en su totalidad; así mismo desde las plataformas de seguridad perimetral se identifican 4.946 eventos de seguridad, entre ataques, malware y sitios maliciosos, es así como el 100% de estos eventos han sido mitigados, gracias al afinamiento sobre las plataformas y el monitoreo realizado.
Durante el cuarto Trimestre se reportaron 3 Incidentes de Seguridad, asociados a debilidades en los sistemas de información como (visionamazonia, pagina web del ministerio, Realy Correo Mads), incidentes que fueron reportados y mitigados en su totalidad; así mismo desde las plataformas de seguridad perimetral se identifican 3.950 eventos de seguridad, entre ataques, Malware y Sitios Maliciosos, es así como el 100% de estos eventos han sido mitigados gracias al afinamiento sobre las plataformas y el monitoreo realizado.</t>
  </si>
  <si>
    <t>Reformulando el indicador</t>
  </si>
  <si>
    <t>Por medio de las herramientas de gestión de Backups (Backup exec y Net Backup) se mantiene el procedimiento de copias de respaldo referente a los servidores de aplicación, File server y Bases de datos respaldados en el data storans de almacenamiento.</t>
  </si>
  <si>
    <t xml:space="preserve">Se deben consolidar los lineamientos con gestión documental para la retención de la información institucional conforme a la normatividad vigente y las directricez aplicables. </t>
  </si>
  <si>
    <t xml:space="preserve">Siendo necesaria la medición de las acciones de sustanciación de los procesos a cargo del Grupo Disciplinario, en el Plan de Acción 2020 se registró la Actividad 6.2, así "Efectuar las gestiones de sustanciación de los procesos a cargo del Grupo Disciplinario" con una meta para la vigencia correspondiente a “72 Autos de fondo proferidos en un (1) año” conforme lo cual, para el cuarto trimestre de la vigencia 2020 se deberían haber proferido las 72 decisiones de fondo, meta que fue cumplida e incluso superada, toda vez que durante la vigencia se profirieron 76 decisiones de fondo, cuyo detalle, se discrimina a continuación: 
Fecha de Cumplimiento  / Autos proferidos
Enero-20  / Seis (6) autos proferidos
Febrero-20  / Siete (7) autos proferidos
Marzo-20  /  Seis (6) autos proferidos
Abril-20 / Once (11) autos proferidos
Mayo-20 / Siete (7) autos proferidos
Junio-20 / Seis (6) autos proferidos
Julio-20 / Nueve (9) autos proferidos
Agosto-20 / Nueve (9) autos proferidos
Septiembre-20 / Seis (6) autos proferidos
Octubre-20 / Seis (6) autos proferidos
Noviembre-20 / Dos (2) autos proferidos
Diciembre-20 / Un (1) auto proferido
Total Vigencia 2020 / 76 Autos  Proferidos
En cuanto a la discriminación del último trimestre se tiene: OCTUBRE-2020: 1) Expediente No. 1601-20: Inhibitorio. 2) Expediente No. 1534-18: Inhibitorio 3) Expediente No. 1527-18: Inhibitorio 4) Expediente No. 1582-19: Indagación Preliminar 5) Expediente No. 1508-18: Terminación y Archivo. 6) Expediente No. 1591-20: Indagación Preliminar. NOVIEMBRE-2020: 1) Expediente No. 1598-20: Acumulación. 2). Expediente No. 1604-20: Acumulación. DICIEMBRE-2020: 1) Expediente No. 1476-17: Auto de Terminación y Archivo
</t>
  </si>
  <si>
    <t>El presente inidcador mide el cumplimiento de las actividades incluidas en el Plan de Acción de la Oficina de Control Interno y que por ende se encuentran programadas dentro del plan de auditorias de la vigencia 2020 así:  Actividades de evaluación y seguimiento (requerimiento legal y evaluaciones independientes), actividades de fomento del enfoque hacia la prevención, actividades de enlace con entes externos de control, actividades de evaluación de riesgos , actividades de apoyo al liderazgo estratégico, sesiones de comités sectoriales de auditoria, seguimiento al MIPG.  El comportamiento del indicador para el siguiente periodo fue:
1er trimestre:  se realizaron 21 actividades de auditorias entre seguimientos de requerimiento legal y evaluaciones independientes, se realizaron 1 actividades de fomento del enfoque hacia la prevención, 9 actividades de atención y  seguimiento a los requerimientos de los entes de control,  1 de evaluación al proceso de Administración de Riesgos, 9 de apoyo sobre el liderazgo estratégico, con los informes remitidos a la Alta Dirección, 1 comité sectorial de auditoria y 2 segimientos al MIPG. para un total de 44 actividades que coinciden con las programadas en nuestro plan de acción a marzo generando así un porcentaje de avance promedio del 28%, que de acuerdo a lo progamado se a cumplido con lo previsto (ver seguimiento plan de acción avance acumulado al mes de marzo)
2do trimestre:  se realizaron 18 actividades de auditorias entre seguimientos de requerimiento legal y evaluaciones independientes, se realizó 1 actividad de fomento del enfoque hacia la prevención, 9 actividades de atención y  seguimiento a los requerimientos de los entes de control,  2 de evaluación al proceso de Administración de Riesgos institucional y de corrupción, 6 de apoyo sobre el liderazgo estratégico, 1 sesiones comité sectorial de auditoria y 1 de seguimiento al MIPG, para un total de 38 actividades que coinciden con las programadas en nuestro plan de acción a junio generando así un porcentaje de avance promedio del 51%, que de acuerdo a lo progamado se a cumplido con lo previsto (ver seguimiento plan de acción avance acumulado al mes de junio)
3er trimestre:  se realizaron 17 actividades de auditorias entre seguimientos de requerimiento legal y evaluaciones independientes, se realizaron 2 actividades de fomento del enfoque hacia la prevención, 9 actividades de atención y  seguimiento a los requerimientos de los entes de control,  1 de evaluación al proceso de Administración de Riesgos de corrupción, 9 de apoyo sobre el liderazgo estratégico, 2 sesiones comité sectorial de auditoria y 1 de seguimiento al MIPG, para un total de 41 actividades que coinciden con las programadas en nuestro plan de acción a septiembre generando así un porcentaje de avance promedio del 82%, que de acuerdo a lo progamado se a cumplido con lo previsto (ver seguimiento plan de acción avance acumulado al mes de septiembre)
4to trimestre:  se realizaron 11 actividades de auditorias entre seguimientos de requerimiento legal y evaluaciones independientes, se realizaron 1 actividades de fomento del enfoque hacia la prevención, 9 actividades de atención y  seguimiento a los requerimientos de los entes de control,  1 de evaluación al proceso de Administración de Riesgos de corrupción, 9 de apoyo sobre el liderazgo estratégico, y 1 sesion comité sectorial de auditoria; para un total de 32 actividades que coinciden con las programadas en nuestro plan de acción a diciembre, generando así un porcentaje de cumplimiento del 100%, de acuerdo a lo progamado (ver seguimiento plan de acción avance acumulado al mes de diciembre).</t>
  </si>
  <si>
    <t>N/A</t>
  </si>
  <si>
    <t>Teniendo en cuenta que este indicador mide la oportunidad de la presentación de informes de requerimiento legal para la vigencia 2020,  la Oficina de control Interno durante el año tiene que presentar aproximadamente 70 informes que tienen exigencia de fechas puntuales de entrega; por lo anterior a continuacion se relacionan los avances trimestrales de esta presentación:
1er trimestre:  Se desarrollaron 22 actividades sobre actividdades de requerimiento legal oportunamente, generando así un cumplimiento  del 31% respecto de lo programado con corte a marzo. (ver plan de auditorias vigencia 2020)
2do trimestre:  Se desarrollaron 17 actividades sobre actividdades de requerimiento legal oportunamente, generando así un cumplimiento  acumulado del 56% respecto de lo programado con corte a junio. (ver plan de auditorias vigencia 2020)
3er trimestre:  Se desarrollaron 20 actividades sobre actividdades de requerimiento legal oportunamente, generando así un cumplimiento  acumulado del 84% respecto de lo programado con corte a septiembre. (ver plan de auditorias vigencia 2020)
4to trimestre:  Se desarrollaron 12 actividades sobre actividdades de requerimiento legal oportunamente, generando así un cumplimiento  acumulado del 100% respecto de lo programado con corte a diciembre. (ver plan de auditorias vigencia 2020)</t>
  </si>
  <si>
    <t>N.A.</t>
  </si>
  <si>
    <t>MISIÓN Y VISIÓN</t>
  </si>
  <si>
    <t>POLITICA DEL SISTEMA INTEGRADO DE GESTIÓN</t>
  </si>
  <si>
    <t xml:space="preserve">               BSC</t>
  </si>
  <si>
    <t>COMUNIDAD</t>
  </si>
  <si>
    <t>1. Formular y adoptar oportunamente políticas y regulaciones para el sector ambiental, de acuerdo con las directrices del Gobierno Nacional</t>
  </si>
  <si>
    <t>2. Atender eficaz y eficientemente los requerimientos de las partes interesadas, para el desarrollo y fortalecimiento del sector ambiental</t>
  </si>
  <si>
    <t>3. Permitir y facilitar el control social sobre la gestión del Ministerio</t>
  </si>
  <si>
    <t>PROCESOS</t>
  </si>
  <si>
    <t>4. Implementar los procesos que garanticen el logro de la misión institucional, fortaleciendo los mecanismos de autocontrol y de evaluación para su mejora continua</t>
  </si>
  <si>
    <t>5. Gestión de controles para garantizar la seguridad de la información (confidencialidad, integridad, disponibilidad)</t>
  </si>
  <si>
    <t>6. Implementar y mejorar los subsistemas de gestión ambiental y de seguridad y salud en el trabajo del MADS</t>
  </si>
  <si>
    <t>APRENDIZAJE</t>
  </si>
  <si>
    <t>7. Promover programas para la provisión, capacitación, evaluación y desarrollo del talento humano con el objeto de garantizar el cumplimiento misional</t>
  </si>
  <si>
    <t>RECURSOS</t>
  </si>
  <si>
    <t>8. Obtener y ejecutar eficientemente los recursos requeridos para el cumplimiento de los fines institucionales</t>
  </si>
  <si>
    <t>OBJETIVOS</t>
  </si>
  <si>
    <t>Desempeño obtenido  por objetivo</t>
  </si>
  <si>
    <t>Factor de ponderación</t>
  </si>
  <si>
    <t>Promedio ponderado 
obtenido</t>
  </si>
  <si>
    <t>ACCIONES DE MEJORA (Llenar esta columna en caso de que el desempeño de la política este en rojo)</t>
  </si>
  <si>
    <t>Se presentan los datos en la revisión de desempeño No 2 de 2015 y se tomaron decisiones relacionadas las cuales se presentan en el acta.</t>
  </si>
  <si>
    <t>promedio ponderado</t>
  </si>
  <si>
    <t>Promedio</t>
  </si>
  <si>
    <t>ACCIONES DE MEJORA (Llenar esta columna en caso de que el promedio de reporte este en rojo)</t>
  </si>
  <si>
    <t>promedio</t>
  </si>
  <si>
    <t>Observaciones:</t>
  </si>
  <si>
    <t>Promedio de reporte</t>
  </si>
  <si>
    <t>PLan de mejoramiento</t>
  </si>
  <si>
    <t>Datos grafica Objetivo 1</t>
  </si>
  <si>
    <t>Datos grafica Objetivo 2</t>
  </si>
  <si>
    <t>Datos grafica Objetivo 3</t>
  </si>
  <si>
    <t>Datos grafica Objetivo 4</t>
  </si>
  <si>
    <t>Datos grafica Objetivo 5</t>
  </si>
  <si>
    <t>Datos grafica Objetivo 6</t>
  </si>
  <si>
    <t>Datos grafica Objetivo 7</t>
  </si>
  <si>
    <t>Datos Grafica Objetivo 8</t>
  </si>
  <si>
    <t>PROMEDIO</t>
  </si>
  <si>
    <t>Meta objetivo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</si>
</sst>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240A]d&quot; de &quot;mmmm&quot; de &quot;yyyy"/>
  </numFmts>
  <fonts count="98">
    <font>
      <sz val="12"/>
      <color theme="1"/>
      <name val="Arial"/>
    </font>
    <font>
      <b/>
      <sz val="10"/>
      <color rgb="FFFFFFFF"/>
      <name val="Arial"/>
      <family val="2"/>
    </font>
    <font>
      <sz val="12"/>
      <name val="Arial"/>
      <family val="2"/>
    </font>
    <font>
      <b/>
      <sz val="10"/>
      <color theme="0"/>
      <name val="Arial"/>
      <family val="2"/>
    </font>
    <font>
      <b/>
      <sz val="14"/>
      <color theme="0"/>
      <name val="Arial"/>
      <family val="2"/>
    </font>
    <font>
      <b/>
      <sz val="8"/>
      <color theme="1"/>
      <name val="Arial"/>
      <family val="2"/>
    </font>
    <font>
      <sz val="9"/>
      <color theme="1"/>
      <name val="Arial"/>
      <family val="2"/>
    </font>
    <font>
      <sz val="9"/>
      <color theme="0"/>
      <name val="Arial"/>
      <family val="2"/>
    </font>
    <font>
      <sz val="9"/>
      <color rgb="FF000000"/>
      <name val="Arial"/>
      <family val="2"/>
    </font>
    <font>
      <b/>
      <sz val="9"/>
      <color rgb="FF000000"/>
      <name val="Arial"/>
      <family val="2"/>
    </font>
    <font>
      <sz val="10"/>
      <color theme="1"/>
      <name val="Arial"/>
      <family val="2"/>
    </font>
    <font>
      <sz val="14"/>
      <color theme="0"/>
      <name val="Arial"/>
      <family val="2"/>
    </font>
    <font>
      <b/>
      <sz val="10"/>
      <color theme="1"/>
      <name val="Arial"/>
      <family val="2"/>
    </font>
    <font>
      <sz val="10"/>
      <color theme="0"/>
      <name val="Arial"/>
      <family val="2"/>
    </font>
    <font>
      <sz val="10"/>
      <color rgb="FFFF0000"/>
      <name val="Arial"/>
      <family val="2"/>
    </font>
    <font>
      <sz val="10"/>
      <color rgb="FF00B800"/>
      <name val="Arial"/>
      <family val="2"/>
    </font>
    <font>
      <sz val="9"/>
      <color rgb="FFFF0000"/>
      <name val="Arial"/>
      <family val="2"/>
    </font>
    <font>
      <sz val="12"/>
      <color theme="1"/>
      <name val="Calibri"/>
      <family val="2"/>
    </font>
    <font>
      <sz val="10"/>
      <color rgb="FF000000"/>
      <name val="Arial"/>
      <family val="2"/>
    </font>
    <font>
      <sz val="9"/>
      <color theme="1"/>
      <name val="Arial Narrow"/>
      <family val="2"/>
    </font>
    <font>
      <b/>
      <sz val="9"/>
      <color theme="0"/>
      <name val="Arial Narrow"/>
      <family val="2"/>
    </font>
    <font>
      <sz val="9"/>
      <color theme="0"/>
      <name val="Arial Narrow"/>
      <family val="2"/>
    </font>
    <font>
      <b/>
      <sz val="12"/>
      <color theme="0"/>
      <name val="Arial Narrow"/>
      <family val="2"/>
    </font>
    <font>
      <b/>
      <sz val="11"/>
      <color theme="1"/>
      <name val="Arial Narrow"/>
      <family val="2"/>
    </font>
    <font>
      <sz val="12"/>
      <color theme="0"/>
      <name val="Arial Narrow"/>
      <family val="2"/>
    </font>
    <font>
      <b/>
      <sz val="12"/>
      <color theme="1"/>
      <name val="Arial Narrow"/>
      <family val="2"/>
    </font>
    <font>
      <b/>
      <sz val="10"/>
      <color rgb="FF000000"/>
      <name val="Arial Narrow"/>
      <family val="2"/>
    </font>
    <font>
      <sz val="9"/>
      <color rgb="FF000000"/>
      <name val="Arial Narrow"/>
      <family val="2"/>
    </font>
    <font>
      <b/>
      <sz val="10"/>
      <color theme="1"/>
      <name val="Arial Narrow"/>
      <family val="2"/>
    </font>
    <font>
      <b/>
      <sz val="9"/>
      <color theme="1"/>
      <name val="Arial Narrow"/>
      <family val="2"/>
    </font>
    <font>
      <u/>
      <sz val="11"/>
      <color theme="10"/>
      <name val="Calibri"/>
      <family val="2"/>
    </font>
    <font>
      <sz val="6"/>
      <color theme="1"/>
      <name val="Arial Narrow"/>
      <family val="2"/>
    </font>
    <font>
      <sz val="12"/>
      <color rgb="FFFFFFFF"/>
      <name val="Arial Narrow"/>
      <family val="2"/>
    </font>
    <font>
      <sz val="7"/>
      <color theme="1"/>
      <name val="Arial Narrow"/>
      <family val="2"/>
    </font>
    <font>
      <sz val="12"/>
      <color theme="1"/>
      <name val="Arial Narrow"/>
      <family val="2"/>
    </font>
    <font>
      <sz val="10"/>
      <color theme="1"/>
      <name val="Arial Narrow"/>
      <family val="2"/>
    </font>
    <font>
      <sz val="11"/>
      <color theme="1"/>
      <name val="Arial Narrow"/>
      <family val="2"/>
    </font>
    <font>
      <u/>
      <sz val="9"/>
      <color theme="1"/>
      <name val="Arial Narrow"/>
      <family val="2"/>
    </font>
    <font>
      <sz val="9"/>
      <color rgb="FFFF0000"/>
      <name val="Arial Narrow"/>
      <family val="2"/>
    </font>
    <font>
      <sz val="8"/>
      <color theme="1"/>
      <name val="Arial Narrow"/>
      <family val="2"/>
    </font>
    <font>
      <sz val="11"/>
      <color rgb="FF0563C1"/>
      <name val="Calibri"/>
      <family val="2"/>
    </font>
    <font>
      <sz val="11"/>
      <color theme="1"/>
      <name val="Calibri"/>
      <family val="2"/>
    </font>
    <font>
      <b/>
      <sz val="9"/>
      <color rgb="FF000000"/>
      <name val="Arial Narrow"/>
      <family val="2"/>
    </font>
    <font>
      <sz val="12"/>
      <color rgb="FFFFFFFF"/>
      <name val="Arial"/>
      <family val="2"/>
    </font>
    <font>
      <sz val="9"/>
      <color rgb="FFFFFFFF"/>
      <name val="Arial Narrow"/>
      <family val="2"/>
    </font>
    <font>
      <sz val="12"/>
      <color rgb="FF000000"/>
      <name val="Arial Narrow"/>
      <family val="2"/>
    </font>
    <font>
      <sz val="9"/>
      <name val="&quot;Arial Narrow&quot;"/>
    </font>
    <font>
      <u/>
      <sz val="11"/>
      <color theme="10"/>
      <name val="Calibri"/>
      <family val="2"/>
    </font>
    <font>
      <u/>
      <sz val="11"/>
      <color rgb="FF0563C1"/>
      <name val="Calibri"/>
      <family val="2"/>
    </font>
    <font>
      <b/>
      <sz val="24"/>
      <color theme="1"/>
      <name val="Calibri"/>
      <family val="2"/>
    </font>
    <font>
      <b/>
      <sz val="30"/>
      <color theme="1"/>
      <name val="Calibri"/>
      <family val="2"/>
    </font>
    <font>
      <b/>
      <sz val="36"/>
      <color theme="1"/>
      <name val="Calibri"/>
      <family val="2"/>
    </font>
    <font>
      <b/>
      <sz val="36"/>
      <color theme="0"/>
      <name val="Calibri"/>
      <family val="2"/>
    </font>
    <font>
      <sz val="18"/>
      <color theme="0"/>
      <name val="Calibri"/>
      <family val="2"/>
    </font>
    <font>
      <sz val="18"/>
      <color theme="1"/>
      <name val="Calibri"/>
      <family val="2"/>
    </font>
    <font>
      <sz val="14"/>
      <color theme="1"/>
      <name val="Calibri"/>
      <family val="2"/>
    </font>
    <font>
      <u/>
      <sz val="15"/>
      <color theme="0"/>
      <name val="Arial"/>
      <family val="2"/>
    </font>
    <font>
      <u/>
      <sz val="15"/>
      <color theme="0"/>
      <name val="Arial"/>
      <family val="2"/>
    </font>
    <font>
      <sz val="14"/>
      <color theme="0"/>
      <name val="Calibri"/>
      <family val="2"/>
    </font>
    <font>
      <u/>
      <sz val="14"/>
      <color theme="0"/>
      <name val="Arial"/>
      <family val="2"/>
    </font>
    <font>
      <u/>
      <sz val="14"/>
      <color theme="0"/>
      <name val="Arial"/>
      <family val="2"/>
    </font>
    <font>
      <u/>
      <sz val="24"/>
      <color theme="0"/>
      <name val="Arial"/>
      <family val="2"/>
    </font>
    <font>
      <u/>
      <sz val="11"/>
      <color theme="0"/>
      <name val="Calibri"/>
      <family val="2"/>
    </font>
    <font>
      <u/>
      <sz val="11"/>
      <color theme="0"/>
      <name val="Calibri"/>
      <family val="2"/>
    </font>
    <font>
      <u/>
      <sz val="11"/>
      <color theme="10"/>
      <name val="Calibri"/>
      <family val="2"/>
    </font>
    <font>
      <u/>
      <sz val="11"/>
      <color theme="10"/>
      <name val="Calibri"/>
      <family val="2"/>
    </font>
    <font>
      <u/>
      <sz val="15"/>
      <color theme="1"/>
      <name val="Arial"/>
      <family val="2"/>
    </font>
    <font>
      <u/>
      <sz val="15"/>
      <color theme="1"/>
      <name val="Arial"/>
      <family val="2"/>
    </font>
    <font>
      <u/>
      <sz val="11"/>
      <color theme="10"/>
      <name val="Calibri"/>
      <family val="2"/>
    </font>
    <font>
      <u/>
      <sz val="11"/>
      <color theme="10"/>
      <name val="Calibri"/>
      <family val="2"/>
    </font>
    <font>
      <u/>
      <sz val="24"/>
      <color theme="1"/>
      <name val="Arial"/>
      <family val="2"/>
    </font>
    <font>
      <u/>
      <sz val="15"/>
      <color theme="0"/>
      <name val="Arial"/>
      <family val="2"/>
    </font>
    <font>
      <u/>
      <sz val="15"/>
      <color theme="0"/>
      <name val="Arial"/>
      <family val="2"/>
    </font>
    <font>
      <u/>
      <sz val="11"/>
      <color theme="10"/>
      <name val="Calibri"/>
      <family val="2"/>
    </font>
    <font>
      <u/>
      <sz val="11"/>
      <color theme="10"/>
      <name val="Calibri"/>
      <family val="2"/>
    </font>
    <font>
      <u/>
      <sz val="15"/>
      <color theme="0"/>
      <name val="Arial"/>
      <family val="2"/>
    </font>
    <font>
      <u/>
      <sz val="15"/>
      <color theme="0"/>
      <name val="Arial"/>
      <family val="2"/>
    </font>
    <font>
      <u/>
      <sz val="11"/>
      <color theme="10"/>
      <name val="Calibri"/>
      <family val="2"/>
    </font>
    <font>
      <u/>
      <sz val="11"/>
      <color theme="10"/>
      <name val="Calibri"/>
      <family val="2"/>
    </font>
    <font>
      <u/>
      <sz val="26"/>
      <color theme="0"/>
      <name val="Arial"/>
      <family val="2"/>
    </font>
    <font>
      <sz val="14"/>
      <color theme="1"/>
      <name val="Arial"/>
      <family val="2"/>
    </font>
    <font>
      <sz val="11"/>
      <color rgb="FFFF0000"/>
      <name val="Calibri"/>
      <family val="2"/>
    </font>
    <font>
      <sz val="22"/>
      <color theme="1"/>
      <name val="Calibri"/>
      <family val="2"/>
    </font>
    <font>
      <u/>
      <sz val="48"/>
      <color theme="0"/>
      <name val="Calibri"/>
      <family val="2"/>
    </font>
    <font>
      <sz val="12"/>
      <color rgb="FFFF0000"/>
      <name val="Calibri"/>
      <family val="2"/>
    </font>
    <font>
      <sz val="20"/>
      <color theme="1"/>
      <name val="Calibri"/>
      <family val="2"/>
    </font>
    <font>
      <u/>
      <sz val="11"/>
      <color theme="0"/>
      <name val="Calibri"/>
      <family val="2"/>
    </font>
    <font>
      <b/>
      <sz val="11"/>
      <color theme="0"/>
      <name val="Calibri"/>
      <family val="2"/>
    </font>
    <font>
      <u/>
      <sz val="12"/>
      <color theme="0"/>
      <name val="Arial"/>
      <family val="2"/>
    </font>
    <font>
      <sz val="16"/>
      <color theme="1"/>
      <name val="Calibri"/>
      <family val="2"/>
    </font>
    <font>
      <u/>
      <sz val="12"/>
      <color theme="0"/>
      <name val="Arial"/>
      <family val="2"/>
    </font>
    <font>
      <u/>
      <sz val="12"/>
      <color rgb="FF0000FF"/>
      <name val="Arial"/>
      <family val="2"/>
    </font>
    <font>
      <u/>
      <sz val="12"/>
      <color theme="0"/>
      <name val="Arial"/>
      <family val="2"/>
    </font>
    <font>
      <u/>
      <sz val="12"/>
      <color theme="0"/>
      <name val="Arial"/>
      <family val="2"/>
    </font>
    <font>
      <b/>
      <u/>
      <sz val="12"/>
      <color theme="1"/>
      <name val="Arial"/>
      <family val="2"/>
    </font>
    <font>
      <b/>
      <u/>
      <sz val="11"/>
      <color theme="1"/>
      <name val="Arial"/>
      <family val="2"/>
    </font>
    <font>
      <b/>
      <u/>
      <sz val="14"/>
      <color theme="1"/>
      <name val="Arial"/>
      <family val="2"/>
    </font>
    <font>
      <sz val="8"/>
      <color theme="1"/>
      <name val="Arial"/>
      <family val="2"/>
    </font>
  </fonts>
  <fills count="25">
    <fill>
      <patternFill patternType="none"/>
    </fill>
    <fill>
      <patternFill patternType="gray125"/>
    </fill>
    <fill>
      <patternFill patternType="solid">
        <fgColor rgb="FF368321"/>
        <bgColor rgb="FF368321"/>
      </patternFill>
    </fill>
    <fill>
      <patternFill patternType="solid">
        <fgColor rgb="FF92D050"/>
        <bgColor rgb="FF92D050"/>
      </patternFill>
    </fill>
    <fill>
      <patternFill patternType="solid">
        <fgColor rgb="FFC7E6A4"/>
        <bgColor rgb="FFC7E6A4"/>
      </patternFill>
    </fill>
    <fill>
      <patternFill patternType="solid">
        <fgColor rgb="FF0066FF"/>
        <bgColor rgb="FF0066FF"/>
      </patternFill>
    </fill>
    <fill>
      <patternFill patternType="solid">
        <fgColor rgb="FFFF9900"/>
        <bgColor rgb="FFFF9900"/>
      </patternFill>
    </fill>
    <fill>
      <patternFill patternType="solid">
        <fgColor rgb="FF7030A0"/>
        <bgColor rgb="FF7030A0"/>
      </patternFill>
    </fill>
    <fill>
      <patternFill patternType="solid">
        <fgColor rgb="FFFF5050"/>
        <bgColor rgb="FFFF5050"/>
      </patternFill>
    </fill>
    <fill>
      <patternFill patternType="solid">
        <fgColor rgb="FF66FF66"/>
        <bgColor rgb="FF66FF66"/>
      </patternFill>
    </fill>
    <fill>
      <patternFill patternType="solid">
        <fgColor rgb="FFA4C2F4"/>
        <bgColor rgb="FFA4C2F4"/>
      </patternFill>
    </fill>
    <fill>
      <patternFill patternType="solid">
        <fgColor theme="0"/>
        <bgColor theme="0"/>
      </patternFill>
    </fill>
    <fill>
      <patternFill patternType="solid">
        <fgColor rgb="FFE2EFD9"/>
        <bgColor rgb="FFE2EFD9"/>
      </patternFill>
    </fill>
    <fill>
      <patternFill patternType="solid">
        <fgColor rgb="FFFFFFFF"/>
        <bgColor rgb="FFFFFFFF"/>
      </patternFill>
    </fill>
    <fill>
      <patternFill patternType="solid">
        <fgColor rgb="FFE6EFEC"/>
        <bgColor rgb="FFE6EFEC"/>
      </patternFill>
    </fill>
    <fill>
      <patternFill patternType="solid">
        <fgColor rgb="FF00359E"/>
        <bgColor rgb="FF00359E"/>
      </patternFill>
    </fill>
    <fill>
      <patternFill patternType="solid">
        <fgColor rgb="FFFFFF66"/>
        <bgColor rgb="FFFFFF66"/>
      </patternFill>
    </fill>
    <fill>
      <patternFill patternType="solid">
        <fgColor rgb="FFC55A11"/>
        <bgColor rgb="FFC55A11"/>
      </patternFill>
    </fill>
    <fill>
      <patternFill patternType="solid">
        <fgColor rgb="FF548135"/>
        <bgColor rgb="FF548135"/>
      </patternFill>
    </fill>
    <fill>
      <patternFill patternType="solid">
        <fgColor rgb="FF002060"/>
        <bgColor rgb="FF002060"/>
      </patternFill>
    </fill>
    <fill>
      <patternFill patternType="solid">
        <fgColor rgb="FF00B050"/>
        <bgColor rgb="FF00B050"/>
      </patternFill>
    </fill>
    <fill>
      <patternFill patternType="solid">
        <fgColor rgb="FFADB9CA"/>
        <bgColor rgb="FFADB9CA"/>
      </patternFill>
    </fill>
    <fill>
      <patternFill patternType="solid">
        <fgColor rgb="FFF4B083"/>
        <bgColor rgb="FFF4B083"/>
      </patternFill>
    </fill>
    <fill>
      <patternFill patternType="solid">
        <fgColor theme="4" tint="-0.249977111117893"/>
        <bgColor rgb="FF368321"/>
      </patternFill>
    </fill>
    <fill>
      <patternFill patternType="solid">
        <fgColor theme="4" tint="0.79998168889431442"/>
        <bgColor rgb="FFC7E6A4"/>
      </patternFill>
    </fill>
  </fills>
  <borders count="12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rgb="FF000000"/>
      </left>
      <right style="thin">
        <color rgb="FF000000"/>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right/>
      <top/>
      <bottom style="medium">
        <color rgb="FF000000"/>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right style="thin">
        <color rgb="FF000000"/>
      </right>
      <top style="medium">
        <color rgb="FF000000"/>
      </top>
      <bottom/>
      <diagonal/>
    </border>
    <border>
      <left style="medium">
        <color rgb="FF000000"/>
      </left>
      <right/>
      <top/>
      <bottom/>
      <diagonal/>
    </border>
    <border>
      <left/>
      <right style="thin">
        <color rgb="FF000000"/>
      </right>
      <top/>
      <bottom style="thin">
        <color rgb="FF000000"/>
      </bottom>
      <diagonal/>
    </border>
    <border>
      <left/>
      <right style="thick">
        <color rgb="FF000000"/>
      </right>
      <top style="thin">
        <color rgb="FF000000"/>
      </top>
      <bottom/>
      <diagonal/>
    </border>
    <border>
      <left/>
      <right style="thick">
        <color rgb="FF000000"/>
      </right>
      <top/>
      <bottom/>
      <diagonal/>
    </border>
    <border>
      <left style="thin">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medium">
        <color rgb="FF000000"/>
      </top>
      <bottom/>
      <diagonal/>
    </border>
    <border>
      <left/>
      <right style="thick">
        <color rgb="FF000000"/>
      </right>
      <top style="medium">
        <color rgb="FF000000"/>
      </top>
      <bottom/>
      <diagonal/>
    </border>
    <border>
      <left style="thick">
        <color rgb="FF000000"/>
      </left>
      <right/>
      <top/>
      <bottom/>
      <diagonal/>
    </border>
    <border>
      <left style="thick">
        <color rgb="FF000000"/>
      </left>
      <right/>
      <top/>
      <bottom style="thick">
        <color rgb="FF000000"/>
      </bottom>
      <diagonal/>
    </border>
    <border>
      <left/>
      <right/>
      <top style="medium">
        <color rgb="FF000000"/>
      </top>
      <bottom/>
      <diagonal/>
    </border>
    <border>
      <left/>
      <right style="medium">
        <color rgb="FF000000"/>
      </right>
      <top style="medium">
        <color rgb="FF000000"/>
      </top>
      <bottom/>
      <diagonal/>
    </border>
    <border>
      <left/>
      <right/>
      <top style="thin">
        <color rgb="FF000000"/>
      </top>
      <bottom/>
      <diagonal/>
    </border>
    <border>
      <left/>
      <right/>
      <top/>
      <bottom/>
      <diagonal/>
    </border>
    <border>
      <left/>
      <right/>
      <top/>
      <bottom style="medium">
        <color rgb="FF000000"/>
      </bottom>
      <diagonal/>
    </border>
    <border>
      <left/>
      <right/>
      <top/>
      <bottom/>
      <diagonal/>
    </border>
    <border>
      <left/>
      <right/>
      <top style="medium">
        <color rgb="FF000000"/>
      </top>
      <bottom/>
      <diagonal/>
    </border>
    <border>
      <left style="thin">
        <color rgb="FF000000"/>
      </left>
      <right/>
      <top style="medium">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23">
    <xf numFmtId="0" fontId="0" fillId="0" borderId="0" xfId="0" applyFont="1" applyAlignment="1"/>
    <xf numFmtId="0" fontId="5" fillId="3" borderId="10" xfId="0" applyFont="1" applyFill="1" applyBorder="1" applyAlignment="1">
      <alignment horizontal="center" vertical="center" wrapText="1"/>
    </xf>
    <xf numFmtId="0" fontId="6" fillId="4" borderId="10" xfId="0" applyFont="1" applyFill="1" applyBorder="1" applyAlignment="1">
      <alignment horizontal="left" vertical="center" wrapText="1"/>
    </xf>
    <xf numFmtId="0" fontId="6" fillId="4" borderId="10"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9" fontId="6" fillId="4" borderId="11" xfId="0" applyNumberFormat="1" applyFont="1" applyFill="1" applyBorder="1" applyAlignment="1">
      <alignment horizontal="center" vertical="center" wrapText="1"/>
    </xf>
    <xf numFmtId="164" fontId="6" fillId="4" borderId="10" xfId="0" applyNumberFormat="1" applyFont="1" applyFill="1" applyBorder="1" applyAlignment="1">
      <alignment horizontal="center" vertical="center" wrapText="1"/>
    </xf>
    <xf numFmtId="9" fontId="6" fillId="4" borderId="10" xfId="0" applyNumberFormat="1" applyFont="1" applyFill="1" applyBorder="1" applyAlignment="1">
      <alignment horizontal="center" vertical="center" wrapText="1"/>
    </xf>
    <xf numFmtId="1" fontId="6" fillId="4" borderId="11" xfId="0" applyNumberFormat="1" applyFont="1" applyFill="1" applyBorder="1" applyAlignment="1">
      <alignment horizontal="center" vertical="center" wrapText="1"/>
    </xf>
    <xf numFmtId="1" fontId="6" fillId="4" borderId="10" xfId="0" applyNumberFormat="1"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6" fillId="4" borderId="10" xfId="0" applyFont="1" applyFill="1" applyBorder="1" applyAlignment="1">
      <alignment vertical="center" wrapText="1"/>
    </xf>
    <xf numFmtId="9" fontId="8" fillId="4" borderId="10" xfId="0" applyNumberFormat="1" applyFont="1" applyFill="1" applyBorder="1" applyAlignment="1">
      <alignment horizontal="center" vertical="center" wrapText="1"/>
    </xf>
    <xf numFmtId="1" fontId="8" fillId="4" borderId="11" xfId="0" applyNumberFormat="1" applyFont="1" applyFill="1" applyBorder="1" applyAlignment="1">
      <alignment horizontal="center" vertical="center" wrapText="1"/>
    </xf>
    <xf numFmtId="0" fontId="6" fillId="6" borderId="10" xfId="0" applyFont="1" applyFill="1" applyBorder="1" applyAlignment="1">
      <alignment horizontal="center" vertical="center" wrapText="1"/>
    </xf>
    <xf numFmtId="0" fontId="8" fillId="6" borderId="10" xfId="0" applyFont="1" applyFill="1" applyBorder="1" applyAlignment="1">
      <alignment horizontal="center" vertical="center" wrapText="1"/>
    </xf>
    <xf numFmtId="1" fontId="6" fillId="4" borderId="10" xfId="0" applyNumberFormat="1" applyFont="1" applyFill="1" applyBorder="1" applyAlignment="1">
      <alignment horizontal="left" vertical="center" wrapText="1"/>
    </xf>
    <xf numFmtId="1" fontId="8" fillId="4" borderId="10" xfId="0" applyNumberFormat="1" applyFont="1" applyFill="1" applyBorder="1" applyAlignment="1">
      <alignment horizontal="center" vertical="center" wrapText="1"/>
    </xf>
    <xf numFmtId="0" fontId="9" fillId="4" borderId="10" xfId="0" applyFont="1" applyFill="1" applyBorder="1" applyAlignment="1">
      <alignment horizontal="left" vertical="center" wrapText="1"/>
    </xf>
    <xf numFmtId="0" fontId="0" fillId="0" borderId="0" xfId="0" applyFont="1"/>
    <xf numFmtId="0" fontId="7" fillId="7" borderId="10" xfId="0" applyFont="1" applyFill="1" applyBorder="1" applyAlignment="1">
      <alignment horizontal="center" vertical="center" wrapText="1"/>
    </xf>
    <xf numFmtId="0" fontId="10" fillId="0" borderId="0" xfId="0" applyFont="1" applyAlignment="1">
      <alignment vertical="center"/>
    </xf>
    <xf numFmtId="0" fontId="13" fillId="5" borderId="10" xfId="0" applyFont="1" applyFill="1" applyBorder="1" applyAlignment="1">
      <alignment horizontal="center" wrapText="1"/>
    </xf>
    <xf numFmtId="0" fontId="10" fillId="0" borderId="10" xfId="0" applyFont="1" applyBorder="1" applyAlignment="1">
      <alignment horizontal="left" vertical="center" wrapText="1"/>
    </xf>
    <xf numFmtId="0" fontId="13" fillId="5" borderId="10" xfId="0" applyFont="1" applyFill="1" applyBorder="1" applyAlignment="1">
      <alignment horizontal="left" vertical="center" wrapText="1"/>
    </xf>
    <xf numFmtId="9" fontId="10" fillId="0" borderId="10" xfId="0" applyNumberFormat="1" applyFont="1" applyBorder="1" applyAlignment="1">
      <alignment horizontal="center" vertical="center"/>
    </xf>
    <xf numFmtId="9" fontId="10" fillId="0" borderId="10" xfId="0" applyNumberFormat="1" applyFont="1" applyBorder="1" applyAlignment="1">
      <alignment vertical="center"/>
    </xf>
    <xf numFmtId="9" fontId="14" fillId="0" borderId="10" xfId="0" applyNumberFormat="1" applyFont="1" applyBorder="1" applyAlignment="1">
      <alignment horizontal="center" vertical="center"/>
    </xf>
    <xf numFmtId="9" fontId="15" fillId="0" borderId="10" xfId="0" applyNumberFormat="1" applyFont="1" applyBorder="1" applyAlignment="1">
      <alignment horizontal="center" vertical="center"/>
    </xf>
    <xf numFmtId="165" fontId="10" fillId="10" borderId="10" xfId="0" quotePrefix="1" applyNumberFormat="1" applyFont="1" applyFill="1" applyBorder="1" applyAlignment="1">
      <alignment horizontal="center" vertical="center"/>
    </xf>
    <xf numFmtId="165" fontId="10" fillId="10" borderId="10" xfId="0" applyNumberFormat="1" applyFont="1" applyFill="1" applyBorder="1" applyAlignment="1">
      <alignment horizontal="center" vertical="center"/>
    </xf>
    <xf numFmtId="165" fontId="10" fillId="0" borderId="10" xfId="0" applyNumberFormat="1" applyFont="1" applyBorder="1" applyAlignment="1">
      <alignment horizontal="center" vertical="center"/>
    </xf>
    <xf numFmtId="0" fontId="10" fillId="0" borderId="10" xfId="0" applyFont="1" applyBorder="1" applyAlignment="1">
      <alignment horizontal="center" vertical="center"/>
    </xf>
    <xf numFmtId="0" fontId="16" fillId="0" borderId="10" xfId="0" applyFont="1" applyBorder="1" applyAlignment="1">
      <alignment vertical="center" wrapText="1"/>
    </xf>
    <xf numFmtId="0" fontId="6" fillId="0" borderId="10" xfId="0" applyFont="1" applyBorder="1" applyAlignment="1">
      <alignment vertical="center" wrapText="1"/>
    </xf>
    <xf numFmtId="0" fontId="13" fillId="5" borderId="10" xfId="0" applyFont="1" applyFill="1" applyBorder="1" applyAlignment="1">
      <alignment horizontal="center" vertical="center" wrapText="1"/>
    </xf>
    <xf numFmtId="0" fontId="10" fillId="0" borderId="10" xfId="0" applyFont="1" applyBorder="1" applyAlignment="1">
      <alignment vertical="center"/>
    </xf>
    <xf numFmtId="0" fontId="10" fillId="10" borderId="10" xfId="0" applyFont="1" applyFill="1" applyBorder="1" applyAlignment="1">
      <alignment horizontal="center" vertical="center"/>
    </xf>
    <xf numFmtId="0" fontId="10" fillId="0" borderId="10" xfId="0" applyFont="1" applyBorder="1" applyAlignment="1">
      <alignment vertical="center"/>
    </xf>
    <xf numFmtId="0" fontId="6" fillId="0" borderId="10" xfId="0" applyFont="1" applyBorder="1" applyAlignment="1">
      <alignment vertical="center" wrapText="1"/>
    </xf>
    <xf numFmtId="165" fontId="10" fillId="10" borderId="10" xfId="0" applyNumberFormat="1" applyFont="1" applyFill="1" applyBorder="1" applyAlignment="1">
      <alignment horizontal="center" vertical="center"/>
    </xf>
    <xf numFmtId="9" fontId="10" fillId="10" borderId="10" xfId="0" applyNumberFormat="1" applyFont="1" applyFill="1" applyBorder="1" applyAlignment="1">
      <alignment horizontal="center" vertical="center"/>
    </xf>
    <xf numFmtId="1" fontId="10" fillId="0" borderId="10" xfId="0" applyNumberFormat="1" applyFont="1" applyBorder="1" applyAlignment="1">
      <alignment horizontal="center" vertical="center"/>
    </xf>
    <xf numFmtId="0" fontId="13" fillId="2" borderId="10" xfId="0" applyFont="1" applyFill="1" applyBorder="1" applyAlignment="1">
      <alignment horizontal="center" wrapText="1"/>
    </xf>
    <xf numFmtId="0" fontId="13" fillId="2" borderId="10" xfId="0" applyFont="1" applyFill="1" applyBorder="1" applyAlignment="1">
      <alignment horizontal="left" vertical="center" wrapText="1"/>
    </xf>
    <xf numFmtId="165" fontId="17" fillId="10" borderId="10" xfId="0" applyNumberFormat="1" applyFont="1" applyFill="1" applyBorder="1"/>
    <xf numFmtId="165" fontId="17" fillId="10" borderId="11" xfId="0" applyNumberFormat="1" applyFont="1" applyFill="1" applyBorder="1"/>
    <xf numFmtId="165" fontId="17" fillId="10" borderId="11" xfId="0" applyNumberFormat="1" applyFont="1" applyFill="1" applyBorder="1" applyAlignment="1">
      <alignment horizontal="center"/>
    </xf>
    <xf numFmtId="0" fontId="10" fillId="0" borderId="10" xfId="0" applyFont="1" applyBorder="1" applyAlignment="1">
      <alignment horizontal="center" vertical="center"/>
    </xf>
    <xf numFmtId="0" fontId="10" fillId="10" borderId="10" xfId="0" applyFont="1" applyFill="1" applyBorder="1" applyAlignment="1">
      <alignment horizontal="center" vertical="center"/>
    </xf>
    <xf numFmtId="0" fontId="18" fillId="6" borderId="10" xfId="0" applyFont="1" applyFill="1" applyBorder="1" applyAlignment="1">
      <alignment horizontal="center" wrapText="1"/>
    </xf>
    <xf numFmtId="0" fontId="18" fillId="6" borderId="10" xfId="0" applyFont="1" applyFill="1" applyBorder="1" applyAlignment="1">
      <alignment horizontal="left" vertical="center" wrapText="1"/>
    </xf>
    <xf numFmtId="1" fontId="10" fillId="0" borderId="10" xfId="0" applyNumberFormat="1" applyFont="1" applyBorder="1" applyAlignment="1">
      <alignment horizontal="left" vertical="center" wrapText="1"/>
    </xf>
    <xf numFmtId="0" fontId="14" fillId="0" borderId="10" xfId="0" applyFont="1" applyBorder="1" applyAlignment="1">
      <alignment horizontal="center" vertical="center"/>
    </xf>
    <xf numFmtId="0" fontId="15" fillId="0" borderId="10" xfId="0" applyFont="1" applyBorder="1" applyAlignment="1">
      <alignment horizontal="center" vertical="center"/>
    </xf>
    <xf numFmtId="165" fontId="10" fillId="11" borderId="10" xfId="0" applyNumberFormat="1" applyFont="1" applyFill="1" applyBorder="1" applyAlignment="1">
      <alignment horizontal="center" vertical="center"/>
    </xf>
    <xf numFmtId="0" fontId="13" fillId="7" borderId="10" xfId="0" applyFont="1" applyFill="1" applyBorder="1" applyAlignment="1">
      <alignment horizontal="center" wrapText="1"/>
    </xf>
    <xf numFmtId="0" fontId="13" fillId="7" borderId="10" xfId="0" applyFont="1" applyFill="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center" vertical="center"/>
    </xf>
    <xf numFmtId="0" fontId="19" fillId="12" borderId="14" xfId="0" applyFont="1" applyFill="1" applyBorder="1"/>
    <xf numFmtId="0" fontId="26" fillId="4" borderId="31" xfId="0" applyFont="1" applyFill="1" applyBorder="1" applyAlignment="1">
      <alignment horizontal="left" vertical="center" wrapText="1"/>
    </xf>
    <xf numFmtId="9" fontId="27" fillId="11" borderId="10" xfId="0" applyNumberFormat="1" applyFont="1" applyFill="1" applyBorder="1" applyAlignment="1">
      <alignment horizontal="center" vertical="center" wrapText="1"/>
    </xf>
    <xf numFmtId="0" fontId="27" fillId="11" borderId="10" xfId="0" applyFont="1" applyFill="1" applyBorder="1" applyAlignment="1">
      <alignment horizontal="left" vertical="center" wrapText="1"/>
    </xf>
    <xf numFmtId="0" fontId="26" fillId="4" borderId="10" xfId="0" applyFont="1" applyFill="1" applyBorder="1" applyAlignment="1">
      <alignment horizontal="left" vertical="center" wrapText="1"/>
    </xf>
    <xf numFmtId="0" fontId="28" fillId="4" borderId="34" xfId="0" applyFont="1" applyFill="1" applyBorder="1" applyAlignment="1">
      <alignment horizontal="left" vertical="center"/>
    </xf>
    <xf numFmtId="9" fontId="19" fillId="0" borderId="35" xfId="0" applyNumberFormat="1" applyFont="1" applyBorder="1" applyAlignment="1">
      <alignment horizontal="center" vertical="center"/>
    </xf>
    <xf numFmtId="0" fontId="19" fillId="8" borderId="35" xfId="0" applyFont="1" applyFill="1" applyBorder="1" applyAlignment="1">
      <alignment vertical="center" wrapText="1"/>
    </xf>
    <xf numFmtId="0" fontId="19" fillId="9" borderId="35" xfId="0" applyFont="1" applyFill="1" applyBorder="1" applyAlignment="1">
      <alignment vertical="center" wrapText="1"/>
    </xf>
    <xf numFmtId="0" fontId="19" fillId="0" borderId="38" xfId="0" applyFont="1" applyBorder="1"/>
    <xf numFmtId="0" fontId="19" fillId="0" borderId="39" xfId="0" applyFont="1" applyBorder="1"/>
    <xf numFmtId="0" fontId="19" fillId="0" borderId="40" xfId="0" applyFont="1" applyBorder="1"/>
    <xf numFmtId="166" fontId="29" fillId="4" borderId="31" xfId="0" applyNumberFormat="1" applyFont="1" applyFill="1" applyBorder="1" applyAlignment="1">
      <alignment horizontal="center" vertical="center"/>
    </xf>
    <xf numFmtId="0" fontId="29" fillId="4" borderId="10" xfId="0" applyFont="1" applyFill="1" applyBorder="1" applyAlignment="1">
      <alignment horizontal="center" vertical="center" wrapText="1"/>
    </xf>
    <xf numFmtId="0" fontId="21" fillId="0" borderId="0" xfId="0" applyFont="1"/>
    <xf numFmtId="0" fontId="19" fillId="0" borderId="0" xfId="0" applyFont="1"/>
    <xf numFmtId="0" fontId="19" fillId="0" borderId="41" xfId="0" applyFont="1" applyBorder="1"/>
    <xf numFmtId="17" fontId="19" fillId="0" borderId="31" xfId="0" applyNumberFormat="1" applyFont="1" applyBorder="1" applyAlignment="1">
      <alignment horizontal="center" vertical="center"/>
    </xf>
    <xf numFmtId="9" fontId="19" fillId="0" borderId="10" xfId="0" applyNumberFormat="1" applyFont="1" applyBorder="1" applyAlignment="1">
      <alignment horizontal="center" vertical="center"/>
    </xf>
    <xf numFmtId="9" fontId="21" fillId="0" borderId="0" xfId="0" applyNumberFormat="1" applyFont="1"/>
    <xf numFmtId="9" fontId="27" fillId="0" borderId="10" xfId="0" applyNumberFormat="1" applyFont="1" applyBorder="1" applyAlignment="1">
      <alignment horizontal="center"/>
    </xf>
    <xf numFmtId="9" fontId="27" fillId="0" borderId="42" xfId="0" applyNumberFormat="1" applyFont="1" applyBorder="1" applyAlignment="1">
      <alignment horizontal="center"/>
    </xf>
    <xf numFmtId="0" fontId="19" fillId="0" borderId="43" xfId="0" applyFont="1" applyBorder="1"/>
    <xf numFmtId="0" fontId="19" fillId="0" borderId="44" xfId="0" applyFont="1" applyBorder="1"/>
    <xf numFmtId="0" fontId="19" fillId="0" borderId="45" xfId="0" applyFont="1" applyBorder="1"/>
    <xf numFmtId="0" fontId="19" fillId="0" borderId="46" xfId="0" applyFont="1" applyBorder="1"/>
    <xf numFmtId="0" fontId="19" fillId="13" borderId="47" xfId="0" applyFont="1" applyFill="1" applyBorder="1"/>
    <xf numFmtId="0" fontId="19" fillId="13" borderId="14" xfId="0" applyFont="1" applyFill="1" applyBorder="1"/>
    <xf numFmtId="0" fontId="19" fillId="13" borderId="48" xfId="0" applyFont="1" applyFill="1" applyBorder="1"/>
    <xf numFmtId="9" fontId="27" fillId="13" borderId="10" xfId="0" applyNumberFormat="1" applyFont="1" applyFill="1" applyBorder="1" applyAlignment="1">
      <alignment horizontal="center"/>
    </xf>
    <xf numFmtId="9" fontId="27" fillId="13" borderId="59" xfId="0" applyNumberFormat="1" applyFont="1" applyFill="1" applyBorder="1" applyAlignment="1">
      <alignment horizontal="center"/>
    </xf>
    <xf numFmtId="0" fontId="29" fillId="13" borderId="13" xfId="0" applyFont="1" applyFill="1" applyBorder="1" applyAlignment="1">
      <alignment horizontal="right" vertical="top"/>
    </xf>
    <xf numFmtId="0" fontId="19" fillId="13" borderId="14" xfId="0" applyFont="1" applyFill="1" applyBorder="1" applyAlignment="1">
      <alignment horizontal="center" vertical="top"/>
    </xf>
    <xf numFmtId="0" fontId="29" fillId="13" borderId="14" xfId="0" applyFont="1" applyFill="1" applyBorder="1" applyAlignment="1">
      <alignment horizontal="right" vertical="top"/>
    </xf>
    <xf numFmtId="0" fontId="19" fillId="13" borderId="66" xfId="0" applyFont="1" applyFill="1" applyBorder="1" applyAlignment="1">
      <alignment horizontal="center" vertical="top"/>
    </xf>
    <xf numFmtId="0" fontId="27" fillId="13" borderId="14" xfId="0" applyFont="1" applyFill="1" applyBorder="1"/>
    <xf numFmtId="0" fontId="27" fillId="13" borderId="66" xfId="0" applyFont="1" applyFill="1" applyBorder="1"/>
    <xf numFmtId="0" fontId="19" fillId="13" borderId="14" xfId="0" applyFont="1" applyFill="1" applyBorder="1" applyAlignment="1">
      <alignment horizontal="right" vertical="top"/>
    </xf>
    <xf numFmtId="0" fontId="19" fillId="13" borderId="66" xfId="0" applyFont="1" applyFill="1" applyBorder="1" applyAlignment="1">
      <alignment vertical="top"/>
    </xf>
    <xf numFmtId="0" fontId="27" fillId="0" borderId="10" xfId="0" applyFont="1" applyBorder="1" applyAlignment="1">
      <alignment horizontal="center"/>
    </xf>
    <xf numFmtId="0" fontId="27" fillId="0" borderId="42" xfId="0" applyFont="1" applyBorder="1" applyAlignment="1">
      <alignment horizontal="center"/>
    </xf>
    <xf numFmtId="0" fontId="31" fillId="0" borderId="41" xfId="0" applyFont="1" applyBorder="1"/>
    <xf numFmtId="0" fontId="19" fillId="0" borderId="10" xfId="0" applyFont="1" applyBorder="1" applyAlignment="1">
      <alignment horizontal="center" vertical="center"/>
    </xf>
    <xf numFmtId="10" fontId="19" fillId="0" borderId="10" xfId="0" applyNumberFormat="1" applyFont="1" applyBorder="1" applyAlignment="1">
      <alignment horizontal="center" vertical="center"/>
    </xf>
    <xf numFmtId="1" fontId="27" fillId="11" borderId="10" xfId="0" applyNumberFormat="1" applyFont="1" applyFill="1" applyBorder="1" applyAlignment="1">
      <alignment horizontal="left" vertical="center" wrapText="1"/>
    </xf>
    <xf numFmtId="0" fontId="27" fillId="11" borderId="10" xfId="0" applyFont="1" applyFill="1" applyBorder="1" applyAlignment="1">
      <alignment horizontal="center" vertical="center" wrapText="1"/>
    </xf>
    <xf numFmtId="166" fontId="29" fillId="4" borderId="11" xfId="0" applyNumberFormat="1" applyFont="1" applyFill="1" applyBorder="1" applyAlignment="1">
      <alignment horizontal="center" vertical="center"/>
    </xf>
    <xf numFmtId="0" fontId="33" fillId="12" borderId="14" xfId="0" applyFont="1" applyFill="1" applyBorder="1"/>
    <xf numFmtId="9" fontId="19" fillId="0" borderId="28" xfId="0" applyNumberFormat="1" applyFont="1" applyBorder="1" applyAlignment="1">
      <alignment horizontal="center" vertical="center"/>
    </xf>
    <xf numFmtId="9" fontId="19" fillId="0" borderId="10" xfId="0" applyNumberFormat="1" applyFont="1" applyBorder="1" applyAlignment="1">
      <alignment horizontal="center" vertical="center"/>
    </xf>
    <xf numFmtId="0" fontId="19" fillId="9" borderId="35" xfId="0" applyFont="1" applyFill="1" applyBorder="1" applyAlignment="1">
      <alignment vertical="center" wrapText="1"/>
    </xf>
    <xf numFmtId="9" fontId="19" fillId="12" borderId="14" xfId="0" applyNumberFormat="1" applyFont="1" applyFill="1" applyBorder="1"/>
    <xf numFmtId="9" fontId="27" fillId="0" borderId="28" xfId="0" applyNumberFormat="1" applyFont="1" applyBorder="1" applyAlignment="1">
      <alignment horizontal="center"/>
    </xf>
    <xf numFmtId="9" fontId="27" fillId="0" borderId="78" xfId="0" applyNumberFormat="1" applyFont="1" applyBorder="1" applyAlignment="1">
      <alignment horizontal="center"/>
    </xf>
    <xf numFmtId="0" fontId="19" fillId="0" borderId="35" xfId="0" applyFont="1" applyBorder="1" applyAlignment="1">
      <alignment horizontal="center" vertical="center"/>
    </xf>
    <xf numFmtId="165" fontId="19" fillId="0" borderId="10" xfId="0" applyNumberFormat="1" applyFont="1" applyBorder="1" applyAlignment="1">
      <alignment horizontal="center" vertical="center"/>
    </xf>
    <xf numFmtId="165" fontId="19" fillId="0" borderId="10" xfId="0" applyNumberFormat="1" applyFont="1" applyBorder="1" applyAlignment="1">
      <alignment horizontal="center" vertical="center"/>
    </xf>
    <xf numFmtId="0" fontId="19" fillId="0" borderId="10" xfId="0" applyFont="1" applyBorder="1" applyAlignment="1">
      <alignment horizontal="center" vertical="center"/>
    </xf>
    <xf numFmtId="0" fontId="27" fillId="12" borderId="14" xfId="0" applyFont="1" applyFill="1" applyBorder="1"/>
    <xf numFmtId="0" fontId="42" fillId="4" borderId="10" xfId="0" applyFont="1" applyFill="1" applyBorder="1" applyAlignment="1">
      <alignment horizontal="center"/>
    </xf>
    <xf numFmtId="0" fontId="42" fillId="4" borderId="11" xfId="0" applyFont="1" applyFill="1" applyBorder="1" applyAlignment="1">
      <alignment horizontal="center"/>
    </xf>
    <xf numFmtId="0" fontId="43" fillId="0" borderId="0" xfId="0" applyFont="1" applyAlignment="1">
      <alignment horizontal="left"/>
    </xf>
    <xf numFmtId="0" fontId="27" fillId="0" borderId="0" xfId="0" applyFont="1" applyAlignment="1">
      <alignment horizontal="left"/>
    </xf>
    <xf numFmtId="0" fontId="27" fillId="0" borderId="0" xfId="0" applyFont="1"/>
    <xf numFmtId="0" fontId="27" fillId="0" borderId="53" xfId="0" applyFont="1" applyBorder="1"/>
    <xf numFmtId="0" fontId="27" fillId="0" borderId="78" xfId="0" applyFont="1" applyBorder="1" applyAlignment="1">
      <alignment horizontal="center"/>
    </xf>
    <xf numFmtId="9" fontId="44" fillId="0" borderId="0" xfId="0" applyNumberFormat="1" applyFont="1" applyAlignment="1">
      <alignment horizontal="right"/>
    </xf>
    <xf numFmtId="0" fontId="27" fillId="0" borderId="57" xfId="0" applyFont="1" applyBorder="1"/>
    <xf numFmtId="0" fontId="20" fillId="2" borderId="88" xfId="0" applyFont="1" applyFill="1" applyBorder="1" applyAlignment="1">
      <alignment horizontal="center"/>
    </xf>
    <xf numFmtId="0" fontId="20" fillId="2" borderId="89" xfId="0" applyFont="1" applyFill="1" applyBorder="1" applyAlignment="1">
      <alignment horizontal="center"/>
    </xf>
    <xf numFmtId="165" fontId="46" fillId="0" borderId="0" xfId="0" applyNumberFormat="1" applyFont="1" applyAlignment="1">
      <alignment horizontal="center"/>
    </xf>
    <xf numFmtId="165" fontId="46" fillId="0" borderId="10" xfId="0" applyNumberFormat="1" applyFont="1" applyBorder="1" applyAlignment="1">
      <alignment horizontal="center"/>
    </xf>
    <xf numFmtId="9" fontId="46" fillId="0" borderId="10" xfId="0" applyNumberFormat="1" applyFont="1" applyBorder="1" applyAlignment="1">
      <alignment horizontal="center"/>
    </xf>
    <xf numFmtId="0" fontId="42" fillId="14" borderId="11" xfId="0" applyFont="1" applyFill="1" applyBorder="1" applyAlignment="1">
      <alignment horizontal="center" vertical="center" wrapText="1"/>
    </xf>
    <xf numFmtId="0" fontId="44" fillId="0" borderId="0" xfId="0" applyFont="1"/>
    <xf numFmtId="0" fontId="44" fillId="0" borderId="39" xfId="0" applyFont="1" applyBorder="1"/>
    <xf numFmtId="9" fontId="44" fillId="0" borderId="0" xfId="0" applyNumberFormat="1" applyFont="1"/>
    <xf numFmtId="0" fontId="41" fillId="0" borderId="0" xfId="0" applyFont="1"/>
    <xf numFmtId="0" fontId="49" fillId="11" borderId="14" xfId="0" applyFont="1" applyFill="1" applyBorder="1" applyAlignment="1">
      <alignment vertical="center"/>
    </xf>
    <xf numFmtId="0" fontId="54" fillId="0" borderId="0" xfId="0" applyFont="1"/>
    <xf numFmtId="0" fontId="55" fillId="0" borderId="0" xfId="0" applyFont="1"/>
    <xf numFmtId="0" fontId="58" fillId="0" borderId="0" xfId="0" applyFont="1"/>
    <xf numFmtId="0" fontId="59" fillId="15" borderId="103" xfId="0" applyFont="1" applyFill="1" applyBorder="1" applyAlignment="1">
      <alignment vertical="center" wrapText="1"/>
    </xf>
    <xf numFmtId="0" fontId="60" fillId="15" borderId="104" xfId="0" applyFont="1" applyFill="1" applyBorder="1" applyAlignment="1">
      <alignment vertical="center" wrapText="1"/>
    </xf>
    <xf numFmtId="9" fontId="61" fillId="11" borderId="105" xfId="0" applyNumberFormat="1" applyFont="1" applyFill="1" applyBorder="1" applyAlignment="1">
      <alignment vertical="center" wrapText="1"/>
    </xf>
    <xf numFmtId="0" fontId="62" fillId="15" borderId="103" xfId="0" applyFont="1" applyFill="1" applyBorder="1" applyAlignment="1">
      <alignment vertical="center" wrapText="1"/>
    </xf>
    <xf numFmtId="0" fontId="63" fillId="15" borderId="104" xfId="0" applyFont="1" applyFill="1" applyBorder="1" applyAlignment="1">
      <alignment vertical="center" wrapText="1"/>
    </xf>
    <xf numFmtId="0" fontId="64" fillId="15" borderId="103" xfId="0" applyFont="1" applyFill="1" applyBorder="1" applyAlignment="1">
      <alignment vertical="center" wrapText="1"/>
    </xf>
    <xf numFmtId="0" fontId="65" fillId="15" borderId="104" xfId="0" applyFont="1" applyFill="1" applyBorder="1" applyAlignment="1">
      <alignment vertical="center" wrapText="1"/>
    </xf>
    <xf numFmtId="0" fontId="68" fillId="16" borderId="103" xfId="0" applyFont="1" applyFill="1" applyBorder="1" applyAlignment="1">
      <alignment vertical="center" wrapText="1"/>
    </xf>
    <xf numFmtId="0" fontId="69" fillId="16" borderId="104" xfId="0" applyFont="1" applyFill="1" applyBorder="1" applyAlignment="1">
      <alignment vertical="center" wrapText="1"/>
    </xf>
    <xf numFmtId="9" fontId="70" fillId="11" borderId="105" xfId="0" applyNumberFormat="1" applyFont="1" applyFill="1" applyBorder="1" applyAlignment="1">
      <alignment vertical="center" wrapText="1"/>
    </xf>
    <xf numFmtId="0" fontId="73" fillId="17" borderId="103" xfId="0" applyFont="1" applyFill="1" applyBorder="1" applyAlignment="1">
      <alignment vertical="center" wrapText="1"/>
    </xf>
    <xf numFmtId="0" fontId="74" fillId="17" borderId="104" xfId="0" applyFont="1" applyFill="1" applyBorder="1" applyAlignment="1">
      <alignment vertical="center" wrapText="1"/>
    </xf>
    <xf numFmtId="0" fontId="77" fillId="18" borderId="103" xfId="0" applyFont="1" applyFill="1" applyBorder="1" applyAlignment="1">
      <alignment vertical="center" wrapText="1"/>
    </xf>
    <xf numFmtId="0" fontId="78" fillId="18" borderId="104" xfId="0" applyFont="1" applyFill="1" applyBorder="1" applyAlignment="1">
      <alignment vertical="center" wrapText="1"/>
    </xf>
    <xf numFmtId="9" fontId="79" fillId="11" borderId="105" xfId="0" applyNumberFormat="1" applyFont="1" applyFill="1" applyBorder="1" applyAlignment="1">
      <alignment vertical="center" wrapText="1"/>
    </xf>
    <xf numFmtId="0" fontId="80" fillId="0" borderId="0" xfId="0" applyFont="1"/>
    <xf numFmtId="0" fontId="81" fillId="0" borderId="0" xfId="0" applyFont="1"/>
    <xf numFmtId="0" fontId="81" fillId="0" borderId="43" xfId="0" applyFont="1" applyBorder="1"/>
    <xf numFmtId="0" fontId="41" fillId="0" borderId="41" xfId="0" applyFont="1" applyBorder="1"/>
    <xf numFmtId="0" fontId="41" fillId="0" borderId="43" xfId="0" applyFont="1" applyBorder="1"/>
    <xf numFmtId="0" fontId="41" fillId="0" borderId="38" xfId="0" applyFont="1" applyBorder="1"/>
    <xf numFmtId="0" fontId="41" fillId="0" borderId="39" xfId="0" applyFont="1" applyBorder="1"/>
    <xf numFmtId="0" fontId="81" fillId="0" borderId="39" xfId="0" applyFont="1" applyBorder="1"/>
    <xf numFmtId="0" fontId="41" fillId="0" borderId="40" xfId="0" applyFont="1" applyBorder="1"/>
    <xf numFmtId="0" fontId="41" fillId="0" borderId="44" xfId="0" applyFont="1" applyBorder="1"/>
    <xf numFmtId="0" fontId="41" fillId="0" borderId="45" xfId="0" applyFont="1" applyBorder="1"/>
    <xf numFmtId="0" fontId="81" fillId="0" borderId="45" xfId="0" applyFont="1" applyBorder="1"/>
    <xf numFmtId="0" fontId="41" fillId="0" borderId="46" xfId="0" applyFont="1" applyBorder="1"/>
    <xf numFmtId="0" fontId="84" fillId="0" borderId="0" xfId="0" applyFont="1"/>
    <xf numFmtId="0" fontId="86" fillId="0" borderId="0" xfId="0" applyFont="1"/>
    <xf numFmtId="0" fontId="87" fillId="20" borderId="109" xfId="0" applyFont="1" applyFill="1" applyBorder="1" applyAlignment="1">
      <alignment horizontal="center" vertical="center"/>
    </xf>
    <xf numFmtId="0" fontId="87" fillId="20" borderId="110" xfId="0" applyFont="1" applyFill="1" applyBorder="1" applyAlignment="1">
      <alignment wrapText="1"/>
    </xf>
    <xf numFmtId="0" fontId="87" fillId="20" borderId="111" xfId="0" applyFont="1" applyFill="1" applyBorder="1" applyAlignment="1">
      <alignment vertical="center" wrapText="1"/>
    </xf>
    <xf numFmtId="0" fontId="87" fillId="20" borderId="14" xfId="0" applyFont="1" applyFill="1" applyBorder="1" applyAlignment="1">
      <alignment wrapText="1"/>
    </xf>
    <xf numFmtId="0" fontId="88" fillId="5" borderId="112" xfId="0" applyFont="1" applyFill="1" applyBorder="1" applyAlignment="1">
      <alignment horizontal="left" vertical="center" wrapText="1"/>
    </xf>
    <xf numFmtId="165" fontId="0" fillId="0" borderId="42" xfId="0" applyNumberFormat="1" applyFont="1" applyBorder="1"/>
    <xf numFmtId="9" fontId="0" fillId="0" borderId="113" xfId="0" applyNumberFormat="1" applyFont="1" applyBorder="1"/>
    <xf numFmtId="165" fontId="41" fillId="0" borderId="10" xfId="0" applyNumberFormat="1" applyFont="1" applyBorder="1"/>
    <xf numFmtId="0" fontId="90" fillId="5" borderId="31" xfId="0" applyFont="1" applyFill="1" applyBorder="1" applyAlignment="1">
      <alignment horizontal="left" vertical="center" wrapText="1"/>
    </xf>
    <xf numFmtId="165" fontId="0" fillId="0" borderId="10" xfId="0" applyNumberFormat="1" applyFont="1" applyBorder="1"/>
    <xf numFmtId="9" fontId="0" fillId="0" borderId="29" xfId="0" applyNumberFormat="1" applyFont="1" applyBorder="1"/>
    <xf numFmtId="0" fontId="91" fillId="16" borderId="31" xfId="0" applyFont="1" applyFill="1" applyBorder="1" applyAlignment="1">
      <alignment horizontal="left" vertical="center" wrapText="1"/>
    </xf>
    <xf numFmtId="0" fontId="92" fillId="17" borderId="31" xfId="0" applyFont="1" applyFill="1" applyBorder="1" applyAlignment="1">
      <alignment horizontal="left" vertical="center" wrapText="1"/>
    </xf>
    <xf numFmtId="0" fontId="93" fillId="18" borderId="31" xfId="0" applyFont="1" applyFill="1" applyBorder="1" applyAlignment="1">
      <alignment horizontal="left" vertical="center" wrapText="1"/>
    </xf>
    <xf numFmtId="9" fontId="41" fillId="11" borderId="116" xfId="0" applyNumberFormat="1" applyFont="1" applyFill="1" applyBorder="1"/>
    <xf numFmtId="0" fontId="87" fillId="19" borderId="109" xfId="0" applyFont="1" applyFill="1" applyBorder="1" applyAlignment="1">
      <alignment horizontal="center" vertical="center"/>
    </xf>
    <xf numFmtId="0" fontId="87" fillId="19" borderId="110" xfId="0" applyFont="1" applyFill="1" applyBorder="1" applyAlignment="1">
      <alignment wrapText="1"/>
    </xf>
    <xf numFmtId="0" fontId="87" fillId="19" borderId="111" xfId="0" applyFont="1" applyFill="1" applyBorder="1" applyAlignment="1">
      <alignment vertical="center" wrapText="1"/>
    </xf>
    <xf numFmtId="0" fontId="87" fillId="19" borderId="14" xfId="0" applyFont="1" applyFill="1" applyBorder="1" applyAlignment="1">
      <alignment wrapText="1"/>
    </xf>
    <xf numFmtId="0" fontId="0" fillId="0" borderId="117" xfId="0" applyFont="1" applyBorder="1" applyAlignment="1">
      <alignment horizontal="left" vertical="center" wrapText="1"/>
    </xf>
    <xf numFmtId="0" fontId="0" fillId="0" borderId="31" xfId="0" applyFont="1" applyBorder="1" applyAlignment="1">
      <alignment horizontal="left" vertical="center" wrapText="1"/>
    </xf>
    <xf numFmtId="0" fontId="41" fillId="21" borderId="120" xfId="0" applyFont="1" applyFill="1" applyBorder="1"/>
    <xf numFmtId="0" fontId="41" fillId="21" borderId="121" xfId="0" applyFont="1" applyFill="1" applyBorder="1"/>
    <xf numFmtId="0" fontId="41" fillId="0" borderId="10" xfId="0" applyFont="1" applyBorder="1" applyAlignment="1">
      <alignment horizontal="center" vertical="center" wrapText="1"/>
    </xf>
    <xf numFmtId="9" fontId="19" fillId="4" borderId="10" xfId="0" applyNumberFormat="1" applyFont="1" applyFill="1" applyBorder="1" applyAlignment="1">
      <alignment horizontal="center" vertical="center" wrapText="1"/>
    </xf>
    <xf numFmtId="9" fontId="0" fillId="0" borderId="122" xfId="0" applyNumberFormat="1" applyFont="1" applyBorder="1"/>
    <xf numFmtId="0" fontId="41" fillId="0" borderId="10" xfId="0" applyFont="1" applyBorder="1"/>
    <xf numFmtId="0" fontId="41" fillId="22" borderId="10" xfId="0" applyFont="1" applyFill="1" applyBorder="1"/>
    <xf numFmtId="10" fontId="0" fillId="0" borderId="122" xfId="0" applyNumberFormat="1" applyFont="1" applyBorder="1"/>
    <xf numFmtId="0" fontId="41" fillId="21" borderId="121" xfId="0" applyFont="1" applyFill="1" applyBorder="1" applyAlignment="1">
      <alignment wrapText="1"/>
    </xf>
    <xf numFmtId="0" fontId="41" fillId="0" borderId="28" xfId="0" applyFont="1" applyBorder="1" applyAlignment="1">
      <alignment horizontal="center" vertical="center" wrapText="1"/>
    </xf>
    <xf numFmtId="9" fontId="0" fillId="0" borderId="122" xfId="0" applyNumberFormat="1" applyFont="1" applyBorder="1" applyAlignment="1">
      <alignment horizontal="center" vertical="center"/>
    </xf>
    <xf numFmtId="0" fontId="41" fillId="0" borderId="28" xfId="0" applyFont="1" applyBorder="1" applyAlignment="1">
      <alignment wrapText="1"/>
    </xf>
    <xf numFmtId="2" fontId="19" fillId="4" borderId="10" xfId="0" applyNumberFormat="1" applyFont="1" applyFill="1" applyBorder="1" applyAlignment="1">
      <alignment horizontal="center" vertical="center" wrapText="1"/>
    </xf>
    <xf numFmtId="0" fontId="41" fillId="0" borderId="28" xfId="0" applyFont="1" applyBorder="1" applyAlignment="1">
      <alignment horizontal="left" vertical="center" wrapText="1"/>
    </xf>
    <xf numFmtId="0" fontId="41" fillId="0" borderId="28" xfId="0" applyFont="1" applyBorder="1" applyAlignment="1">
      <alignment horizontal="left" vertical="center" wrapText="1"/>
    </xf>
    <xf numFmtId="0" fontId="41" fillId="0" borderId="28" xfId="0" applyFont="1" applyBorder="1"/>
    <xf numFmtId="0" fontId="41" fillId="22" borderId="14" xfId="0" applyFont="1" applyFill="1" applyBorder="1"/>
    <xf numFmtId="165" fontId="0" fillId="0" borderId="122" xfId="0" applyNumberFormat="1" applyFont="1" applyBorder="1"/>
    <xf numFmtId="165" fontId="0" fillId="0" borderId="123" xfId="0" applyNumberFormat="1" applyFont="1" applyBorder="1"/>
    <xf numFmtId="0" fontId="19" fillId="4" borderId="10" xfId="0" applyFont="1" applyFill="1" applyBorder="1" applyAlignment="1">
      <alignment horizontal="center" vertical="center" wrapText="1"/>
    </xf>
    <xf numFmtId="9" fontId="0" fillId="0" borderId="123" xfId="0" applyNumberFormat="1" applyFont="1" applyBorder="1"/>
    <xf numFmtId="0" fontId="41" fillId="21" borderId="124" xfId="0" applyFont="1" applyFill="1" applyBorder="1" applyAlignment="1">
      <alignment wrapText="1"/>
    </xf>
    <xf numFmtId="0" fontId="41" fillId="0" borderId="10" xfId="0" applyFont="1" applyBorder="1" applyAlignment="1">
      <alignment wrapText="1"/>
    </xf>
    <xf numFmtId="9" fontId="0" fillId="0" borderId="125" xfId="0" applyNumberFormat="1" applyFont="1" applyBorder="1"/>
    <xf numFmtId="0" fontId="41" fillId="0" borderId="121" xfId="0" applyFont="1" applyBorder="1" applyAlignment="1">
      <alignment vertical="center" wrapText="1"/>
    </xf>
    <xf numFmtId="9" fontId="0" fillId="0" borderId="126" xfId="0" applyNumberFormat="1" applyFont="1" applyBorder="1"/>
    <xf numFmtId="0" fontId="41" fillId="0" borderId="126" xfId="0" applyFont="1" applyBorder="1" applyAlignment="1">
      <alignment vertical="center" wrapText="1"/>
    </xf>
    <xf numFmtId="9" fontId="0" fillId="0" borderId="31" xfId="0" applyNumberFormat="1" applyFont="1" applyBorder="1"/>
    <xf numFmtId="9" fontId="41" fillId="0" borderId="122" xfId="0" applyNumberFormat="1" applyFont="1" applyBorder="1"/>
    <xf numFmtId="9" fontId="0" fillId="0" borderId="31" xfId="0" applyNumberFormat="1" applyFont="1" applyBorder="1" applyAlignment="1">
      <alignment horizontal="center" vertical="center"/>
    </xf>
    <xf numFmtId="165" fontId="0" fillId="0" borderId="31" xfId="0" applyNumberFormat="1" applyFont="1" applyBorder="1"/>
    <xf numFmtId="9" fontId="0" fillId="0" borderId="27" xfId="0" applyNumberFormat="1" applyFont="1" applyBorder="1"/>
    <xf numFmtId="9" fontId="0" fillId="0" borderId="34" xfId="0" applyNumberFormat="1" applyFont="1" applyBorder="1"/>
    <xf numFmtId="9" fontId="41" fillId="0" borderId="127" xfId="0" applyNumberFormat="1" applyFont="1" applyBorder="1"/>
    <xf numFmtId="9" fontId="0" fillId="0" borderId="34" xfId="0" applyNumberFormat="1" applyFont="1" applyBorder="1" applyAlignment="1">
      <alignment horizontal="center" vertical="center"/>
    </xf>
    <xf numFmtId="9" fontId="0" fillId="0" borderId="127" xfId="0" applyNumberFormat="1" applyFont="1" applyBorder="1"/>
    <xf numFmtId="9" fontId="0" fillId="0" borderId="127" xfId="0" applyNumberFormat="1" applyFont="1" applyBorder="1" applyAlignment="1">
      <alignment horizontal="center" vertical="center"/>
    </xf>
    <xf numFmtId="165" fontId="0" fillId="0" borderId="34" xfId="0" applyNumberFormat="1" applyFont="1" applyBorder="1"/>
    <xf numFmtId="9" fontId="0" fillId="0" borderId="0" xfId="0" applyNumberFormat="1" applyFont="1"/>
    <xf numFmtId="0" fontId="1" fillId="2" borderId="1" xfId="0" applyFont="1" applyFill="1" applyBorder="1" applyAlignment="1">
      <alignment horizontal="center" wrapText="1"/>
    </xf>
    <xf numFmtId="0" fontId="2" fillId="0" borderId="2" xfId="0" applyFont="1" applyBorder="1"/>
    <xf numFmtId="0" fontId="2" fillId="0" borderId="3" xfId="0" applyFont="1" applyBorder="1"/>
    <xf numFmtId="0" fontId="3" fillId="2" borderId="4" xfId="0" applyFont="1" applyFill="1" applyBorder="1" applyAlignment="1">
      <alignment horizontal="center" wrapText="1"/>
    </xf>
    <xf numFmtId="0" fontId="2" fillId="0" borderId="5" xfId="0" applyFont="1" applyBorder="1"/>
    <xf numFmtId="0" fontId="2" fillId="0" borderId="6" xfId="0" applyFont="1" applyBorder="1"/>
    <xf numFmtId="0" fontId="4" fillId="2" borderId="7" xfId="0" applyFont="1" applyFill="1" applyBorder="1" applyAlignment="1">
      <alignment horizontal="center" vertical="center" wrapText="1"/>
    </xf>
    <xf numFmtId="0" fontId="2" fillId="0" borderId="8" xfId="0" applyFont="1" applyBorder="1"/>
    <xf numFmtId="0" fontId="2" fillId="0" borderId="9" xfId="0" applyFont="1" applyBorder="1"/>
    <xf numFmtId="0" fontId="19" fillId="0" borderId="25" xfId="0" applyFont="1" applyBorder="1" applyAlignment="1">
      <alignment horizontal="left" vertical="center"/>
    </xf>
    <xf numFmtId="0" fontId="2" fillId="0" borderId="24" xfId="0" applyFont="1" applyBorder="1"/>
    <xf numFmtId="0" fontId="25" fillId="4" borderId="25" xfId="0" applyFont="1" applyFill="1" applyBorder="1" applyAlignment="1">
      <alignment horizontal="left" vertical="center"/>
    </xf>
    <xf numFmtId="0" fontId="20" fillId="2" borderId="1" xfId="0" applyFont="1" applyFill="1" applyBorder="1" applyAlignment="1">
      <alignment horizontal="center"/>
    </xf>
    <xf numFmtId="0" fontId="21" fillId="2" borderId="4" xfId="0" applyFont="1" applyFill="1" applyBorder="1" applyAlignment="1">
      <alignment horizontal="center"/>
    </xf>
    <xf numFmtId="0" fontId="20" fillId="2" borderId="4" xfId="0" applyFont="1" applyFill="1" applyBorder="1" applyAlignment="1">
      <alignment horizontal="center"/>
    </xf>
    <xf numFmtId="0" fontId="22" fillId="2" borderId="15" xfId="0" applyFont="1" applyFill="1" applyBorder="1" applyAlignment="1">
      <alignment horizontal="center"/>
    </xf>
    <xf numFmtId="0" fontId="2" fillId="0" borderId="16" xfId="0" applyFont="1" applyBorder="1"/>
    <xf numFmtId="0" fontId="2" fillId="0" borderId="17" xfId="0" applyFont="1" applyBorder="1"/>
    <xf numFmtId="0" fontId="23" fillId="4" borderId="18" xfId="0" applyFont="1" applyFill="1" applyBorder="1" applyAlignment="1">
      <alignment horizontal="left" vertical="center"/>
    </xf>
    <xf numFmtId="0" fontId="2" fillId="0" borderId="19" xfId="0" applyFont="1" applyBorder="1"/>
    <xf numFmtId="0" fontId="24" fillId="5" borderId="20" xfId="0" applyFont="1" applyFill="1" applyBorder="1" applyAlignment="1">
      <alignment horizontal="center" vertical="center"/>
    </xf>
    <xf numFmtId="0" fontId="2" fillId="0" borderId="21" xfId="0" applyFont="1" applyBorder="1"/>
    <xf numFmtId="0" fontId="2" fillId="0" borderId="22" xfId="0" applyFont="1" applyBorder="1"/>
    <xf numFmtId="0" fontId="2" fillId="0" borderId="26" xfId="0" applyFont="1" applyBorder="1"/>
    <xf numFmtId="0" fontId="29" fillId="4" borderId="18" xfId="0" applyFont="1" applyFill="1" applyBorder="1" applyAlignment="1">
      <alignment horizontal="center"/>
    </xf>
    <xf numFmtId="0" fontId="29" fillId="4" borderId="27" xfId="0" applyFont="1" applyFill="1" applyBorder="1" applyAlignment="1">
      <alignment horizontal="center"/>
    </xf>
    <xf numFmtId="0" fontId="2" fillId="0" borderId="49" xfId="0" applyFont="1" applyBorder="1"/>
    <xf numFmtId="0" fontId="2" fillId="0" borderId="28" xfId="0" applyFont="1" applyBorder="1"/>
    <xf numFmtId="0" fontId="29" fillId="4" borderId="29" xfId="0" applyFont="1" applyFill="1" applyBorder="1" applyAlignment="1">
      <alignment horizontal="center"/>
    </xf>
    <xf numFmtId="0" fontId="2" fillId="0" borderId="30" xfId="0" applyFont="1" applyBorder="1"/>
    <xf numFmtId="0" fontId="19" fillId="13" borderId="50" xfId="0" applyFont="1" applyFill="1" applyBorder="1" applyAlignment="1">
      <alignment horizontal="left" vertical="top" wrapText="1"/>
    </xf>
    <xf numFmtId="0" fontId="2" fillId="0" borderId="51" xfId="0" applyFont="1" applyBorder="1"/>
    <xf numFmtId="0" fontId="2" fillId="0" borderId="52" xfId="0" applyFont="1" applyBorder="1"/>
    <xf numFmtId="0" fontId="2" fillId="0" borderId="43" xfId="0" applyFont="1" applyBorder="1"/>
    <xf numFmtId="0" fontId="0" fillId="0" borderId="0" xfId="0" applyFont="1" applyAlignment="1"/>
    <xf numFmtId="0" fontId="2" fillId="0" borderId="53" xfId="0" applyFont="1" applyBorder="1"/>
    <xf numFmtId="0" fontId="2" fillId="0" borderId="44" xfId="0" applyFont="1" applyBorder="1"/>
    <xf numFmtId="0" fontId="2" fillId="0" borderId="45" xfId="0" applyFont="1" applyBorder="1"/>
    <xf numFmtId="0" fontId="2" fillId="0" borderId="54" xfId="0" applyFont="1" applyBorder="1"/>
    <xf numFmtId="0" fontId="25" fillId="4" borderId="23" xfId="0" applyFont="1" applyFill="1" applyBorder="1" applyAlignment="1">
      <alignment horizontal="left" vertical="center"/>
    </xf>
    <xf numFmtId="0" fontId="25" fillId="4" borderId="27" xfId="0" applyFont="1" applyFill="1" applyBorder="1" applyAlignment="1">
      <alignment horizontal="left" vertical="center"/>
    </xf>
    <xf numFmtId="0" fontId="19" fillId="0" borderId="29" xfId="0" applyFont="1" applyBorder="1" applyAlignment="1">
      <alignment horizontal="left" vertical="center" wrapText="1"/>
    </xf>
    <xf numFmtId="0" fontId="25" fillId="4" borderId="29" xfId="0" applyFont="1" applyFill="1" applyBorder="1" applyAlignment="1">
      <alignment horizontal="left" vertical="center" wrapText="1"/>
    </xf>
    <xf numFmtId="0" fontId="26" fillId="4" borderId="32" xfId="0" applyFont="1" applyFill="1" applyBorder="1" applyAlignment="1">
      <alignment horizontal="center" vertical="center" wrapText="1"/>
    </xf>
    <xf numFmtId="0" fontId="2" fillId="0" borderId="36" xfId="0" applyFont="1" applyBorder="1"/>
    <xf numFmtId="9" fontId="27" fillId="11" borderId="33" xfId="0" applyNumberFormat="1" applyFont="1" applyFill="1" applyBorder="1" applyAlignment="1">
      <alignment horizontal="center" vertical="center"/>
    </xf>
    <xf numFmtId="0" fontId="2" fillId="0" borderId="37" xfId="0" applyFont="1" applyBorder="1"/>
    <xf numFmtId="0" fontId="30" fillId="0" borderId="55" xfId="0" applyFont="1" applyBorder="1" applyAlignment="1">
      <alignment horizontal="left" vertical="top" wrapText="1"/>
    </xf>
    <xf numFmtId="0" fontId="2" fillId="0" borderId="56" xfId="0" applyFont="1" applyBorder="1"/>
    <xf numFmtId="0" fontId="2" fillId="0" borderId="57" xfId="0" applyFont="1" applyBorder="1"/>
    <xf numFmtId="0" fontId="2" fillId="0" borderId="41" xfId="0" applyFont="1" applyBorder="1"/>
    <xf numFmtId="0" fontId="2" fillId="0" borderId="58" xfId="0" applyFont="1" applyBorder="1"/>
    <xf numFmtId="0" fontId="2" fillId="0" borderId="46" xfId="0" applyFont="1" applyBorder="1"/>
    <xf numFmtId="0" fontId="19" fillId="13" borderId="55" xfId="0" applyFont="1" applyFill="1" applyBorder="1" applyAlignment="1">
      <alignment vertical="top" wrapText="1"/>
    </xf>
    <xf numFmtId="0" fontId="2" fillId="0" borderId="62" xfId="0" applyFont="1" applyBorder="1"/>
    <xf numFmtId="0" fontId="2" fillId="0" borderId="63" xfId="0" applyFont="1" applyBorder="1"/>
    <xf numFmtId="0" fontId="2" fillId="0" borderId="64" xfId="0" applyFont="1" applyBorder="1"/>
    <xf numFmtId="0" fontId="19" fillId="13" borderId="60" xfId="0" applyFont="1" applyFill="1" applyBorder="1" applyAlignment="1">
      <alignment horizontal="left" vertical="top" wrapText="1"/>
    </xf>
    <xf numFmtId="0" fontId="2" fillId="0" borderId="61" xfId="0" applyFont="1" applyBorder="1"/>
    <xf numFmtId="0" fontId="2" fillId="0" borderId="67" xfId="0" applyFont="1" applyBorder="1"/>
    <xf numFmtId="0" fontId="19" fillId="13" borderId="4" xfId="0" applyFont="1" applyFill="1" applyBorder="1" applyAlignment="1">
      <alignment horizontal="left" vertical="top" wrapText="1"/>
    </xf>
    <xf numFmtId="0" fontId="2" fillId="0" borderId="65" xfId="0" applyFont="1" applyBorder="1"/>
    <xf numFmtId="0" fontId="19" fillId="12" borderId="68" xfId="0" applyFont="1" applyFill="1" applyBorder="1"/>
    <xf numFmtId="0" fontId="19" fillId="13" borderId="69" xfId="0" applyFont="1" applyFill="1" applyBorder="1" applyAlignment="1">
      <alignment vertical="top" wrapText="1"/>
    </xf>
    <xf numFmtId="0" fontId="2" fillId="0" borderId="70" xfId="0" applyFont="1" applyBorder="1"/>
    <xf numFmtId="0" fontId="19" fillId="0" borderId="55" xfId="0" applyFont="1" applyBorder="1" applyAlignment="1">
      <alignment horizontal="left" vertical="top" wrapText="1"/>
    </xf>
    <xf numFmtId="0" fontId="19" fillId="0" borderId="25" xfId="0" applyFont="1" applyBorder="1" applyAlignment="1">
      <alignment horizontal="left" vertical="center" wrapText="1"/>
    </xf>
    <xf numFmtId="0" fontId="27" fillId="11" borderId="29" xfId="0" applyFont="1" applyFill="1" applyBorder="1" applyAlignment="1">
      <alignment horizontal="left" vertical="center" wrapText="1"/>
    </xf>
    <xf numFmtId="0" fontId="32" fillId="5" borderId="20" xfId="0" applyFont="1" applyFill="1" applyBorder="1" applyAlignment="1">
      <alignment horizontal="center" vertical="center"/>
    </xf>
    <xf numFmtId="0" fontId="34" fillId="0" borderId="25" xfId="0" applyFont="1" applyBorder="1" applyAlignment="1">
      <alignment horizontal="left" vertical="center"/>
    </xf>
    <xf numFmtId="0" fontId="35" fillId="13" borderId="50" xfId="0" applyFont="1" applyFill="1" applyBorder="1" applyAlignment="1">
      <alignment horizontal="left" vertical="top" wrapText="1"/>
    </xf>
    <xf numFmtId="0" fontId="36" fillId="0" borderId="25" xfId="0" applyFont="1" applyBorder="1" applyAlignment="1">
      <alignment horizontal="left" vertical="center"/>
    </xf>
    <xf numFmtId="0" fontId="29" fillId="4" borderId="71" xfId="0" applyFont="1" applyFill="1" applyBorder="1" applyAlignment="1">
      <alignment horizontal="center"/>
    </xf>
    <xf numFmtId="0" fontId="2" fillId="0" borderId="72" xfId="0" applyFont="1" applyBorder="1"/>
    <xf numFmtId="0" fontId="2" fillId="0" borderId="73" xfId="0" applyFont="1" applyBorder="1"/>
    <xf numFmtId="0" fontId="29" fillId="4" borderId="74" xfId="0" applyFont="1" applyFill="1" applyBorder="1" applyAlignment="1">
      <alignment horizontal="center"/>
    </xf>
    <xf numFmtId="0" fontId="2" fillId="0" borderId="75" xfId="0" applyFont="1" applyBorder="1"/>
    <xf numFmtId="0" fontId="19" fillId="13" borderId="38" xfId="0" applyFont="1" applyFill="1" applyBorder="1" applyAlignment="1">
      <alignment horizontal="left" vertical="top" wrapText="1"/>
    </xf>
    <xf numFmtId="0" fontId="2" fillId="0" borderId="39" xfId="0" applyFont="1" applyBorder="1"/>
    <xf numFmtId="0" fontId="2" fillId="0" borderId="76" xfId="0" applyFont="1" applyBorder="1"/>
    <xf numFmtId="0" fontId="2" fillId="0" borderId="40" xfId="0" applyFont="1" applyBorder="1"/>
    <xf numFmtId="0" fontId="24" fillId="2" borderId="20" xfId="0" applyFont="1" applyFill="1" applyBorder="1" applyAlignment="1">
      <alignment horizontal="center" vertical="center"/>
    </xf>
    <xf numFmtId="0" fontId="37" fillId="0" borderId="55" xfId="0" applyFont="1" applyBorder="1" applyAlignment="1">
      <alignment horizontal="left" vertical="top" wrapText="1"/>
    </xf>
    <xf numFmtId="0" fontId="38" fillId="13" borderId="50" xfId="0" applyFont="1" applyFill="1" applyBorder="1" applyAlignment="1">
      <alignment horizontal="left" vertical="top" wrapText="1"/>
    </xf>
    <xf numFmtId="0" fontId="2" fillId="0" borderId="77" xfId="0" applyFont="1" applyBorder="1"/>
    <xf numFmtId="0" fontId="19" fillId="13" borderId="4" xfId="0" applyFont="1" applyFill="1" applyBorder="1"/>
    <xf numFmtId="0" fontId="39" fillId="13" borderId="50" xfId="0" applyFont="1" applyFill="1" applyBorder="1" applyAlignment="1">
      <alignment horizontal="left" vertical="top" wrapText="1"/>
    </xf>
    <xf numFmtId="0" fontId="27" fillId="13" borderId="50" xfId="0" applyFont="1" applyFill="1" applyBorder="1" applyAlignment="1">
      <alignment horizontal="left" vertical="top" wrapText="1"/>
    </xf>
    <xf numFmtId="0" fontId="40" fillId="0" borderId="55" xfId="0" applyFont="1" applyBorder="1" applyAlignment="1">
      <alignment horizontal="left" vertical="top" wrapText="1"/>
    </xf>
    <xf numFmtId="0" fontId="34" fillId="6" borderId="20" xfId="0" applyFont="1" applyFill="1" applyBorder="1" applyAlignment="1">
      <alignment horizontal="center" vertical="center"/>
    </xf>
    <xf numFmtId="0" fontId="27" fillId="13" borderId="55" xfId="0" applyFont="1" applyFill="1" applyBorder="1" applyAlignment="1">
      <alignment horizontal="left" vertical="top" wrapText="1"/>
    </xf>
    <xf numFmtId="0" fontId="34" fillId="0" borderId="55" xfId="0" applyFont="1" applyBorder="1" applyAlignment="1">
      <alignment horizontal="left" vertical="top" wrapText="1"/>
    </xf>
    <xf numFmtId="0" fontId="34" fillId="0" borderId="50" xfId="0" applyFont="1" applyBorder="1" applyAlignment="1">
      <alignment horizontal="left" vertical="top" wrapText="1"/>
    </xf>
    <xf numFmtId="0" fontId="34" fillId="13" borderId="50" xfId="0" applyFont="1" applyFill="1" applyBorder="1" applyAlignment="1">
      <alignment horizontal="left" vertical="top" wrapText="1"/>
    </xf>
    <xf numFmtId="0" fontId="36" fillId="0" borderId="50" xfId="0" applyFont="1" applyBorder="1" applyAlignment="1">
      <alignment horizontal="left" vertical="top" wrapText="1"/>
    </xf>
    <xf numFmtId="1" fontId="19" fillId="0" borderId="25" xfId="0" applyNumberFormat="1" applyFont="1" applyBorder="1" applyAlignment="1">
      <alignment horizontal="left" vertical="center"/>
    </xf>
    <xf numFmtId="0" fontId="41" fillId="0" borderId="55" xfId="0" applyFont="1" applyBorder="1" applyAlignment="1">
      <alignment horizontal="left" vertical="top" wrapText="1"/>
    </xf>
    <xf numFmtId="1" fontId="19" fillId="0" borderId="29" xfId="0" applyNumberFormat="1" applyFont="1" applyBorder="1" applyAlignment="1">
      <alignment horizontal="left" vertical="center" wrapText="1"/>
    </xf>
    <xf numFmtId="0" fontId="36" fillId="11" borderId="50" xfId="0" applyFont="1" applyFill="1" applyBorder="1" applyAlignment="1">
      <alignment horizontal="left" vertical="top" wrapText="1"/>
    </xf>
    <xf numFmtId="0" fontId="45" fillId="13" borderId="55" xfId="0" applyFont="1" applyFill="1" applyBorder="1" applyAlignment="1">
      <alignment horizontal="left" vertical="top" wrapText="1"/>
    </xf>
    <xf numFmtId="0" fontId="2" fillId="0" borderId="79" xfId="0" applyFont="1" applyBorder="1"/>
    <xf numFmtId="0" fontId="2" fillId="0" borderId="80" xfId="0" applyFont="1" applyBorder="1"/>
    <xf numFmtId="0" fontId="2" fillId="0" borderId="81" xfId="0" applyFont="1" applyBorder="1"/>
    <xf numFmtId="0" fontId="2" fillId="0" borderId="82" xfId="0" applyFont="1" applyBorder="1"/>
    <xf numFmtId="0" fontId="2" fillId="0" borderId="83" xfId="0" applyFont="1" applyBorder="1"/>
    <xf numFmtId="0" fontId="19" fillId="13" borderId="84" xfId="0" applyFont="1" applyFill="1" applyBorder="1" applyAlignment="1">
      <alignment vertical="center" wrapText="1"/>
    </xf>
    <xf numFmtId="0" fontId="2" fillId="0" borderId="85" xfId="0" applyFont="1" applyBorder="1"/>
    <xf numFmtId="0" fontId="2" fillId="0" borderId="86" xfId="0" applyFont="1" applyBorder="1"/>
    <xf numFmtId="0" fontId="2" fillId="0" borderId="87" xfId="0" applyFont="1" applyBorder="1"/>
    <xf numFmtId="0" fontId="36" fillId="0" borderId="55" xfId="0" applyFont="1" applyBorder="1" applyAlignment="1">
      <alignment horizontal="left" vertical="top" wrapText="1"/>
    </xf>
    <xf numFmtId="0" fontId="20" fillId="2" borderId="1" xfId="0" applyFont="1" applyFill="1" applyBorder="1" applyAlignment="1">
      <alignment horizontal="center" wrapText="1"/>
    </xf>
    <xf numFmtId="0" fontId="35" fillId="13" borderId="50" xfId="0" applyFont="1" applyFill="1" applyBorder="1" applyAlignment="1">
      <alignment horizontal="left" vertical="center" wrapText="1"/>
    </xf>
    <xf numFmtId="0" fontId="2" fillId="0" borderId="90" xfId="0" applyFont="1" applyBorder="1"/>
    <xf numFmtId="0" fontId="2" fillId="0" borderId="91" xfId="0" applyFont="1" applyBorder="1"/>
    <xf numFmtId="0" fontId="2" fillId="0" borderId="92" xfId="0" applyFont="1" applyBorder="1"/>
    <xf numFmtId="0" fontId="35" fillId="13" borderId="55" xfId="0" applyFont="1" applyFill="1" applyBorder="1" applyAlignment="1">
      <alignment horizontal="left" vertical="center" wrapText="1"/>
    </xf>
    <xf numFmtId="0" fontId="19" fillId="13" borderId="55" xfId="0" applyFont="1" applyFill="1" applyBorder="1" applyAlignment="1">
      <alignment vertical="center" wrapText="1"/>
    </xf>
    <xf numFmtId="0" fontId="19" fillId="13" borderId="50" xfId="0" applyFont="1" applyFill="1" applyBorder="1" applyAlignment="1">
      <alignment horizontal="left" vertical="center" wrapText="1"/>
    </xf>
    <xf numFmtId="0" fontId="19" fillId="13" borderId="55" xfId="0" applyFont="1" applyFill="1" applyBorder="1" applyAlignment="1">
      <alignment horizontal="left" vertical="center" wrapText="1"/>
    </xf>
    <xf numFmtId="0" fontId="34" fillId="13" borderId="55" xfId="0" applyFont="1" applyFill="1" applyBorder="1"/>
    <xf numFmtId="0" fontId="2" fillId="0" borderId="93" xfId="0" applyFont="1" applyBorder="1"/>
    <xf numFmtId="0" fontId="36" fillId="13" borderId="38" xfId="0" applyFont="1" applyFill="1" applyBorder="1" applyAlignment="1">
      <alignment horizontal="left" vertical="center" wrapText="1"/>
    </xf>
    <xf numFmtId="0" fontId="2" fillId="0" borderId="94" xfId="0" applyFont="1" applyBorder="1"/>
    <xf numFmtId="0" fontId="36" fillId="13" borderId="95" xfId="0" applyFont="1" applyFill="1" applyBorder="1" applyAlignment="1">
      <alignment horizontal="left" vertical="center" wrapText="1"/>
    </xf>
    <xf numFmtId="0" fontId="2" fillId="0" borderId="96" xfId="0" applyFont="1" applyBorder="1"/>
    <xf numFmtId="0" fontId="35" fillId="13" borderId="38" xfId="0" applyFont="1" applyFill="1" applyBorder="1" applyAlignment="1">
      <alignment horizontal="left" vertical="top" wrapText="1"/>
    </xf>
    <xf numFmtId="0" fontId="47" fillId="0" borderId="95" xfId="0" applyFont="1" applyBorder="1" applyAlignment="1">
      <alignment horizontal="left" vertical="top" wrapText="1"/>
    </xf>
    <xf numFmtId="0" fontId="24" fillId="7" borderId="20" xfId="0" applyFont="1" applyFill="1" applyBorder="1" applyAlignment="1">
      <alignment horizontal="center" vertical="center"/>
    </xf>
    <xf numFmtId="0" fontId="48" fillId="0" borderId="55" xfId="0" applyFont="1" applyBorder="1" applyAlignment="1">
      <alignment horizontal="left" vertical="top" wrapText="1"/>
    </xf>
    <xf numFmtId="0" fontId="57" fillId="15" borderId="38" xfId="0" applyFont="1" applyFill="1" applyBorder="1" applyAlignment="1">
      <alignment horizontal="center" vertical="center" wrapText="1"/>
    </xf>
    <xf numFmtId="0" fontId="66" fillId="16" borderId="100" xfId="0" applyFont="1" applyFill="1" applyBorder="1" applyAlignment="1">
      <alignment horizontal="center" vertical="center" textRotation="90"/>
    </xf>
    <xf numFmtId="0" fontId="2" fillId="0" borderId="101" xfId="0" applyFont="1" applyBorder="1"/>
    <xf numFmtId="0" fontId="2" fillId="0" borderId="102" xfId="0" applyFont="1" applyBorder="1"/>
    <xf numFmtId="0" fontId="67" fillId="16" borderId="38" xfId="0" applyFont="1" applyFill="1" applyBorder="1" applyAlignment="1">
      <alignment horizontal="center" vertical="center" wrapText="1"/>
    </xf>
    <xf numFmtId="0" fontId="71" fillId="17" borderId="100" xfId="0" applyFont="1" applyFill="1" applyBorder="1" applyAlignment="1">
      <alignment horizontal="center" vertical="center" textRotation="90"/>
    </xf>
    <xf numFmtId="0" fontId="72" fillId="17" borderId="38" xfId="0" applyFont="1" applyFill="1" applyBorder="1" applyAlignment="1">
      <alignment horizontal="center" vertical="center" wrapText="1"/>
    </xf>
    <xf numFmtId="0" fontId="75" fillId="18" borderId="100" xfId="0" applyFont="1" applyFill="1" applyBorder="1" applyAlignment="1">
      <alignment horizontal="center" vertical="center" textRotation="90"/>
    </xf>
    <xf numFmtId="0" fontId="76" fillId="18" borderId="38" xfId="0" applyFont="1" applyFill="1" applyBorder="1" applyAlignment="1">
      <alignment horizontal="center" vertical="center" wrapText="1"/>
    </xf>
    <xf numFmtId="0" fontId="50" fillId="3" borderId="38" xfId="0" applyFont="1" applyFill="1" applyBorder="1" applyAlignment="1">
      <alignment horizontal="center" vertical="center"/>
    </xf>
    <xf numFmtId="0" fontId="2" fillId="0" borderId="97" xfId="0" applyFont="1" applyBorder="1"/>
    <xf numFmtId="0" fontId="2" fillId="0" borderId="98" xfId="0" applyFont="1" applyBorder="1"/>
    <xf numFmtId="0" fontId="2" fillId="0" borderId="99" xfId="0" applyFont="1" applyBorder="1"/>
    <xf numFmtId="0" fontId="51" fillId="3" borderId="71" xfId="0" applyFont="1" applyFill="1" applyBorder="1" applyAlignment="1">
      <alignment horizontal="center" vertical="center" wrapText="1"/>
    </xf>
    <xf numFmtId="0" fontId="50" fillId="3" borderId="18" xfId="0" applyFont="1" applyFill="1" applyBorder="1" applyAlignment="1">
      <alignment horizontal="center" wrapText="1"/>
    </xf>
    <xf numFmtId="9" fontId="52" fillId="11" borderId="20" xfId="0" applyNumberFormat="1" applyFont="1" applyFill="1" applyBorder="1" applyAlignment="1">
      <alignment horizontal="center" wrapText="1"/>
    </xf>
    <xf numFmtId="9" fontId="53" fillId="0" borderId="0" xfId="0" applyNumberFormat="1" applyFont="1" applyAlignment="1">
      <alignment horizontal="center"/>
    </xf>
    <xf numFmtId="0" fontId="56" fillId="15" borderId="100" xfId="0" applyFont="1" applyFill="1" applyBorder="1" applyAlignment="1">
      <alignment horizontal="center" vertical="center" textRotation="90"/>
    </xf>
    <xf numFmtId="0" fontId="82" fillId="0" borderId="38" xfId="0" applyFont="1" applyBorder="1" applyAlignment="1">
      <alignment horizontal="center" vertical="center" wrapText="1"/>
    </xf>
    <xf numFmtId="0" fontId="41" fillId="0" borderId="39" xfId="0" applyFont="1" applyBorder="1" applyAlignment="1">
      <alignment horizontal="center" wrapText="1"/>
    </xf>
    <xf numFmtId="9" fontId="83" fillId="19" borderId="106" xfId="0" applyNumberFormat="1" applyFont="1" applyFill="1" applyBorder="1" applyAlignment="1">
      <alignment horizontal="center"/>
    </xf>
    <xf numFmtId="0" fontId="2" fillId="0" borderId="107" xfId="0" applyFont="1" applyBorder="1"/>
    <xf numFmtId="0" fontId="2" fillId="0" borderId="108" xfId="0" applyFont="1" applyBorder="1"/>
    <xf numFmtId="0" fontId="85" fillId="0" borderId="38" xfId="0" applyFont="1" applyBorder="1" applyAlignment="1">
      <alignment horizontal="center" vertical="center" wrapText="1"/>
    </xf>
    <xf numFmtId="0" fontId="89" fillId="3" borderId="38" xfId="0" applyFont="1" applyFill="1" applyBorder="1" applyAlignment="1">
      <alignment horizontal="center" vertical="center" wrapText="1"/>
    </xf>
    <xf numFmtId="0" fontId="41" fillId="0" borderId="38" xfId="0" applyFont="1" applyBorder="1" applyAlignment="1">
      <alignment horizontal="center" wrapText="1"/>
    </xf>
    <xf numFmtId="0" fontId="54" fillId="0" borderId="114" xfId="0" applyFont="1" applyBorder="1" applyAlignment="1">
      <alignment horizontal="center" wrapText="1"/>
    </xf>
    <xf numFmtId="0" fontId="2" fillId="0" borderId="115" xfId="0" applyFont="1" applyBorder="1"/>
    <xf numFmtId="0" fontId="94" fillId="21" borderId="23" xfId="0" applyFont="1" applyFill="1" applyBorder="1" applyAlignment="1">
      <alignment horizontal="center" vertical="center" wrapText="1"/>
    </xf>
    <xf numFmtId="0" fontId="2" fillId="0" borderId="118" xfId="0" applyFont="1" applyBorder="1"/>
    <xf numFmtId="0" fontId="2" fillId="0" borderId="119" xfId="0" applyFont="1" applyBorder="1"/>
    <xf numFmtId="0" fontId="19" fillId="4" borderId="27" xfId="0" applyFont="1" applyFill="1" applyBorder="1" applyAlignment="1">
      <alignment horizontal="left" vertical="center" wrapText="1"/>
    </xf>
    <xf numFmtId="0" fontId="41" fillId="0" borderId="43" xfId="0" applyFont="1" applyBorder="1" applyAlignment="1">
      <alignment horizontal="left" vertical="top"/>
    </xf>
    <xf numFmtId="0" fontId="7" fillId="5" borderId="29" xfId="0" applyFont="1" applyFill="1" applyBorder="1" applyAlignment="1">
      <alignment horizontal="left" vertical="center" wrapText="1"/>
    </xf>
    <xf numFmtId="0" fontId="8" fillId="6" borderId="29" xfId="0" applyFont="1" applyFill="1" applyBorder="1" applyAlignment="1">
      <alignment horizontal="left" vertical="center" wrapText="1"/>
    </xf>
    <xf numFmtId="1" fontId="8" fillId="6" borderId="29" xfId="0" applyNumberFormat="1" applyFont="1" applyFill="1" applyBorder="1" applyAlignment="1">
      <alignment horizontal="left" vertical="center" wrapText="1"/>
    </xf>
    <xf numFmtId="1" fontId="7" fillId="7" borderId="29" xfId="0" applyNumberFormat="1" applyFont="1" applyFill="1" applyBorder="1" applyAlignment="1">
      <alignment horizontal="left" vertical="center" wrapText="1"/>
    </xf>
    <xf numFmtId="0" fontId="95" fillId="21" borderId="23" xfId="0" applyFont="1" applyFill="1" applyBorder="1" applyAlignment="1">
      <alignment horizontal="center" vertical="center" wrapText="1"/>
    </xf>
    <xf numFmtId="0" fontId="96" fillId="21" borderId="23" xfId="0" applyFont="1" applyFill="1" applyBorder="1" applyAlignment="1">
      <alignment horizontal="center" vertical="center" wrapText="1"/>
    </xf>
    <xf numFmtId="0" fontId="41" fillId="0" borderId="50" xfId="0" applyFont="1" applyBorder="1" applyAlignment="1">
      <alignment horizontal="left" vertical="top"/>
    </xf>
    <xf numFmtId="0" fontId="97" fillId="8" borderId="32" xfId="0" applyFont="1" applyFill="1" applyBorder="1" applyAlignment="1">
      <alignment horizontal="center" vertical="center" wrapText="1"/>
    </xf>
    <xf numFmtId="0" fontId="97" fillId="9" borderId="32" xfId="0" applyFont="1" applyFill="1" applyBorder="1" applyAlignment="1">
      <alignment horizontal="center" vertical="center" wrapText="1"/>
    </xf>
    <xf numFmtId="0" fontId="97" fillId="8" borderId="59" xfId="0" applyFont="1" applyFill="1" applyBorder="1" applyAlignment="1">
      <alignment horizontal="center" vertical="center" wrapText="1"/>
    </xf>
    <xf numFmtId="0" fontId="97" fillId="9" borderId="59"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32" xfId="0" applyFont="1" applyFill="1" applyBorder="1" applyAlignment="1">
      <alignment horizontal="center" vertical="center"/>
    </xf>
    <xf numFmtId="0" fontId="97" fillId="24" borderId="32" xfId="0" applyFont="1" applyFill="1" applyBorder="1" applyAlignment="1">
      <alignment horizontal="center" vertical="center" wrapText="1"/>
    </xf>
    <xf numFmtId="0" fontId="10" fillId="24" borderId="59" xfId="0" applyFont="1" applyFill="1" applyBorder="1" applyAlignment="1">
      <alignment horizontal="center" vertical="center" wrapText="1"/>
    </xf>
    <xf numFmtId="0" fontId="10" fillId="24" borderId="59" xfId="0" applyFont="1" applyFill="1" applyBorder="1" applyAlignment="1">
      <alignment horizontal="center" vertical="center"/>
    </xf>
    <xf numFmtId="0" fontId="97" fillId="24" borderId="59" xfId="0" applyFont="1" applyFill="1" applyBorder="1" applyAlignment="1">
      <alignment horizontal="center" vertical="center" wrapText="1"/>
    </xf>
    <xf numFmtId="0" fontId="12" fillId="24" borderId="62" xfId="0" applyFont="1" applyFill="1" applyBorder="1" applyAlignment="1">
      <alignment horizontal="center" vertical="center"/>
    </xf>
    <xf numFmtId="0" fontId="12" fillId="24" borderId="108" xfId="0" applyFont="1" applyFill="1" applyBorder="1" applyAlignment="1">
      <alignment horizontal="center" vertical="center"/>
    </xf>
    <xf numFmtId="0" fontId="11" fillId="23" borderId="77" xfId="0" applyFont="1" applyFill="1" applyBorder="1" applyAlignment="1">
      <alignment horizontal="center" vertical="center" wrapText="1"/>
    </xf>
    <xf numFmtId="0" fontId="11" fillId="23" borderId="108" xfId="0" applyFont="1" applyFill="1" applyBorder="1" applyAlignment="1">
      <alignment horizontal="center" vertical="center" wrapText="1"/>
    </xf>
    <xf numFmtId="0" fontId="3" fillId="23" borderId="12" xfId="0" applyFont="1" applyFill="1" applyBorder="1" applyAlignment="1">
      <alignment horizontal="center" vertical="center"/>
    </xf>
    <xf numFmtId="0" fontId="3" fillId="23" borderId="13" xfId="0" applyFont="1" applyFill="1" applyBorder="1" applyAlignment="1">
      <alignment horizontal="center" vertical="center"/>
    </xf>
    <xf numFmtId="0" fontId="1" fillId="23" borderId="13" xfId="0" applyFont="1" applyFill="1" applyBorder="1" applyAlignment="1">
      <alignment horizontal="center" vertical="center"/>
    </xf>
  </cellXfs>
  <cellStyles count="1">
    <cellStyle name="Normal" xfId="0" builtinId="0"/>
  </cellStyles>
  <dxfs count="163">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ont>
        <color rgb="FFACA800"/>
      </font>
      <fill>
        <patternFill patternType="none"/>
      </fill>
    </dxf>
    <dxf>
      <font>
        <color rgb="FF00FF00"/>
      </font>
      <fill>
        <patternFill patternType="none"/>
      </fill>
    </dxf>
    <dxf>
      <font>
        <color rgb="FFFF6161"/>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'GIP009'!$C$12:$C$23</c:f>
              <c:numCache>
                <c:formatCode>0%</c:formatCode>
                <c:ptCount val="12"/>
                <c:pt idx="0">
                  <c:v>0</c:v>
                </c:pt>
                <c:pt idx="1">
                  <c:v>0</c:v>
                </c:pt>
                <c:pt idx="2">
                  <c:v>0</c:v>
                </c:pt>
                <c:pt idx="3">
                  <c:v>0.6</c:v>
                </c:pt>
                <c:pt idx="4">
                  <c:v>0.8</c:v>
                </c:pt>
                <c:pt idx="5">
                  <c:v>0.66700000000000004</c:v>
                </c:pt>
                <c:pt idx="6">
                  <c:v>0.73299999999999998</c:v>
                </c:pt>
                <c:pt idx="7">
                  <c:v>0.66700000000000004</c:v>
                </c:pt>
                <c:pt idx="8">
                  <c:v>0.66700000000000004</c:v>
                </c:pt>
                <c:pt idx="9">
                  <c:v>0.86670000000000003</c:v>
                </c:pt>
                <c:pt idx="10">
                  <c:v>0.4667</c:v>
                </c:pt>
                <c:pt idx="11">
                  <c:v>0.66669999999999996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68-48A2-830F-129C4E0EC3BD}"/>
            </c:ext>
          </c:extLst>
        </c:ser>
        <c:dLbls>
          <c:showLegendKey val="0"/>
          <c:showVal val="0"/>
          <c:showCatName val="0"/>
          <c:showSerName val="0"/>
          <c:showPercent val="0"/>
          <c:showBubbleSize val="0"/>
        </c:dLbls>
        <c:gapWidth val="150"/>
        <c:axId val="130623317"/>
        <c:axId val="2095829252"/>
      </c:barChart>
      <c:lineChart>
        <c:grouping val="standard"/>
        <c:varyColors val="1"/>
        <c:ser>
          <c:idx val="1"/>
          <c:order val="1"/>
          <c:tx>
            <c:v>LIMITE INSATISFACTORIO</c:v>
          </c:tx>
          <c:spPr>
            <a:ln w="19050" cmpd="sng">
              <a:solidFill>
                <a:srgbClr val="FF00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E268-48A2-830F-129C4E0EC3BD}"/>
            </c:ext>
          </c:extLst>
        </c:ser>
        <c:ser>
          <c:idx val="2"/>
          <c:order val="2"/>
          <c:tx>
            <c:v>LIMITE SATISFACTORIO</c:v>
          </c:tx>
          <c:spPr>
            <a:ln w="19050" cmpd="sng">
              <a:solidFill>
                <a:srgbClr val="00FF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E268-48A2-830F-129C4E0EC3BD}"/>
            </c:ext>
          </c:extLst>
        </c:ser>
        <c:dLbls>
          <c:showLegendKey val="0"/>
          <c:showVal val="0"/>
          <c:showCatName val="0"/>
          <c:showSerName val="0"/>
          <c:showPercent val="0"/>
          <c:showBubbleSize val="0"/>
        </c:dLbls>
        <c:marker val="1"/>
        <c:smooth val="0"/>
        <c:axId val="130623317"/>
        <c:axId val="2095829252"/>
      </c:lineChart>
      <c:catAx>
        <c:axId val="1306233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095829252"/>
        <c:crosses val="autoZero"/>
        <c:auto val="1"/>
        <c:lblAlgn val="ctr"/>
        <c:lblOffset val="100"/>
        <c:noMultiLvlLbl val="1"/>
      </c:catAx>
      <c:valAx>
        <c:axId val="20958292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062331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43351302785265"/>
        </c:manualLayout>
      </c:layout>
      <c:barChart>
        <c:barDir val="col"/>
        <c:grouping val="clustered"/>
        <c:varyColors val="1"/>
        <c:ser>
          <c:idx val="0"/>
          <c:order val="0"/>
          <c:tx>
            <c:strRef>
              <c:f>'GET003'!$C$11</c:f>
              <c:strCache>
                <c:ptCount val="1"/>
                <c:pt idx="0">
                  <c:v>ESTADO DEL INDICADOR</c:v>
                </c:pt>
              </c:strCache>
            </c:strRef>
          </c:tx>
          <c:spPr>
            <a:solidFill>
              <a:srgbClr val="5B9BD5"/>
            </a:solidFill>
            <a:ln cmpd="sng">
              <a:solidFill>
                <a:srgbClr val="000000"/>
              </a:solidFill>
            </a:ln>
          </c:spPr>
          <c:invertIfNegative val="1"/>
          <c:cat>
            <c:strRef>
              <c:f>'GET003'!$B$12:$B$23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'GET003'!$C$12:$C$23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15-49AE-B348-4A47960E69EB}"/>
            </c:ext>
          </c:extLst>
        </c:ser>
        <c:dLbls>
          <c:showLegendKey val="0"/>
          <c:showVal val="0"/>
          <c:showCatName val="0"/>
          <c:showSerName val="0"/>
          <c:showPercent val="0"/>
          <c:showBubbleSize val="0"/>
        </c:dLbls>
        <c:gapWidth val="150"/>
        <c:axId val="1389316266"/>
        <c:axId val="1482801924"/>
      </c:barChart>
      <c:lineChart>
        <c:grouping val="standard"/>
        <c:varyColors val="1"/>
        <c:ser>
          <c:idx val="1"/>
          <c:order val="1"/>
          <c:tx>
            <c:strRef>
              <c:f>'GET003'!$D$11</c:f>
              <c:strCache>
                <c:ptCount val="1"/>
                <c:pt idx="0">
                  <c:v>LIMITE INSATISFACTORIO</c:v>
                </c:pt>
              </c:strCache>
            </c:strRef>
          </c:tx>
          <c:spPr>
            <a:ln cmpd="sng">
              <a:solidFill>
                <a:srgbClr val="FF0000">
                  <a:alpha val="100000"/>
                </a:srgbClr>
              </a:solidFill>
            </a:ln>
          </c:spPr>
          <c:marker>
            <c:symbol val="none"/>
          </c:marker>
          <c:cat>
            <c:strRef>
              <c:f>'GET003'!$B$12:$B$23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'GET003'!$D$12:$D$23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E215-49AE-B348-4A47960E69EB}"/>
            </c:ext>
          </c:extLst>
        </c:ser>
        <c:ser>
          <c:idx val="2"/>
          <c:order val="2"/>
          <c:tx>
            <c:strRef>
              <c:f>'GET003'!$E$11</c:f>
              <c:strCache>
                <c:ptCount val="1"/>
                <c:pt idx="0">
                  <c:v>LIMITE SATISFACTORIO</c:v>
                </c:pt>
              </c:strCache>
            </c:strRef>
          </c:tx>
          <c:spPr>
            <a:ln cmpd="sng">
              <a:solidFill>
                <a:srgbClr val="6AA84F">
                  <a:alpha val="100000"/>
                </a:srgbClr>
              </a:solidFill>
            </a:ln>
          </c:spPr>
          <c:marker>
            <c:symbol val="none"/>
          </c:marker>
          <c:cat>
            <c:strRef>
              <c:f>'GET003'!$B$12:$B$23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'GET003'!$E$12:$E$23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E215-49AE-B348-4A47960E69EB}"/>
            </c:ext>
          </c:extLst>
        </c:ser>
        <c:dLbls>
          <c:showLegendKey val="0"/>
          <c:showVal val="0"/>
          <c:showCatName val="0"/>
          <c:showSerName val="0"/>
          <c:showPercent val="0"/>
          <c:showBubbleSize val="0"/>
        </c:dLbls>
        <c:marker val="1"/>
        <c:smooth val="0"/>
        <c:axId val="1389316266"/>
        <c:axId val="1482801924"/>
      </c:lineChart>
      <c:catAx>
        <c:axId val="13893162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482801924"/>
        <c:crosses val="autoZero"/>
        <c:auto val="1"/>
        <c:lblAlgn val="ctr"/>
        <c:lblOffset val="100"/>
        <c:noMultiLvlLbl val="1"/>
      </c:catAx>
      <c:valAx>
        <c:axId val="14828019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389316266"/>
        <c:crosses val="autoZero"/>
        <c:crossBetween val="between"/>
      </c:valAx>
    </c:plotArea>
    <c:legend>
      <c:legendPos val="r"/>
      <c:layout>
        <c:manualLayout>
          <c:xMode val="edge"/>
          <c:yMode val="edge"/>
          <c:x val="0.10787109375000008"/>
          <c:y val="0.8801886792452831"/>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4065588499550754"/>
        </c:manualLayout>
      </c:layout>
      <c:barChart>
        <c:barDir val="col"/>
        <c:grouping val="clustered"/>
        <c:varyColors val="1"/>
        <c:ser>
          <c:idx val="0"/>
          <c:order val="0"/>
          <c:tx>
            <c:strRef>
              <c:f>'GET004'!$C$11</c:f>
              <c:strCache>
                <c:ptCount val="1"/>
                <c:pt idx="0">
                  <c:v>ESTADO DEL INDICADOR</c:v>
                </c:pt>
              </c:strCache>
            </c:strRef>
          </c:tx>
          <c:spPr>
            <a:solidFill>
              <a:srgbClr val="5B9BD5"/>
            </a:solidFill>
            <a:ln cmpd="sng">
              <a:solidFill>
                <a:srgbClr val="000000"/>
              </a:solidFill>
            </a:ln>
          </c:spPr>
          <c:invertIfNegative val="1"/>
          <c:cat>
            <c:strRef>
              <c:f>'GET004'!$B$12:$B$23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'GET004'!$C$12:$C$23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6DF-41F2-A33C-F27B913AEFD5}"/>
            </c:ext>
          </c:extLst>
        </c:ser>
        <c:dLbls>
          <c:showLegendKey val="0"/>
          <c:showVal val="0"/>
          <c:showCatName val="0"/>
          <c:showSerName val="0"/>
          <c:showPercent val="0"/>
          <c:showBubbleSize val="0"/>
        </c:dLbls>
        <c:gapWidth val="150"/>
        <c:axId val="1897425065"/>
        <c:axId val="463434738"/>
      </c:barChart>
      <c:lineChart>
        <c:grouping val="standard"/>
        <c:varyColors val="1"/>
        <c:ser>
          <c:idx val="1"/>
          <c:order val="1"/>
          <c:tx>
            <c:strRef>
              <c:f>'GET004'!$D$11</c:f>
              <c:strCache>
                <c:ptCount val="1"/>
                <c:pt idx="0">
                  <c:v>LIMITE INSATISFACTORIO</c:v>
                </c:pt>
              </c:strCache>
            </c:strRef>
          </c:tx>
          <c:spPr>
            <a:ln cmpd="sng">
              <a:solidFill>
                <a:srgbClr val="FF0000">
                  <a:alpha val="100000"/>
                </a:srgbClr>
              </a:solidFill>
            </a:ln>
          </c:spPr>
          <c:marker>
            <c:symbol val="none"/>
          </c:marker>
          <c:cat>
            <c:strRef>
              <c:f>'GET004'!$B$12:$B$23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D6DF-41F2-A33C-F27B913AEFD5}"/>
            </c:ext>
          </c:extLst>
        </c:ser>
        <c:ser>
          <c:idx val="2"/>
          <c:order val="2"/>
          <c:tx>
            <c:strRef>
              <c:f>'GET004'!$E$11</c:f>
              <c:strCache>
                <c:ptCount val="1"/>
                <c:pt idx="0">
                  <c:v>LIMITE SATISFACTORIO</c:v>
                </c:pt>
              </c:strCache>
            </c:strRef>
          </c:tx>
          <c:spPr>
            <a:ln cmpd="sng">
              <a:solidFill>
                <a:srgbClr val="93C47D">
                  <a:alpha val="100000"/>
                </a:srgbClr>
              </a:solidFill>
            </a:ln>
          </c:spPr>
          <c:marker>
            <c:symbol val="none"/>
          </c:marker>
          <c:cat>
            <c:strRef>
              <c:f>'GET004'!$B$12:$B$23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D6DF-41F2-A33C-F27B913AEFD5}"/>
            </c:ext>
          </c:extLst>
        </c:ser>
        <c:dLbls>
          <c:showLegendKey val="0"/>
          <c:showVal val="0"/>
          <c:showCatName val="0"/>
          <c:showSerName val="0"/>
          <c:showPercent val="0"/>
          <c:showBubbleSize val="0"/>
        </c:dLbls>
        <c:marker val="1"/>
        <c:smooth val="0"/>
        <c:axId val="1897425065"/>
        <c:axId val="463434738"/>
      </c:lineChart>
      <c:catAx>
        <c:axId val="189742506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463434738"/>
        <c:crosses val="autoZero"/>
        <c:auto val="1"/>
        <c:lblAlgn val="ctr"/>
        <c:lblOffset val="100"/>
        <c:noMultiLvlLbl val="1"/>
      </c:catAx>
      <c:valAx>
        <c:axId val="4634347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897425065"/>
        <c:crosses val="autoZero"/>
        <c:crossBetween val="between"/>
      </c:valAx>
    </c:plotArea>
    <c:legend>
      <c:legendPos val="r"/>
      <c:layout>
        <c:manualLayout>
          <c:xMode val="edge"/>
          <c:yMode val="edge"/>
          <c:x val="0.1512044270833334"/>
          <c:y val="0.9017520215633423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9456424079065584"/>
        </c:manualLayout>
      </c:layout>
      <c:barChart>
        <c:barDir val="col"/>
        <c:grouping val="clustered"/>
        <c:varyColors val="1"/>
        <c:ser>
          <c:idx val="0"/>
          <c:order val="0"/>
          <c:tx>
            <c:strRef>
              <c:f>'GET005'!$C$10</c:f>
              <c:strCache>
                <c:ptCount val="1"/>
                <c:pt idx="0">
                  <c:v>ESTADO DEL INDICADOR</c:v>
                </c:pt>
              </c:strCache>
            </c:strRef>
          </c:tx>
          <c:spPr>
            <a:solidFill>
              <a:srgbClr val="5B9BD5"/>
            </a:solidFill>
            <a:ln cmpd="sng">
              <a:solidFill>
                <a:srgbClr val="000000"/>
              </a:solidFill>
            </a:ln>
          </c:spPr>
          <c:invertIfNegative val="1"/>
          <c:cat>
            <c:strRef>
              <c:f>'GET005'!$B$11:$B$22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'GET005'!$C$11:$C$22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9D-44D2-BD9E-B541039BA3A6}"/>
            </c:ext>
          </c:extLst>
        </c:ser>
        <c:dLbls>
          <c:showLegendKey val="0"/>
          <c:showVal val="0"/>
          <c:showCatName val="0"/>
          <c:showSerName val="0"/>
          <c:showPercent val="0"/>
          <c:showBubbleSize val="0"/>
        </c:dLbls>
        <c:gapWidth val="150"/>
        <c:axId val="2077402629"/>
        <c:axId val="1926844024"/>
      </c:barChart>
      <c:lineChart>
        <c:grouping val="standard"/>
        <c:varyColors val="1"/>
        <c:ser>
          <c:idx val="1"/>
          <c:order val="1"/>
          <c:tx>
            <c:strRef>
              <c:f>'GET005'!$D$10</c:f>
              <c:strCache>
                <c:ptCount val="1"/>
                <c:pt idx="0">
                  <c:v>LIMITE INSATISFACTORIO</c:v>
                </c:pt>
              </c:strCache>
            </c:strRef>
          </c:tx>
          <c:spPr>
            <a:ln cmpd="sng">
              <a:solidFill>
                <a:srgbClr val="FF0000">
                  <a:alpha val="100000"/>
                </a:srgbClr>
              </a:solidFill>
            </a:ln>
          </c:spPr>
          <c:marker>
            <c:symbol val="none"/>
          </c:marker>
          <c:cat>
            <c:strRef>
              <c:f>'GET005'!$B$11:$B$22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'GET005'!$D$11:$D$22</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539D-44D2-BD9E-B541039BA3A6}"/>
            </c:ext>
          </c:extLst>
        </c:ser>
        <c:ser>
          <c:idx val="2"/>
          <c:order val="2"/>
          <c:tx>
            <c:strRef>
              <c:f>'GET005'!$E$10</c:f>
              <c:strCache>
                <c:ptCount val="1"/>
                <c:pt idx="0">
                  <c:v>LIMITE SATISFACTORIO</c:v>
                </c:pt>
              </c:strCache>
            </c:strRef>
          </c:tx>
          <c:spPr>
            <a:ln cmpd="sng">
              <a:solidFill>
                <a:srgbClr val="6AA84F">
                  <a:alpha val="100000"/>
                </a:srgbClr>
              </a:solidFill>
            </a:ln>
          </c:spPr>
          <c:marker>
            <c:symbol val="none"/>
          </c:marker>
          <c:cat>
            <c:strRef>
              <c:f>'GET005'!$B$11:$B$22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'GET005'!$E$11:$E$22</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539D-44D2-BD9E-B541039BA3A6}"/>
            </c:ext>
          </c:extLst>
        </c:ser>
        <c:dLbls>
          <c:showLegendKey val="0"/>
          <c:showVal val="0"/>
          <c:showCatName val="0"/>
          <c:showSerName val="0"/>
          <c:showPercent val="0"/>
          <c:showBubbleSize val="0"/>
        </c:dLbls>
        <c:marker val="1"/>
        <c:smooth val="0"/>
        <c:axId val="2077402629"/>
        <c:axId val="1926844024"/>
      </c:lineChart>
      <c:catAx>
        <c:axId val="207740262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926844024"/>
        <c:crosses val="autoZero"/>
        <c:auto val="1"/>
        <c:lblAlgn val="ctr"/>
        <c:lblOffset val="100"/>
        <c:noMultiLvlLbl val="1"/>
      </c:catAx>
      <c:valAx>
        <c:axId val="19268440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77402629"/>
        <c:crosses val="autoZero"/>
        <c:crossBetween val="between"/>
      </c:valAx>
    </c:plotArea>
    <c:legend>
      <c:legendPos val="r"/>
      <c:layout>
        <c:manualLayout>
          <c:xMode val="edge"/>
          <c:yMode val="edge"/>
          <c:x val="8.9537760416666709E-2"/>
          <c:y val="0.96105121293800544"/>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0561545372866123"/>
        </c:manualLayout>
      </c:layout>
      <c:barChart>
        <c:barDir val="col"/>
        <c:grouping val="clustered"/>
        <c:varyColors val="1"/>
        <c:ser>
          <c:idx val="0"/>
          <c:order val="0"/>
          <c:tx>
            <c:strRef>
              <c:f>'GET006'!$C$11</c:f>
              <c:strCache>
                <c:ptCount val="1"/>
                <c:pt idx="0">
                  <c:v>ESTADO DEL INDICADOR</c:v>
                </c:pt>
              </c:strCache>
            </c:strRef>
          </c:tx>
          <c:spPr>
            <a:solidFill>
              <a:srgbClr val="5B9BD5"/>
            </a:solidFill>
            <a:ln cmpd="sng">
              <a:solidFill>
                <a:srgbClr val="000000"/>
              </a:solidFill>
            </a:ln>
          </c:spPr>
          <c:invertIfNegative val="1"/>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5B9-4FC2-B6B7-2EBF9D6AC845}"/>
            </c:ext>
          </c:extLst>
        </c:ser>
        <c:dLbls>
          <c:showLegendKey val="0"/>
          <c:showVal val="0"/>
          <c:showCatName val="0"/>
          <c:showSerName val="0"/>
          <c:showPercent val="0"/>
          <c:showBubbleSize val="0"/>
        </c:dLbls>
        <c:gapWidth val="150"/>
        <c:axId val="64785175"/>
        <c:axId val="777859114"/>
      </c:barChart>
      <c:lineChart>
        <c:grouping val="standard"/>
        <c:varyColors val="1"/>
        <c:ser>
          <c:idx val="1"/>
          <c:order val="1"/>
          <c:tx>
            <c:strRef>
              <c:f>'GET006'!$D$11</c:f>
              <c:strCache>
                <c:ptCount val="1"/>
                <c:pt idx="0">
                  <c:v>LIMITE INSATISFACTORIO</c:v>
                </c:pt>
              </c:strCache>
            </c:strRef>
          </c:tx>
          <c:spPr>
            <a:ln cmpd="sng">
              <a:solidFill>
                <a:srgbClr val="FF0000">
                  <a:alpha val="100000"/>
                </a:srgbClr>
              </a:solidFill>
            </a:ln>
          </c:spPr>
          <c:marker>
            <c:symbol val="none"/>
          </c:marker>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65B9-4FC2-B6B7-2EBF9D6AC845}"/>
            </c:ext>
          </c:extLst>
        </c:ser>
        <c:ser>
          <c:idx val="2"/>
          <c:order val="2"/>
          <c:tx>
            <c:strRef>
              <c:f>'GET006'!$E$11</c:f>
              <c:strCache>
                <c:ptCount val="1"/>
                <c:pt idx="0">
                  <c:v>LIMITE SATISFACTORIO</c:v>
                </c:pt>
              </c:strCache>
            </c:strRef>
          </c:tx>
          <c:spPr>
            <a:ln cmpd="sng">
              <a:solidFill>
                <a:srgbClr val="6AA84F">
                  <a:alpha val="100000"/>
                </a:srgbClr>
              </a:solidFill>
            </a:ln>
          </c:spPr>
          <c:marker>
            <c:symbol val="none"/>
          </c:marker>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65B9-4FC2-B6B7-2EBF9D6AC845}"/>
            </c:ext>
          </c:extLst>
        </c:ser>
        <c:dLbls>
          <c:showLegendKey val="0"/>
          <c:showVal val="0"/>
          <c:showCatName val="0"/>
          <c:showSerName val="0"/>
          <c:showPercent val="0"/>
          <c:showBubbleSize val="0"/>
        </c:dLbls>
        <c:marker val="1"/>
        <c:smooth val="0"/>
        <c:axId val="64785175"/>
        <c:axId val="777859114"/>
      </c:lineChart>
      <c:catAx>
        <c:axId val="64785175"/>
        <c:scaling>
          <c:orientation val="minMax"/>
        </c:scaling>
        <c:delete val="0"/>
        <c:axPos val="b"/>
        <c:title>
          <c:tx>
            <c:rich>
              <a:bodyPr/>
              <a:lstStyle/>
              <a:p>
                <a:pPr lvl="0">
                  <a:defRPr b="0">
                    <a:solidFill>
                      <a:srgbClr val="000000"/>
                    </a:solidFill>
                    <a:latin typeface="+mn-lt"/>
                  </a:defRPr>
                </a:pPr>
                <a:endParaRPr lang="es-CO"/>
              </a:p>
            </c:rich>
          </c:tx>
          <c:layout>
            <c:manualLayout>
              <c:xMode val="edge"/>
              <c:yMode val="edge"/>
              <c:x val="8.5623697916666658E-2"/>
              <c:y val="0.91495956873315365"/>
            </c:manualLayout>
          </c:layout>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777859114"/>
        <c:crosses val="autoZero"/>
        <c:auto val="1"/>
        <c:lblAlgn val="ctr"/>
        <c:lblOffset val="100"/>
        <c:noMultiLvlLbl val="1"/>
      </c:catAx>
      <c:valAx>
        <c:axId val="7778591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64785175"/>
        <c:crosses val="autoZero"/>
        <c:crossBetween val="between"/>
      </c:valAx>
    </c:plotArea>
    <c:legend>
      <c:legendPos val="r"/>
      <c:layout>
        <c:manualLayout>
          <c:xMode val="edge"/>
          <c:yMode val="edge"/>
          <c:x val="0.12453776041666674"/>
          <c:y val="0.8801886792452831"/>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2178796046720566"/>
        </c:manualLayout>
      </c:layout>
      <c:barChart>
        <c:barDir val="col"/>
        <c:grouping val="clustered"/>
        <c:varyColors val="1"/>
        <c:ser>
          <c:idx val="0"/>
          <c:order val="0"/>
          <c:tx>
            <c:strRef>
              <c:f>'GET007'!$C$11</c:f>
              <c:strCache>
                <c:ptCount val="1"/>
                <c:pt idx="0">
                  <c:v>ESTADO DEL INDICADOR</c:v>
                </c:pt>
              </c:strCache>
            </c:strRef>
          </c:tx>
          <c:spPr>
            <a:solidFill>
              <a:srgbClr val="5B9BD5"/>
            </a:solidFill>
            <a:ln cmpd="sng">
              <a:solidFill>
                <a:srgbClr val="000000"/>
              </a:solidFill>
            </a:ln>
          </c:spPr>
          <c:invertIfNegative val="1"/>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'GET007'!$C$12:$C$23</c:f>
              <c:numCache>
                <c:formatCode>0%</c:formatCode>
                <c:ptCount val="12"/>
                <c:pt idx="0">
                  <c:v>0</c:v>
                </c:pt>
                <c:pt idx="1">
                  <c:v>0</c:v>
                </c:pt>
                <c:pt idx="2">
                  <c:v>0</c:v>
                </c:pt>
                <c:pt idx="3">
                  <c:v>0</c:v>
                </c:pt>
                <c:pt idx="4">
                  <c:v>0</c:v>
                </c:pt>
                <c:pt idx="5">
                  <c:v>0.6</c:v>
                </c:pt>
                <c:pt idx="6">
                  <c:v>0</c:v>
                </c:pt>
                <c:pt idx="7">
                  <c:v>0</c:v>
                </c:pt>
                <c:pt idx="8">
                  <c:v>0</c:v>
                </c:pt>
                <c:pt idx="9">
                  <c:v>0</c:v>
                </c:pt>
                <c:pt idx="10">
                  <c:v>0</c:v>
                </c:pt>
                <c:pt idx="11">
                  <c:v>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B4-4819-A5E1-B0AEC977F327}"/>
            </c:ext>
          </c:extLst>
        </c:ser>
        <c:dLbls>
          <c:showLegendKey val="0"/>
          <c:showVal val="0"/>
          <c:showCatName val="0"/>
          <c:showSerName val="0"/>
          <c:showPercent val="0"/>
          <c:showBubbleSize val="0"/>
        </c:dLbls>
        <c:gapWidth val="150"/>
        <c:axId val="2095491866"/>
        <c:axId val="976251751"/>
      </c:barChart>
      <c:lineChart>
        <c:grouping val="standard"/>
        <c:varyColors val="1"/>
        <c:ser>
          <c:idx val="1"/>
          <c:order val="1"/>
          <c:tx>
            <c:strRef>
              <c:f>'GET007'!$D$11</c:f>
              <c:strCache>
                <c:ptCount val="1"/>
                <c:pt idx="0">
                  <c:v>LIMITE INSATISFACTORIO</c:v>
                </c:pt>
              </c:strCache>
            </c:strRef>
          </c:tx>
          <c:spPr>
            <a:ln cmpd="sng">
              <a:solidFill>
                <a:srgbClr val="FF0000">
                  <a:alpha val="100000"/>
                </a:srgbClr>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'GET007'!$D$12:$D$23</c:f>
              <c:numCache>
                <c:formatCode>0%</c:formatCode>
                <c:ptCount val="12"/>
                <c:pt idx="0">
                  <c:v>0.51</c:v>
                </c:pt>
                <c:pt idx="1">
                  <c:v>0.51</c:v>
                </c:pt>
                <c:pt idx="2">
                  <c:v>0.51</c:v>
                </c:pt>
                <c:pt idx="3">
                  <c:v>0.51</c:v>
                </c:pt>
                <c:pt idx="4">
                  <c:v>0.51</c:v>
                </c:pt>
                <c:pt idx="5">
                  <c:v>0.51</c:v>
                </c:pt>
                <c:pt idx="6">
                  <c:v>0.51</c:v>
                </c:pt>
                <c:pt idx="7">
                  <c:v>0.51</c:v>
                </c:pt>
                <c:pt idx="8">
                  <c:v>0.51</c:v>
                </c:pt>
                <c:pt idx="9">
                  <c:v>0.51</c:v>
                </c:pt>
                <c:pt idx="10">
                  <c:v>0.51</c:v>
                </c:pt>
                <c:pt idx="11">
                  <c:v>0.51</c:v>
                </c:pt>
              </c:numCache>
            </c:numRef>
          </c:val>
          <c:smooth val="0"/>
          <c:extLst>
            <c:ext xmlns:c16="http://schemas.microsoft.com/office/drawing/2014/chart" uri="{C3380CC4-5D6E-409C-BE32-E72D297353CC}">
              <c16:uniqueId val="{00000001-59B4-4819-A5E1-B0AEC977F327}"/>
            </c:ext>
          </c:extLst>
        </c:ser>
        <c:ser>
          <c:idx val="2"/>
          <c:order val="2"/>
          <c:tx>
            <c:strRef>
              <c:f>'GET007'!$E$11</c:f>
              <c:strCache>
                <c:ptCount val="1"/>
                <c:pt idx="0">
                  <c:v>LIMITE SATISFACTORIO</c:v>
                </c:pt>
              </c:strCache>
            </c:strRef>
          </c:tx>
          <c:spPr>
            <a:ln cmpd="sng">
              <a:solidFill>
                <a:srgbClr val="6AA84F">
                  <a:alpha val="100000"/>
                </a:srgbClr>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'GET007'!$E$12:$E$23</c:f>
              <c:numCache>
                <c:formatCode>0%</c:formatCode>
                <c:ptCount val="12"/>
                <c:pt idx="0">
                  <c:v>0.54</c:v>
                </c:pt>
                <c:pt idx="1">
                  <c:v>0.54</c:v>
                </c:pt>
                <c:pt idx="2">
                  <c:v>0.54</c:v>
                </c:pt>
                <c:pt idx="3">
                  <c:v>0.54</c:v>
                </c:pt>
                <c:pt idx="4">
                  <c:v>0.54</c:v>
                </c:pt>
                <c:pt idx="5">
                  <c:v>0.54</c:v>
                </c:pt>
                <c:pt idx="6">
                  <c:v>0.54</c:v>
                </c:pt>
                <c:pt idx="7">
                  <c:v>0.54</c:v>
                </c:pt>
                <c:pt idx="8">
                  <c:v>0.54</c:v>
                </c:pt>
                <c:pt idx="9">
                  <c:v>0.54</c:v>
                </c:pt>
                <c:pt idx="10">
                  <c:v>0.54</c:v>
                </c:pt>
                <c:pt idx="11">
                  <c:v>0.54</c:v>
                </c:pt>
              </c:numCache>
            </c:numRef>
          </c:val>
          <c:smooth val="0"/>
          <c:extLst>
            <c:ext xmlns:c16="http://schemas.microsoft.com/office/drawing/2014/chart" uri="{C3380CC4-5D6E-409C-BE32-E72D297353CC}">
              <c16:uniqueId val="{00000002-59B4-4819-A5E1-B0AEC977F327}"/>
            </c:ext>
          </c:extLst>
        </c:ser>
        <c:dLbls>
          <c:showLegendKey val="0"/>
          <c:showVal val="0"/>
          <c:showCatName val="0"/>
          <c:showSerName val="0"/>
          <c:showPercent val="0"/>
          <c:showBubbleSize val="0"/>
        </c:dLbls>
        <c:marker val="1"/>
        <c:smooth val="0"/>
        <c:axId val="2095491866"/>
        <c:axId val="976251751"/>
      </c:lineChart>
      <c:catAx>
        <c:axId val="20954918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976251751"/>
        <c:crosses val="autoZero"/>
        <c:auto val="1"/>
        <c:lblAlgn val="ctr"/>
        <c:lblOffset val="100"/>
        <c:noMultiLvlLbl val="1"/>
      </c:catAx>
      <c:valAx>
        <c:axId val="9762517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95491866"/>
        <c:crosses val="autoZero"/>
        <c:crossBetween val="between"/>
      </c:valAx>
    </c:plotArea>
    <c:legend>
      <c:legendPos val="r"/>
      <c:layout>
        <c:manualLayout>
          <c:xMode val="edge"/>
          <c:yMode val="edge"/>
          <c:x val="0.14953776041666675"/>
          <c:y val="0.9556603773584906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769542378917386E-2"/>
          <c:y val="0.13555781185498164"/>
          <c:w val="0.91121906160968658"/>
          <c:h val="0.5553205665233967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'GCE001'!$C$12:$C$23</c:f>
              <c:numCache>
                <c:formatCode>0%</c:formatCode>
                <c:ptCount val="12"/>
                <c:pt idx="0">
                  <c:v>0.96</c:v>
                </c:pt>
                <c:pt idx="1">
                  <c:v>0.95</c:v>
                </c:pt>
                <c:pt idx="2">
                  <c:v>0.9</c:v>
                </c:pt>
                <c:pt idx="3">
                  <c:v>0.9</c:v>
                </c:pt>
                <c:pt idx="4">
                  <c:v>0.9</c:v>
                </c:pt>
                <c:pt idx="5">
                  <c:v>0.91</c:v>
                </c:pt>
                <c:pt idx="6">
                  <c:v>0.88</c:v>
                </c:pt>
                <c:pt idx="7">
                  <c:v>0.78</c:v>
                </c:pt>
                <c:pt idx="8">
                  <c:v>0.88</c:v>
                </c:pt>
                <c:pt idx="9">
                  <c:v>0.96</c:v>
                </c:pt>
                <c:pt idx="10">
                  <c:v>0.94</c:v>
                </c:pt>
                <c:pt idx="11">
                  <c:v>0.92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DD-4D57-B8E6-79439E65FAA4}"/>
            </c:ext>
          </c:extLst>
        </c:ser>
        <c:dLbls>
          <c:showLegendKey val="0"/>
          <c:showVal val="0"/>
          <c:showCatName val="0"/>
          <c:showSerName val="0"/>
          <c:showPercent val="0"/>
          <c:showBubbleSize val="0"/>
        </c:dLbls>
        <c:gapWidth val="150"/>
        <c:axId val="1294734081"/>
        <c:axId val="1490177126"/>
      </c:barChart>
      <c:lineChart>
        <c:grouping val="standard"/>
        <c:varyColors val="1"/>
        <c:ser>
          <c:idx val="1"/>
          <c:order val="1"/>
          <c:tx>
            <c:v>LIMITE INSATISFACTORIO</c:v>
          </c:tx>
          <c:spPr>
            <a:ln cmpd="sng">
              <a:solidFill>
                <a:srgbClr val="FF0000">
                  <a:alpha val="100000"/>
                </a:srgbClr>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'GCE001'!$D$12:$D$23</c:f>
              <c:numCache>
                <c:formatCode>0%</c:formatCode>
                <c:ptCount val="12"/>
                <c:pt idx="0">
                  <c:v>0.73949999999999994</c:v>
                </c:pt>
                <c:pt idx="1">
                  <c:v>0.73949999999999994</c:v>
                </c:pt>
                <c:pt idx="2">
                  <c:v>0.73949999999999994</c:v>
                </c:pt>
                <c:pt idx="3">
                  <c:v>0.73949999999999994</c:v>
                </c:pt>
                <c:pt idx="4">
                  <c:v>0.73949999999999994</c:v>
                </c:pt>
                <c:pt idx="5">
                  <c:v>0.73949999999999994</c:v>
                </c:pt>
                <c:pt idx="6">
                  <c:v>0.73949999999999994</c:v>
                </c:pt>
                <c:pt idx="7">
                  <c:v>0.73949999999999994</c:v>
                </c:pt>
                <c:pt idx="8">
                  <c:v>0.73949999999999994</c:v>
                </c:pt>
                <c:pt idx="9">
                  <c:v>0.73949999999999994</c:v>
                </c:pt>
                <c:pt idx="10">
                  <c:v>0.73949999999999994</c:v>
                </c:pt>
                <c:pt idx="11">
                  <c:v>0.73949999999999994</c:v>
                </c:pt>
              </c:numCache>
            </c:numRef>
          </c:val>
          <c:smooth val="0"/>
          <c:extLst>
            <c:ext xmlns:c16="http://schemas.microsoft.com/office/drawing/2014/chart" uri="{C3380CC4-5D6E-409C-BE32-E72D297353CC}">
              <c16:uniqueId val="{00000001-47DD-4D57-B8E6-79439E65FAA4}"/>
            </c:ext>
          </c:extLst>
        </c:ser>
        <c:ser>
          <c:idx val="2"/>
          <c:order val="2"/>
          <c:tx>
            <c:v>LIMITE SATISFACTORIO</c:v>
          </c:tx>
          <c:spPr>
            <a:ln cmpd="sng">
              <a:solidFill>
                <a:srgbClr val="00FF00">
                  <a:alpha val="100000"/>
                </a:srgbClr>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'GCE001'!$E$12:$E$23</c:f>
              <c:numCache>
                <c:formatCode>0%</c:formatCode>
                <c:ptCount val="12"/>
                <c:pt idx="0">
                  <c:v>0.78300000000000003</c:v>
                </c:pt>
                <c:pt idx="1">
                  <c:v>0.78300000000000003</c:v>
                </c:pt>
                <c:pt idx="2">
                  <c:v>0.78300000000000003</c:v>
                </c:pt>
                <c:pt idx="3">
                  <c:v>0.78300000000000003</c:v>
                </c:pt>
                <c:pt idx="4">
                  <c:v>0.78300000000000003</c:v>
                </c:pt>
                <c:pt idx="5">
                  <c:v>0.78300000000000003</c:v>
                </c:pt>
                <c:pt idx="6">
                  <c:v>0.78300000000000003</c:v>
                </c:pt>
                <c:pt idx="7">
                  <c:v>0.78300000000000003</c:v>
                </c:pt>
                <c:pt idx="8">
                  <c:v>0.78300000000000003</c:v>
                </c:pt>
                <c:pt idx="9">
                  <c:v>0.78300000000000003</c:v>
                </c:pt>
                <c:pt idx="10">
                  <c:v>0.78300000000000003</c:v>
                </c:pt>
                <c:pt idx="11">
                  <c:v>0.78300000000000003</c:v>
                </c:pt>
              </c:numCache>
            </c:numRef>
          </c:val>
          <c:smooth val="0"/>
          <c:extLst>
            <c:ext xmlns:c16="http://schemas.microsoft.com/office/drawing/2014/chart" uri="{C3380CC4-5D6E-409C-BE32-E72D297353CC}">
              <c16:uniqueId val="{00000002-47DD-4D57-B8E6-79439E65FAA4}"/>
            </c:ext>
          </c:extLst>
        </c:ser>
        <c:dLbls>
          <c:showLegendKey val="0"/>
          <c:showVal val="0"/>
          <c:showCatName val="0"/>
          <c:showSerName val="0"/>
          <c:showPercent val="0"/>
          <c:showBubbleSize val="0"/>
        </c:dLbls>
        <c:marker val="1"/>
        <c:smooth val="0"/>
        <c:axId val="1294734081"/>
        <c:axId val="1490177126"/>
      </c:lineChart>
      <c:catAx>
        <c:axId val="129473408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490177126"/>
        <c:crosses val="autoZero"/>
        <c:auto val="1"/>
        <c:lblAlgn val="ctr"/>
        <c:lblOffset val="100"/>
        <c:noMultiLvlLbl val="1"/>
      </c:catAx>
      <c:valAx>
        <c:axId val="14901771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294734081"/>
        <c:crosses val="autoZero"/>
        <c:crossBetween val="between"/>
      </c:valAx>
    </c:plotArea>
    <c:legend>
      <c:legendPos val="r"/>
      <c:layout>
        <c:manualLayout>
          <c:xMode val="edge"/>
          <c:yMode val="edge"/>
          <c:x val="0.32166666666666677"/>
          <c:y val="0.9017520215633423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PROGRAMADOS</c:v>
          </c:tx>
          <c:spPr>
            <a:solidFill>
              <a:srgbClr val="5B9BD5"/>
            </a:solidFill>
            <a:ln cmpd="sng">
              <a:solidFill>
                <a:srgbClr val="000000"/>
              </a:solidFill>
            </a:ln>
          </c:spPr>
          <c:invertIfNegative val="1"/>
          <c:cat>
            <c:strRef>
              <c:f>'GCE002'!$B$11:$B$23</c:f>
              <c:strCache>
                <c:ptCount val="13"/>
                <c:pt idx="0">
                  <c:v>MES</c:v>
                </c:pt>
                <c:pt idx="1">
                  <c:v>Enero</c:v>
                </c:pt>
                <c:pt idx="2">
                  <c:v>Febrero</c:v>
                </c:pt>
                <c:pt idx="3">
                  <c:v>Marzo</c:v>
                </c:pt>
                <c:pt idx="4">
                  <c:v>Abril </c:v>
                </c:pt>
                <c:pt idx="5">
                  <c:v>Mayo</c:v>
                </c:pt>
                <c:pt idx="6">
                  <c:v>Junio</c:v>
                </c:pt>
                <c:pt idx="7">
                  <c:v>Julio </c:v>
                </c:pt>
                <c:pt idx="8">
                  <c:v>Agosto </c:v>
                </c:pt>
                <c:pt idx="9">
                  <c:v>Septiembre</c:v>
                </c:pt>
                <c:pt idx="10">
                  <c:v>Octubre </c:v>
                </c:pt>
                <c:pt idx="11">
                  <c:v>Novienbre</c:v>
                </c:pt>
                <c:pt idx="12">
                  <c:v>Diciembre</c:v>
                </c:pt>
              </c:strCache>
            </c:strRef>
          </c:cat>
          <c:val>
            <c:numRef>
              <c:f>'GCE002'!$C$11:$C$23</c:f>
              <c:numCache>
                <c:formatCode>0%</c:formatCode>
                <c:ptCount val="13"/>
                <c:pt idx="0" formatCode="[$-240A]d&quot; de &quot;mmmm&quot; de &quot;yyyy">
                  <c:v>0</c:v>
                </c:pt>
                <c:pt idx="1">
                  <c:v>0.04</c:v>
                </c:pt>
                <c:pt idx="2">
                  <c:v>0.09</c:v>
                </c:pt>
                <c:pt idx="3">
                  <c:v>0.15</c:v>
                </c:pt>
                <c:pt idx="4">
                  <c:v>0.23</c:v>
                </c:pt>
                <c:pt idx="5">
                  <c:v>0.35</c:v>
                </c:pt>
                <c:pt idx="6">
                  <c:v>0.46</c:v>
                </c:pt>
                <c:pt idx="7">
                  <c:v>0.56000000000000005</c:v>
                </c:pt>
                <c:pt idx="8">
                  <c:v>0.65</c:v>
                </c:pt>
                <c:pt idx="9">
                  <c:v>0.73</c:v>
                </c:pt>
                <c:pt idx="10">
                  <c:v>0.89</c:v>
                </c:pt>
                <c:pt idx="11">
                  <c:v>0.92</c:v>
                </c:pt>
                <c:pt idx="1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9C-4DA6-8C3E-AEFAFAD78CA4}"/>
            </c:ext>
          </c:extLst>
        </c:ser>
        <c:ser>
          <c:idx val="1"/>
          <c:order val="1"/>
          <c:tx>
            <c:v>REALIZADOS</c:v>
          </c:tx>
          <c:spPr>
            <a:solidFill>
              <a:srgbClr val="ED7D31"/>
            </a:solidFill>
            <a:ln cmpd="sng">
              <a:solidFill>
                <a:srgbClr val="000000"/>
              </a:solidFill>
            </a:ln>
          </c:spPr>
          <c:invertIfNegative val="1"/>
          <c:cat>
            <c:strRef>
              <c:f>'GCE002'!$B$11:$B$23</c:f>
              <c:strCache>
                <c:ptCount val="13"/>
                <c:pt idx="0">
                  <c:v>MES</c:v>
                </c:pt>
                <c:pt idx="1">
                  <c:v>Enero</c:v>
                </c:pt>
                <c:pt idx="2">
                  <c:v>Febrero</c:v>
                </c:pt>
                <c:pt idx="3">
                  <c:v>Marzo</c:v>
                </c:pt>
                <c:pt idx="4">
                  <c:v>Abril </c:v>
                </c:pt>
                <c:pt idx="5">
                  <c:v>Mayo</c:v>
                </c:pt>
                <c:pt idx="6">
                  <c:v>Junio</c:v>
                </c:pt>
                <c:pt idx="7">
                  <c:v>Julio </c:v>
                </c:pt>
                <c:pt idx="8">
                  <c:v>Agosto </c:v>
                </c:pt>
                <c:pt idx="9">
                  <c:v>Septiembre</c:v>
                </c:pt>
                <c:pt idx="10">
                  <c:v>Octubre </c:v>
                </c:pt>
                <c:pt idx="11">
                  <c:v>Novienbre</c:v>
                </c:pt>
                <c:pt idx="12">
                  <c:v>Diciembre</c:v>
                </c:pt>
              </c:strCache>
            </c:strRef>
          </c:cat>
          <c:val>
            <c:numRef>
              <c:f>'GCE002'!$D$11:$D$23</c:f>
              <c:numCache>
                <c:formatCode>0%</c:formatCode>
                <c:ptCount val="13"/>
                <c:pt idx="0" formatCode="General">
                  <c:v>0</c:v>
                </c:pt>
                <c:pt idx="1">
                  <c:v>0.04</c:v>
                </c:pt>
                <c:pt idx="2">
                  <c:v>0.09</c:v>
                </c:pt>
                <c:pt idx="3">
                  <c:v>0.15</c:v>
                </c:pt>
                <c:pt idx="4">
                  <c:v>0.23</c:v>
                </c:pt>
                <c:pt idx="5">
                  <c:v>0.35</c:v>
                </c:pt>
                <c:pt idx="6">
                  <c:v>0.46</c:v>
                </c:pt>
                <c:pt idx="7">
                  <c:v>0.56000000000000005</c:v>
                </c:pt>
                <c:pt idx="8">
                  <c:v>0.65</c:v>
                </c:pt>
                <c:pt idx="9">
                  <c:v>0.73</c:v>
                </c:pt>
                <c:pt idx="10">
                  <c:v>0.89</c:v>
                </c:pt>
                <c:pt idx="11">
                  <c:v>0.92</c:v>
                </c:pt>
                <c:pt idx="1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9C-4DA6-8C3E-AEFAFAD78CA4}"/>
            </c:ext>
          </c:extLst>
        </c:ser>
        <c:dLbls>
          <c:showLegendKey val="0"/>
          <c:showVal val="0"/>
          <c:showCatName val="0"/>
          <c:showSerName val="0"/>
          <c:showPercent val="0"/>
          <c:showBubbleSize val="0"/>
        </c:dLbls>
        <c:gapWidth val="150"/>
        <c:axId val="943614810"/>
        <c:axId val="23880083"/>
      </c:barChart>
      <c:catAx>
        <c:axId val="94361481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23880083"/>
        <c:crosses val="autoZero"/>
        <c:auto val="1"/>
        <c:lblAlgn val="ctr"/>
        <c:lblOffset val="100"/>
        <c:noMultiLvlLbl val="1"/>
      </c:catAx>
      <c:valAx>
        <c:axId val="2388008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240A]d&quot; de &quot;mmmm&quot; de &quot;yyyy" sourceLinked="1"/>
        <c:majorTickMark val="none"/>
        <c:minorTickMark val="none"/>
        <c:tickLblPos val="nextTo"/>
        <c:spPr>
          <a:ln/>
        </c:spPr>
        <c:txPr>
          <a:bodyPr/>
          <a:lstStyle/>
          <a:p>
            <a:pPr lvl="0">
              <a:defRPr b="0">
                <a:solidFill>
                  <a:srgbClr val="000000"/>
                </a:solidFill>
                <a:latin typeface="+mn-lt"/>
              </a:defRPr>
            </a:pPr>
            <a:endParaRPr lang="es-CO"/>
          </a:p>
        </c:txPr>
        <c:crossAx val="943614810"/>
        <c:crosses val="autoZero"/>
        <c:crossBetween val="between"/>
      </c:valAx>
    </c:plotArea>
    <c:legend>
      <c:legendPos val="r"/>
      <c:layout>
        <c:manualLayout>
          <c:xMode val="edge"/>
          <c:yMode val="edge"/>
          <c:x val="0.40289356277884009"/>
          <c:y val="0.88827493261455526"/>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649157209612852E-2"/>
          <c:y val="0.13695494255510315"/>
          <c:w val="0.91852574265687581"/>
          <c:h val="0.5350308730477336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'NIC001'!$C$12:$C$23</c:f>
              <c:numCache>
                <c:formatCode>0%</c:formatCode>
                <c:ptCount val="12"/>
                <c:pt idx="0">
                  <c:v>0</c:v>
                </c:pt>
                <c:pt idx="1">
                  <c:v>0</c:v>
                </c:pt>
                <c:pt idx="2">
                  <c:v>0</c:v>
                </c:pt>
                <c:pt idx="3">
                  <c:v>0</c:v>
                </c:pt>
                <c:pt idx="4">
                  <c:v>0</c:v>
                </c:pt>
                <c:pt idx="5">
                  <c:v>1</c:v>
                </c:pt>
                <c:pt idx="6">
                  <c:v>0</c:v>
                </c:pt>
                <c:pt idx="7">
                  <c:v>0</c:v>
                </c:pt>
                <c:pt idx="8">
                  <c:v>0</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639-4820-95E7-1F11499F10F9}"/>
            </c:ext>
          </c:extLst>
        </c:ser>
        <c:dLbls>
          <c:showLegendKey val="0"/>
          <c:showVal val="0"/>
          <c:showCatName val="0"/>
          <c:showSerName val="0"/>
          <c:showPercent val="0"/>
          <c:showBubbleSize val="0"/>
        </c:dLbls>
        <c:gapWidth val="150"/>
        <c:axId val="880151951"/>
        <c:axId val="211241709"/>
      </c:barChart>
      <c:lineChart>
        <c:grouping val="standard"/>
        <c:varyColors val="1"/>
        <c:ser>
          <c:idx val="1"/>
          <c:order val="1"/>
          <c:tx>
            <c:v>LIMITE INSATISFACTORIO</c:v>
          </c:tx>
          <c:spPr>
            <a:ln cmpd="sng">
              <a:solidFill>
                <a:srgbClr val="FF0000">
                  <a:alpha val="100000"/>
                </a:srgbClr>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9639-4820-95E7-1F11499F10F9}"/>
            </c:ext>
          </c:extLst>
        </c:ser>
        <c:ser>
          <c:idx val="2"/>
          <c:order val="2"/>
          <c:tx>
            <c:v>LIMITE SATISFACTORIO</c:v>
          </c:tx>
          <c:spPr>
            <a:ln cmpd="sng">
              <a:solidFill>
                <a:srgbClr val="6AA84F">
                  <a:alpha val="100000"/>
                </a:srgbClr>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9639-4820-95E7-1F11499F10F9}"/>
            </c:ext>
          </c:extLst>
        </c:ser>
        <c:dLbls>
          <c:showLegendKey val="0"/>
          <c:showVal val="0"/>
          <c:showCatName val="0"/>
          <c:showSerName val="0"/>
          <c:showPercent val="0"/>
          <c:showBubbleSize val="0"/>
        </c:dLbls>
        <c:marker val="1"/>
        <c:smooth val="0"/>
        <c:axId val="880151951"/>
        <c:axId val="211241709"/>
      </c:lineChart>
      <c:catAx>
        <c:axId val="8801519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211241709"/>
        <c:crosses val="autoZero"/>
        <c:auto val="1"/>
        <c:lblAlgn val="ctr"/>
        <c:lblOffset val="100"/>
        <c:noMultiLvlLbl val="1"/>
      </c:catAx>
      <c:valAx>
        <c:axId val="2112417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880151951"/>
        <c:crosses val="autoZero"/>
        <c:crossBetween val="between"/>
      </c:valAx>
    </c:plotArea>
    <c:legend>
      <c:legendPos val="r"/>
      <c:layout>
        <c:manualLayout>
          <c:xMode val="edge"/>
          <c:yMode val="edge"/>
          <c:x val="0.35166666666666674"/>
          <c:y val="0.9394878706199461"/>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164817821067843E-2"/>
          <c:y val="0.14029535864978898"/>
          <c:w val="0.90703575937950953"/>
          <c:h val="0.5448312236286920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'NIC002'!$C$12:$C$23</c:f>
              <c:numCache>
                <c:formatCode>0%</c:formatCode>
                <c:ptCount val="12"/>
                <c:pt idx="0">
                  <c:v>0</c:v>
                </c:pt>
                <c:pt idx="1">
                  <c:v>0</c:v>
                </c:pt>
                <c:pt idx="2">
                  <c:v>0</c:v>
                </c:pt>
                <c:pt idx="3">
                  <c:v>0</c:v>
                </c:pt>
                <c:pt idx="4">
                  <c:v>0</c:v>
                </c:pt>
                <c:pt idx="5">
                  <c:v>1</c:v>
                </c:pt>
                <c:pt idx="6">
                  <c:v>0</c:v>
                </c:pt>
                <c:pt idx="7">
                  <c:v>0</c:v>
                </c:pt>
                <c:pt idx="8">
                  <c:v>0</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B0-4349-A917-24BB56103247}"/>
            </c:ext>
          </c:extLst>
        </c:ser>
        <c:dLbls>
          <c:showLegendKey val="0"/>
          <c:showVal val="0"/>
          <c:showCatName val="0"/>
          <c:showSerName val="0"/>
          <c:showPercent val="0"/>
          <c:showBubbleSize val="0"/>
        </c:dLbls>
        <c:gapWidth val="150"/>
        <c:axId val="173623948"/>
        <c:axId val="136407813"/>
      </c:barChart>
      <c:lineChart>
        <c:grouping val="standard"/>
        <c:varyColors val="1"/>
        <c:ser>
          <c:idx val="1"/>
          <c:order val="1"/>
          <c:tx>
            <c:v>LIMITE INSATISFACTORIO</c:v>
          </c:tx>
          <c:spPr>
            <a:ln cmpd="sng">
              <a:solidFill>
                <a:srgbClr val="FF0000">
                  <a:alpha val="100000"/>
                </a:srgbClr>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5B0-4349-A917-24BB56103247}"/>
            </c:ext>
          </c:extLst>
        </c:ser>
        <c:ser>
          <c:idx val="2"/>
          <c:order val="2"/>
          <c:tx>
            <c:v>LIMITE SATISFACTORIO</c:v>
          </c:tx>
          <c:spPr>
            <a:ln cmpd="sng">
              <a:solidFill>
                <a:srgbClr val="6AA84F">
                  <a:alpha val="100000"/>
                </a:srgbClr>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5B0-4349-A917-24BB56103247}"/>
            </c:ext>
          </c:extLst>
        </c:ser>
        <c:dLbls>
          <c:showLegendKey val="0"/>
          <c:showVal val="0"/>
          <c:showCatName val="0"/>
          <c:showSerName val="0"/>
          <c:showPercent val="0"/>
          <c:showBubbleSize val="0"/>
        </c:dLbls>
        <c:marker val="1"/>
        <c:smooth val="0"/>
        <c:axId val="173623948"/>
        <c:axId val="136407813"/>
      </c:lineChart>
      <c:catAx>
        <c:axId val="1736239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36407813"/>
        <c:crosses val="autoZero"/>
        <c:auto val="1"/>
        <c:lblAlgn val="ctr"/>
        <c:lblOffset val="100"/>
        <c:noMultiLvlLbl val="1"/>
      </c:catAx>
      <c:valAx>
        <c:axId val="13640781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73623948"/>
        <c:crosses val="autoZero"/>
        <c:crossBetween val="between"/>
      </c:valAx>
    </c:plotArea>
    <c:legend>
      <c:legendPos val="r"/>
      <c:layout>
        <c:manualLayout>
          <c:xMode val="edge"/>
          <c:yMode val="edge"/>
          <c:x val="0.38744588744588754"/>
          <c:y val="0.9392405063291139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'PPA002'!$C$12:$C$23</c:f>
              <c:numCache>
                <c:formatCode>0%</c:formatCode>
                <c:ptCount val="12"/>
                <c:pt idx="0">
                  <c:v>0</c:v>
                </c:pt>
                <c:pt idx="1">
                  <c:v>0</c:v>
                </c:pt>
                <c:pt idx="2">
                  <c:v>0</c:v>
                </c:pt>
                <c:pt idx="3">
                  <c:v>0</c:v>
                </c:pt>
                <c:pt idx="4">
                  <c:v>0</c:v>
                </c:pt>
                <c:pt idx="5">
                  <c:v>0.89890000000000003</c:v>
                </c:pt>
                <c:pt idx="6">
                  <c:v>0</c:v>
                </c:pt>
                <c:pt idx="7">
                  <c:v>0</c:v>
                </c:pt>
                <c:pt idx="8">
                  <c:v>0</c:v>
                </c:pt>
                <c:pt idx="9">
                  <c:v>0</c:v>
                </c:pt>
                <c:pt idx="10">
                  <c:v>0</c:v>
                </c:pt>
                <c:pt idx="11">
                  <c:v>0.78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E0-481D-8FF3-8ABBB036CC24}"/>
            </c:ext>
          </c:extLst>
        </c:ser>
        <c:dLbls>
          <c:showLegendKey val="0"/>
          <c:showVal val="0"/>
          <c:showCatName val="0"/>
          <c:showSerName val="0"/>
          <c:showPercent val="0"/>
          <c:showBubbleSize val="0"/>
        </c:dLbls>
        <c:gapWidth val="150"/>
        <c:axId val="2064462088"/>
        <c:axId val="1146864013"/>
      </c:barChart>
      <c:lineChart>
        <c:grouping val="standard"/>
        <c:varyColors val="1"/>
        <c:ser>
          <c:idx val="1"/>
          <c:order val="1"/>
          <c:tx>
            <c:v>LIMITE INSATISFACTORIO</c:v>
          </c:tx>
          <c:spPr>
            <a:ln w="28575" cmpd="sng">
              <a:solidFill>
                <a:schemeClr val="accent2"/>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5FE0-481D-8FF3-8ABBB036CC24}"/>
            </c:ext>
          </c:extLst>
        </c:ser>
        <c:ser>
          <c:idx val="2"/>
          <c:order val="2"/>
          <c:tx>
            <c:v>LIMITE SATISFACTORIO</c:v>
          </c:tx>
          <c:spPr>
            <a:ln w="28575" cmpd="sng">
              <a:solidFill>
                <a:srgbClr val="6AA84F">
                  <a:alpha val="100000"/>
                </a:srgbClr>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5FE0-481D-8FF3-8ABBB036CC24}"/>
            </c:ext>
          </c:extLst>
        </c:ser>
        <c:dLbls>
          <c:showLegendKey val="0"/>
          <c:showVal val="0"/>
          <c:showCatName val="0"/>
          <c:showSerName val="0"/>
          <c:showPercent val="0"/>
          <c:showBubbleSize val="0"/>
        </c:dLbls>
        <c:marker val="1"/>
        <c:smooth val="0"/>
        <c:axId val="2064462088"/>
        <c:axId val="1146864013"/>
      </c:lineChart>
      <c:catAx>
        <c:axId val="20644620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46864013"/>
        <c:crosses val="autoZero"/>
        <c:auto val="1"/>
        <c:lblAlgn val="ctr"/>
        <c:lblOffset val="100"/>
        <c:noMultiLvlLbl val="1"/>
      </c:catAx>
      <c:valAx>
        <c:axId val="114686401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064462088"/>
        <c:crosses val="autoZero"/>
        <c:crossBetween val="between"/>
      </c:valAx>
    </c:plotArea>
    <c:legend>
      <c:legendPos val="b"/>
      <c:layout>
        <c:manualLayout>
          <c:xMode val="edge"/>
          <c:yMode val="edge"/>
          <c:x val="0.31198104824853484"/>
          <c:y val="0.89203486083945638"/>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3D-44C8-A60D-339D4AECB962}"/>
            </c:ext>
          </c:extLst>
        </c:ser>
        <c:dLbls>
          <c:showLegendKey val="0"/>
          <c:showVal val="0"/>
          <c:showCatName val="0"/>
          <c:showSerName val="0"/>
          <c:showPercent val="0"/>
          <c:showBubbleSize val="0"/>
        </c:dLbls>
        <c:gapWidth val="150"/>
        <c:axId val="683925517"/>
        <c:axId val="1058970189"/>
      </c:barChart>
      <c:lineChart>
        <c:grouping val="standard"/>
        <c:varyColors val="1"/>
        <c:ser>
          <c:idx val="1"/>
          <c:order val="1"/>
          <c:tx>
            <c:v>LIMITE INSATISFACTORIO</c:v>
          </c:tx>
          <c:spPr>
            <a:ln w="19050" cmpd="sng">
              <a:solidFill>
                <a:srgbClr val="FF00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93D-44C8-A60D-339D4AECB962}"/>
            </c:ext>
          </c:extLst>
        </c:ser>
        <c:ser>
          <c:idx val="2"/>
          <c:order val="2"/>
          <c:tx>
            <c:v>LIMITE SATISFACTORIO</c:v>
          </c:tx>
          <c:spPr>
            <a:ln w="19050" cmpd="sng">
              <a:solidFill>
                <a:srgbClr val="00FF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93D-44C8-A60D-339D4AECB962}"/>
            </c:ext>
          </c:extLst>
        </c:ser>
        <c:dLbls>
          <c:showLegendKey val="0"/>
          <c:showVal val="0"/>
          <c:showCatName val="0"/>
          <c:showSerName val="0"/>
          <c:showPercent val="0"/>
          <c:showBubbleSize val="0"/>
        </c:dLbls>
        <c:marker val="1"/>
        <c:smooth val="0"/>
        <c:axId val="683925517"/>
        <c:axId val="1058970189"/>
      </c:lineChart>
      <c:catAx>
        <c:axId val="6839255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58970189"/>
        <c:crosses val="autoZero"/>
        <c:auto val="1"/>
        <c:lblAlgn val="ctr"/>
        <c:lblOffset val="100"/>
        <c:noMultiLvlLbl val="1"/>
      </c:catAx>
      <c:valAx>
        <c:axId val="10589701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68392551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45440251572327039"/>
        </c:manualLayout>
      </c:layout>
      <c:barChart>
        <c:barDir val="col"/>
        <c:grouping val="clustered"/>
        <c:varyColors val="1"/>
        <c:ser>
          <c:idx val="0"/>
          <c:order val="0"/>
          <c:tx>
            <c:strRef>
              <c:f>'PPA003'!$C$10</c:f>
              <c:strCache>
                <c:ptCount val="1"/>
                <c:pt idx="0">
                  <c:v>ESTADO DEL INDICADOR</c:v>
                </c:pt>
              </c:strCache>
            </c:strRef>
          </c:tx>
          <c:spPr>
            <a:solidFill>
              <a:srgbClr val="5B9BD5"/>
            </a:solidFill>
            <a:ln cmpd="sng">
              <a:solidFill>
                <a:srgbClr val="000000"/>
              </a:solidFill>
            </a:ln>
          </c:spPr>
          <c:invertIfNegative val="1"/>
          <c:cat>
            <c:strRef>
              <c:f>'PPA003'!$B$11:$B$22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'PPA003'!$C$11:$C$22</c:f>
              <c:numCache>
                <c:formatCode>0%</c:formatCode>
                <c:ptCount val="12"/>
                <c:pt idx="0">
                  <c:v>0</c:v>
                </c:pt>
                <c:pt idx="1">
                  <c:v>0</c:v>
                </c:pt>
                <c:pt idx="2">
                  <c:v>0</c:v>
                </c:pt>
                <c:pt idx="3">
                  <c:v>0</c:v>
                </c:pt>
                <c:pt idx="4">
                  <c:v>0</c:v>
                </c:pt>
                <c:pt idx="5">
                  <c:v>0.77</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20-4404-A9EA-0F738B0F5A5D}"/>
            </c:ext>
          </c:extLst>
        </c:ser>
        <c:dLbls>
          <c:showLegendKey val="0"/>
          <c:showVal val="0"/>
          <c:showCatName val="0"/>
          <c:showSerName val="0"/>
          <c:showPercent val="0"/>
          <c:showBubbleSize val="0"/>
        </c:dLbls>
        <c:gapWidth val="150"/>
        <c:axId val="1410774267"/>
        <c:axId val="423938349"/>
      </c:barChart>
      <c:lineChart>
        <c:grouping val="standard"/>
        <c:varyColors val="1"/>
        <c:ser>
          <c:idx val="1"/>
          <c:order val="1"/>
          <c:tx>
            <c:strRef>
              <c:f>'PPA003'!$D$10</c:f>
              <c:strCache>
                <c:ptCount val="1"/>
                <c:pt idx="0">
                  <c:v>LIMITE INSATISFACTORIO</c:v>
                </c:pt>
              </c:strCache>
            </c:strRef>
          </c:tx>
          <c:spPr>
            <a:ln cmpd="sng">
              <a:solidFill>
                <a:srgbClr val="FF0000">
                  <a:alpha val="100000"/>
                </a:srgbClr>
              </a:solidFill>
            </a:ln>
          </c:spPr>
          <c:marker>
            <c:symbol val="none"/>
          </c:marker>
          <c:cat>
            <c:strRef>
              <c:f>'PPA003'!$B$11:$B$22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'PPA003'!$D$11:$D$22</c:f>
              <c:numCache>
                <c:formatCode>0%</c:formatCode>
                <c:ptCount val="12"/>
                <c:pt idx="0">
                  <c:v>0.72249999999999992</c:v>
                </c:pt>
                <c:pt idx="1">
                  <c:v>0.72249999999999992</c:v>
                </c:pt>
                <c:pt idx="2">
                  <c:v>0.72249999999999992</c:v>
                </c:pt>
                <c:pt idx="3">
                  <c:v>0.72249999999999992</c:v>
                </c:pt>
                <c:pt idx="4">
                  <c:v>0.72249999999999992</c:v>
                </c:pt>
                <c:pt idx="5">
                  <c:v>0.72249999999999992</c:v>
                </c:pt>
                <c:pt idx="6">
                  <c:v>0.72249999999999992</c:v>
                </c:pt>
                <c:pt idx="7">
                  <c:v>0.72249999999999992</c:v>
                </c:pt>
                <c:pt idx="8">
                  <c:v>0.72249999999999992</c:v>
                </c:pt>
                <c:pt idx="9">
                  <c:v>0.72249999999999992</c:v>
                </c:pt>
                <c:pt idx="10">
                  <c:v>0.72249999999999992</c:v>
                </c:pt>
                <c:pt idx="11">
                  <c:v>0.72249999999999992</c:v>
                </c:pt>
              </c:numCache>
            </c:numRef>
          </c:val>
          <c:smooth val="0"/>
          <c:extLst>
            <c:ext xmlns:c16="http://schemas.microsoft.com/office/drawing/2014/chart" uri="{C3380CC4-5D6E-409C-BE32-E72D297353CC}">
              <c16:uniqueId val="{00000001-9420-4404-A9EA-0F738B0F5A5D}"/>
            </c:ext>
          </c:extLst>
        </c:ser>
        <c:ser>
          <c:idx val="2"/>
          <c:order val="2"/>
          <c:tx>
            <c:strRef>
              <c:f>'PPA003'!$E$10</c:f>
              <c:strCache>
                <c:ptCount val="1"/>
                <c:pt idx="0">
                  <c:v>LIMITE SATISFACTORIO</c:v>
                </c:pt>
              </c:strCache>
            </c:strRef>
          </c:tx>
          <c:spPr>
            <a:ln cmpd="sng">
              <a:solidFill>
                <a:srgbClr val="6AA84F">
                  <a:alpha val="100000"/>
                </a:srgbClr>
              </a:solidFill>
            </a:ln>
          </c:spPr>
          <c:marker>
            <c:symbol val="none"/>
          </c:marker>
          <c:cat>
            <c:strRef>
              <c:f>'PPA003'!$B$11:$B$22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'PPA003'!$E$11:$E$22</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9420-4404-A9EA-0F738B0F5A5D}"/>
            </c:ext>
          </c:extLst>
        </c:ser>
        <c:dLbls>
          <c:showLegendKey val="0"/>
          <c:showVal val="0"/>
          <c:showCatName val="0"/>
          <c:showSerName val="0"/>
          <c:showPercent val="0"/>
          <c:showBubbleSize val="0"/>
        </c:dLbls>
        <c:marker val="1"/>
        <c:smooth val="0"/>
        <c:axId val="1410774267"/>
        <c:axId val="423938349"/>
      </c:lineChart>
      <c:catAx>
        <c:axId val="141077426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423938349"/>
        <c:crosses val="autoZero"/>
        <c:auto val="1"/>
        <c:lblAlgn val="ctr"/>
        <c:lblOffset val="100"/>
        <c:noMultiLvlLbl val="1"/>
      </c:catAx>
      <c:valAx>
        <c:axId val="4239383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410774267"/>
        <c:crosses val="autoZero"/>
        <c:crossBetween val="between"/>
      </c:valAx>
    </c:plotArea>
    <c:legend>
      <c:legendPos val="r"/>
      <c:layout>
        <c:manualLayout>
          <c:xMode val="edge"/>
          <c:yMode val="edge"/>
          <c:x val="0.1562044270833334"/>
          <c:y val="0.855929919137466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strRef>
              <c:f>'INA002'!$C$11</c:f>
              <c:strCache>
                <c:ptCount val="1"/>
                <c:pt idx="0">
                  <c:v>ESTADO DEL INDICADOR</c:v>
                </c:pt>
              </c:strCache>
            </c:strRef>
          </c:tx>
          <c:spPr>
            <a:solidFill>
              <a:srgbClr val="5B9BD5"/>
            </a:solidFill>
            <a:ln cmpd="sng">
              <a:solidFill>
                <a:srgbClr val="000000"/>
              </a:solidFill>
            </a:ln>
          </c:spPr>
          <c:invertIfNegative val="1"/>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006-4CE2-ADFC-B025C1C9E2A9}"/>
            </c:ext>
          </c:extLst>
        </c:ser>
        <c:dLbls>
          <c:showLegendKey val="0"/>
          <c:showVal val="0"/>
          <c:showCatName val="0"/>
          <c:showSerName val="0"/>
          <c:showPercent val="0"/>
          <c:showBubbleSize val="0"/>
        </c:dLbls>
        <c:gapWidth val="150"/>
        <c:axId val="525581040"/>
        <c:axId val="1703119022"/>
      </c:barChart>
      <c:lineChart>
        <c:grouping val="standard"/>
        <c:varyColors val="1"/>
        <c:ser>
          <c:idx val="1"/>
          <c:order val="1"/>
          <c:tx>
            <c:strRef>
              <c:f>'INA002'!$D$11</c:f>
              <c:strCache>
                <c:ptCount val="1"/>
                <c:pt idx="0">
                  <c:v>LIMITE INSATISFACTORIO</c:v>
                </c:pt>
              </c:strCache>
            </c:strRef>
          </c:tx>
          <c:spPr>
            <a:ln cmpd="sng">
              <a:solidFill>
                <a:srgbClr val="FF0000">
                  <a:alpha val="100000"/>
                </a:srgbClr>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9006-4CE2-ADFC-B025C1C9E2A9}"/>
            </c:ext>
          </c:extLst>
        </c:ser>
        <c:ser>
          <c:idx val="2"/>
          <c:order val="2"/>
          <c:tx>
            <c:strRef>
              <c:f>'INA002'!$E$11</c:f>
              <c:strCache>
                <c:ptCount val="1"/>
                <c:pt idx="0">
                  <c:v>LIMITE SATISFACTORIO</c:v>
                </c:pt>
              </c:strCache>
            </c:strRef>
          </c:tx>
          <c:spPr>
            <a:ln cmpd="sng">
              <a:solidFill>
                <a:srgbClr val="6AA84F">
                  <a:alpha val="100000"/>
                </a:srgbClr>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9006-4CE2-ADFC-B025C1C9E2A9}"/>
            </c:ext>
          </c:extLst>
        </c:ser>
        <c:dLbls>
          <c:showLegendKey val="0"/>
          <c:showVal val="0"/>
          <c:showCatName val="0"/>
          <c:showSerName val="0"/>
          <c:showPercent val="0"/>
          <c:showBubbleSize val="0"/>
        </c:dLbls>
        <c:marker val="1"/>
        <c:smooth val="0"/>
        <c:axId val="525581040"/>
        <c:axId val="1703119022"/>
      </c:lineChart>
      <c:catAx>
        <c:axId val="5255810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703119022"/>
        <c:crosses val="autoZero"/>
        <c:auto val="1"/>
        <c:lblAlgn val="ctr"/>
        <c:lblOffset val="100"/>
        <c:noMultiLvlLbl val="1"/>
      </c:catAx>
      <c:valAx>
        <c:axId val="170311902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525581040"/>
        <c:crosses val="autoZero"/>
        <c:crossBetween val="between"/>
      </c:valAx>
    </c:plotArea>
    <c:legend>
      <c:legendPos val="r"/>
      <c:layout>
        <c:manualLayout>
          <c:xMode val="edge"/>
          <c:yMode val="edge"/>
          <c:x val="7.9537760416666742E-2"/>
          <c:y val="0.92061994609164421"/>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 ESTADO DEL INDICADOR</c:v>
          </c:tx>
          <c:spPr>
            <a:solidFill>
              <a:srgbClr val="5B9BD5"/>
            </a:solidFill>
            <a:ln cmpd="sng">
              <a:solidFill>
                <a:srgbClr val="000000"/>
              </a:solidFill>
            </a:ln>
          </c:spPr>
          <c:invertIfNegative val="1"/>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'GDS001'!$C$12:$C$23</c:f>
              <c:numCache>
                <c:formatCode>0%</c:formatCode>
                <c:ptCount val="12"/>
                <c:pt idx="0">
                  <c:v>0</c:v>
                </c:pt>
                <c:pt idx="1">
                  <c:v>0</c:v>
                </c:pt>
                <c:pt idx="2">
                  <c:v>0</c:v>
                </c:pt>
                <c:pt idx="3">
                  <c:v>0</c:v>
                </c:pt>
                <c:pt idx="4">
                  <c:v>0</c:v>
                </c:pt>
                <c:pt idx="5">
                  <c:v>0.77</c:v>
                </c:pt>
                <c:pt idx="6">
                  <c:v>0</c:v>
                </c:pt>
                <c:pt idx="7">
                  <c:v>0</c:v>
                </c:pt>
                <c:pt idx="8">
                  <c:v>0</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55-4626-AA91-FC663C1CF147}"/>
            </c:ext>
          </c:extLst>
        </c:ser>
        <c:dLbls>
          <c:showLegendKey val="0"/>
          <c:showVal val="0"/>
          <c:showCatName val="0"/>
          <c:showSerName val="0"/>
          <c:showPercent val="0"/>
          <c:showBubbleSize val="0"/>
        </c:dLbls>
        <c:gapWidth val="150"/>
        <c:axId val="1770910460"/>
        <c:axId val="506036845"/>
      </c:barChart>
      <c:lineChart>
        <c:grouping val="standard"/>
        <c:varyColors val="1"/>
        <c:ser>
          <c:idx val="1"/>
          <c:order val="1"/>
          <c:tx>
            <c:v>LIMITE INSATISFACTORIO</c:v>
          </c:tx>
          <c:spPr>
            <a:ln w="9525" cmpd="sng">
              <a:solidFill>
                <a:srgbClr val="FF0000">
                  <a:alpha val="100000"/>
                </a:srgbClr>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A155-4626-AA91-FC663C1CF147}"/>
            </c:ext>
          </c:extLst>
        </c:ser>
        <c:ser>
          <c:idx val="2"/>
          <c:order val="2"/>
          <c:tx>
            <c:v>LIMITE INSATISFACTORIO</c:v>
          </c:tx>
          <c:spPr>
            <a:ln cmpd="sng">
              <a:solidFill>
                <a:srgbClr val="00B050"/>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A155-4626-AA91-FC663C1CF147}"/>
            </c:ext>
          </c:extLst>
        </c:ser>
        <c:dLbls>
          <c:showLegendKey val="0"/>
          <c:showVal val="0"/>
          <c:showCatName val="0"/>
          <c:showSerName val="0"/>
          <c:showPercent val="0"/>
          <c:showBubbleSize val="0"/>
        </c:dLbls>
        <c:marker val="1"/>
        <c:smooth val="0"/>
        <c:axId val="1770910460"/>
        <c:axId val="506036845"/>
      </c:lineChart>
      <c:catAx>
        <c:axId val="17709104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06036845"/>
        <c:crosses val="autoZero"/>
        <c:auto val="1"/>
        <c:lblAlgn val="ctr"/>
        <c:lblOffset val="100"/>
        <c:noMultiLvlLbl val="1"/>
      </c:catAx>
      <c:valAx>
        <c:axId val="50603684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7091046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'GDS002'!$C$12:$C$23</c:f>
              <c:numCache>
                <c:formatCode>0%</c:formatCode>
                <c:ptCount val="12"/>
                <c:pt idx="0">
                  <c:v>0</c:v>
                </c:pt>
                <c:pt idx="1">
                  <c:v>0</c:v>
                </c:pt>
                <c:pt idx="2">
                  <c:v>0</c:v>
                </c:pt>
                <c:pt idx="3">
                  <c:v>0</c:v>
                </c:pt>
                <c:pt idx="4">
                  <c:v>0</c:v>
                </c:pt>
                <c:pt idx="5">
                  <c:v>0.88</c:v>
                </c:pt>
                <c:pt idx="6">
                  <c:v>0</c:v>
                </c:pt>
                <c:pt idx="7">
                  <c:v>0</c:v>
                </c:pt>
                <c:pt idx="8">
                  <c:v>0</c:v>
                </c:pt>
                <c:pt idx="9">
                  <c:v>0</c:v>
                </c:pt>
                <c:pt idx="10">
                  <c:v>0</c:v>
                </c:pt>
                <c:pt idx="11" formatCode="0.00%">
                  <c:v>0.97499999999999998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FA-4E0A-AF3C-87CDA1A4394B}"/>
            </c:ext>
          </c:extLst>
        </c:ser>
        <c:dLbls>
          <c:showLegendKey val="0"/>
          <c:showVal val="0"/>
          <c:showCatName val="0"/>
          <c:showSerName val="0"/>
          <c:showPercent val="0"/>
          <c:showBubbleSize val="0"/>
        </c:dLbls>
        <c:gapWidth val="150"/>
        <c:axId val="1918118985"/>
        <c:axId val="1060231299"/>
      </c:barChart>
      <c:lineChart>
        <c:grouping val="standard"/>
        <c:varyColors val="1"/>
        <c:ser>
          <c:idx val="1"/>
          <c:order val="1"/>
          <c:tx>
            <c:v>LIMITE INSATISFACTORIO</c:v>
          </c:tx>
          <c:spPr>
            <a:ln w="9525" cmpd="sng">
              <a:solidFill>
                <a:srgbClr val="FF0000">
                  <a:alpha val="100000"/>
                </a:srgbClr>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61FA-4E0A-AF3C-87CDA1A4394B}"/>
            </c:ext>
          </c:extLst>
        </c:ser>
        <c:ser>
          <c:idx val="2"/>
          <c:order val="2"/>
          <c:tx>
            <c:v>LIMITE SATISFACTORIO</c:v>
          </c:tx>
          <c:spPr>
            <a:ln cmpd="sng">
              <a:solidFill>
                <a:srgbClr val="00B050"/>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61FA-4E0A-AF3C-87CDA1A4394B}"/>
            </c:ext>
          </c:extLst>
        </c:ser>
        <c:dLbls>
          <c:showLegendKey val="0"/>
          <c:showVal val="0"/>
          <c:showCatName val="0"/>
          <c:showSerName val="0"/>
          <c:showPercent val="0"/>
          <c:showBubbleSize val="0"/>
        </c:dLbls>
        <c:marker val="1"/>
        <c:smooth val="0"/>
        <c:axId val="1918118985"/>
        <c:axId val="1060231299"/>
      </c:lineChart>
      <c:catAx>
        <c:axId val="19181189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60231299"/>
        <c:crosses val="autoZero"/>
        <c:auto val="1"/>
        <c:lblAlgn val="ctr"/>
        <c:lblOffset val="100"/>
        <c:noMultiLvlLbl val="1"/>
      </c:catAx>
      <c:valAx>
        <c:axId val="10602312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18118985"/>
        <c:crosses val="autoZero"/>
        <c:crossBetween val="between"/>
      </c:valAx>
    </c:plotArea>
    <c:legend>
      <c:legendPos val="b"/>
      <c:layout>
        <c:manualLayout>
          <c:xMode val="edge"/>
          <c:yMode val="edge"/>
          <c:x val="0.45575221238938063"/>
          <c:y val="0.90652173913043477"/>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'SCD001'!$C$12:$C$23</c:f>
              <c:numCache>
                <c:formatCode>0%</c:formatCode>
                <c:ptCount val="12"/>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418-43C1-BCE9-C4F98CF4EF5A}"/>
            </c:ext>
          </c:extLst>
        </c:ser>
        <c:dLbls>
          <c:showLegendKey val="0"/>
          <c:showVal val="0"/>
          <c:showCatName val="0"/>
          <c:showSerName val="0"/>
          <c:showPercent val="0"/>
          <c:showBubbleSize val="0"/>
        </c:dLbls>
        <c:gapWidth val="150"/>
        <c:axId val="644423448"/>
        <c:axId val="1429173102"/>
      </c:barChart>
      <c:lineChart>
        <c:grouping val="standard"/>
        <c:varyColors val="1"/>
        <c:ser>
          <c:idx val="1"/>
          <c:order val="1"/>
          <c:tx>
            <c:v>LIMITE INSATISFACTORIO</c:v>
          </c:tx>
          <c:spPr>
            <a:ln w="9525" cmpd="sng">
              <a:solidFill>
                <a:srgbClr val="FF0000">
                  <a:alpha val="100000"/>
                </a:srgbClr>
              </a:solidFill>
            </a:ln>
          </c:spPr>
          <c:marker>
            <c:symbol val="none"/>
          </c:marker>
          <c:cat>
            <c:strRef>
              <c:f>'SCD001'!$B$12:$B$23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C418-43C1-BCE9-C4F98CF4EF5A}"/>
            </c:ext>
          </c:extLst>
        </c:ser>
        <c:ser>
          <c:idx val="2"/>
          <c:order val="2"/>
          <c:tx>
            <c:v>LIMITE SATISFACTORIO</c:v>
          </c:tx>
          <c:spPr>
            <a:ln cmpd="sng">
              <a:solidFill>
                <a:srgbClr val="00B050"/>
              </a:solidFill>
            </a:ln>
          </c:spPr>
          <c:marker>
            <c:symbol val="none"/>
          </c:marker>
          <c:cat>
            <c:strRef>
              <c:f>'SCD001'!$B$12:$B$23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C418-43C1-BCE9-C4F98CF4EF5A}"/>
            </c:ext>
          </c:extLst>
        </c:ser>
        <c:dLbls>
          <c:showLegendKey val="0"/>
          <c:showVal val="0"/>
          <c:showCatName val="0"/>
          <c:showSerName val="0"/>
          <c:showPercent val="0"/>
          <c:showBubbleSize val="0"/>
        </c:dLbls>
        <c:marker val="1"/>
        <c:smooth val="0"/>
        <c:axId val="644423448"/>
        <c:axId val="1429173102"/>
      </c:lineChart>
      <c:catAx>
        <c:axId val="6444234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29173102"/>
        <c:crosses val="autoZero"/>
        <c:auto val="1"/>
        <c:lblAlgn val="ctr"/>
        <c:lblOffset val="100"/>
        <c:noMultiLvlLbl val="1"/>
      </c:catAx>
      <c:valAx>
        <c:axId val="14291731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64442344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143755615453727"/>
        </c:manualLayout>
      </c:layout>
      <c:barChart>
        <c:barDir val="col"/>
        <c:grouping val="clustered"/>
        <c:varyColors val="1"/>
        <c:ser>
          <c:idx val="0"/>
          <c:order val="0"/>
          <c:tx>
            <c:strRef>
              <c:f>'SCD002'!$C$11</c:f>
              <c:strCache>
                <c:ptCount val="1"/>
                <c:pt idx="0">
                  <c:v>ESTADO DEL INDICADOR</c:v>
                </c:pt>
              </c:strCache>
            </c:strRef>
          </c:tx>
          <c:spPr>
            <a:solidFill>
              <a:srgbClr val="5B9BD5"/>
            </a:solidFill>
            <a:ln cmpd="sng">
              <a:solidFill>
                <a:srgbClr val="000000"/>
              </a:solidFill>
            </a:ln>
          </c:spPr>
          <c:invertIfNegative val="1"/>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713-4B22-B902-C7F11BFDD48A}"/>
            </c:ext>
          </c:extLst>
        </c:ser>
        <c:dLbls>
          <c:showLegendKey val="0"/>
          <c:showVal val="0"/>
          <c:showCatName val="0"/>
          <c:showSerName val="0"/>
          <c:showPercent val="0"/>
          <c:showBubbleSize val="0"/>
        </c:dLbls>
        <c:gapWidth val="150"/>
        <c:axId val="2049744225"/>
        <c:axId val="724629139"/>
      </c:barChart>
      <c:lineChart>
        <c:grouping val="standard"/>
        <c:varyColors val="1"/>
        <c:ser>
          <c:idx val="1"/>
          <c:order val="1"/>
          <c:tx>
            <c:strRef>
              <c:f>'SCD002'!$D$11</c:f>
              <c:strCache>
                <c:ptCount val="1"/>
                <c:pt idx="0">
                  <c:v>LIMITE INSATISFACTORIO</c:v>
                </c:pt>
              </c:strCache>
            </c:strRef>
          </c:tx>
          <c:spPr>
            <a:ln cmpd="sng">
              <a:solidFill>
                <a:srgbClr val="FF0000">
                  <a:alpha val="100000"/>
                </a:srgbClr>
              </a:solidFill>
            </a:ln>
          </c:spPr>
          <c:marker>
            <c:symbol val="none"/>
          </c:marker>
          <c:dPt>
            <c:idx val="8"/>
            <c:bubble3D val="0"/>
            <c:extLst>
              <c:ext xmlns:c16="http://schemas.microsoft.com/office/drawing/2014/chart" uri="{C3380CC4-5D6E-409C-BE32-E72D297353CC}">
                <c16:uniqueId val="{00000001-0713-4B22-B902-C7F11BFDD48A}"/>
              </c:ext>
            </c:extLst>
          </c:dPt>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2-0713-4B22-B902-C7F11BFDD48A}"/>
            </c:ext>
          </c:extLst>
        </c:ser>
        <c:ser>
          <c:idx val="2"/>
          <c:order val="2"/>
          <c:tx>
            <c:strRef>
              <c:f>'SCD002'!$E$11</c:f>
              <c:strCache>
                <c:ptCount val="1"/>
                <c:pt idx="0">
                  <c:v>LIMITE SATISFACTORIO</c:v>
                </c:pt>
              </c:strCache>
            </c:strRef>
          </c:tx>
          <c:spPr>
            <a:ln cmpd="sng">
              <a:solidFill>
                <a:srgbClr val="6AA84F">
                  <a:alpha val="100000"/>
                </a:srgbClr>
              </a:solidFill>
            </a:ln>
          </c:spPr>
          <c:marker>
            <c:symbol val="none"/>
          </c:marker>
          <c:dPt>
            <c:idx val="9"/>
            <c:bubble3D val="0"/>
            <c:extLst>
              <c:ext xmlns:c16="http://schemas.microsoft.com/office/drawing/2014/chart" uri="{C3380CC4-5D6E-409C-BE32-E72D297353CC}">
                <c16:uniqueId val="{00000003-0713-4B22-B902-C7F11BFDD48A}"/>
              </c:ext>
            </c:extLst>
          </c:dPt>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4-0713-4B22-B902-C7F11BFDD48A}"/>
            </c:ext>
          </c:extLst>
        </c:ser>
        <c:dLbls>
          <c:showLegendKey val="0"/>
          <c:showVal val="0"/>
          <c:showCatName val="0"/>
          <c:showSerName val="0"/>
          <c:showPercent val="0"/>
          <c:showBubbleSize val="0"/>
        </c:dLbls>
        <c:marker val="1"/>
        <c:smooth val="0"/>
        <c:axId val="2049744225"/>
        <c:axId val="724629139"/>
      </c:lineChart>
      <c:catAx>
        <c:axId val="204974422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724629139"/>
        <c:crosses val="autoZero"/>
        <c:auto val="1"/>
        <c:lblAlgn val="ctr"/>
        <c:lblOffset val="100"/>
        <c:noMultiLvlLbl val="1"/>
      </c:catAx>
      <c:valAx>
        <c:axId val="7246291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49744225"/>
        <c:crosses val="autoZero"/>
        <c:crossBetween val="between"/>
      </c:valAx>
    </c:plotArea>
    <c:legend>
      <c:legendPos val="r"/>
      <c:layout>
        <c:manualLayout>
          <c:xMode val="edge"/>
          <c:yMode val="edge"/>
          <c:x val="7.4537760416666737E-2"/>
          <c:y val="0.9017520215633423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'SCD003'!$C$12:$C$23</c:f>
              <c:numCache>
                <c:formatCode>0%</c:formatCode>
                <c:ptCount val="12"/>
                <c:pt idx="0">
                  <c:v>0</c:v>
                </c:pt>
                <c:pt idx="1">
                  <c:v>0</c:v>
                </c:pt>
                <c:pt idx="2">
                  <c:v>0</c:v>
                </c:pt>
                <c:pt idx="3">
                  <c:v>0</c:v>
                </c:pt>
                <c:pt idx="4">
                  <c:v>0</c:v>
                </c:pt>
                <c:pt idx="5">
                  <c:v>0.86</c:v>
                </c:pt>
                <c:pt idx="6">
                  <c:v>0</c:v>
                </c:pt>
                <c:pt idx="7">
                  <c:v>0</c:v>
                </c:pt>
                <c:pt idx="8">
                  <c:v>0.91</c:v>
                </c:pt>
                <c:pt idx="9">
                  <c:v>0</c:v>
                </c:pt>
                <c:pt idx="10">
                  <c:v>0</c:v>
                </c:pt>
                <c:pt idx="11">
                  <c:v>0.81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07-42E5-B469-28CB4C210D02}"/>
            </c:ext>
          </c:extLst>
        </c:ser>
        <c:dLbls>
          <c:showLegendKey val="0"/>
          <c:showVal val="0"/>
          <c:showCatName val="0"/>
          <c:showSerName val="0"/>
          <c:showPercent val="0"/>
          <c:showBubbleSize val="0"/>
        </c:dLbls>
        <c:gapWidth val="150"/>
        <c:axId val="1635774197"/>
        <c:axId val="52676466"/>
      </c:barChart>
      <c:lineChart>
        <c:grouping val="standard"/>
        <c:varyColors val="1"/>
        <c:ser>
          <c:idx val="1"/>
          <c:order val="1"/>
          <c:tx>
            <c:v>LIMITE INSATISFACTORIO</c:v>
          </c:tx>
          <c:spPr>
            <a:ln w="9525" cmpd="sng">
              <a:solidFill>
                <a:srgbClr val="FF0000">
                  <a:alpha val="100000"/>
                </a:srgbClr>
              </a:solidFill>
            </a:ln>
          </c:spPr>
          <c:marker>
            <c:symbol val="none"/>
          </c:marker>
          <c:cat>
            <c:strRef>
              <c:f>'SCD003'!$B$12:$B$23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4607-42E5-B469-28CB4C210D02}"/>
            </c:ext>
          </c:extLst>
        </c:ser>
        <c:ser>
          <c:idx val="2"/>
          <c:order val="2"/>
          <c:tx>
            <c:v>LIMITE SATISFACTORIO</c:v>
          </c:tx>
          <c:spPr>
            <a:ln cmpd="sng">
              <a:solidFill>
                <a:srgbClr val="00B050"/>
              </a:solidFill>
            </a:ln>
          </c:spPr>
          <c:marker>
            <c:symbol val="none"/>
          </c:marker>
          <c:cat>
            <c:strRef>
              <c:f>'SCD003'!$B$12:$B$23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4607-42E5-B469-28CB4C210D02}"/>
            </c:ext>
          </c:extLst>
        </c:ser>
        <c:dLbls>
          <c:showLegendKey val="0"/>
          <c:showVal val="0"/>
          <c:showCatName val="0"/>
          <c:showSerName val="0"/>
          <c:showPercent val="0"/>
          <c:showBubbleSize val="0"/>
        </c:dLbls>
        <c:marker val="1"/>
        <c:smooth val="0"/>
        <c:axId val="1635774197"/>
        <c:axId val="52676466"/>
      </c:lineChart>
      <c:catAx>
        <c:axId val="163577419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2676466"/>
        <c:crosses val="autoZero"/>
        <c:auto val="1"/>
        <c:lblAlgn val="ctr"/>
        <c:lblOffset val="100"/>
        <c:noMultiLvlLbl val="1"/>
      </c:catAx>
      <c:valAx>
        <c:axId val="5267646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3577419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14-47A6-9DF2-24F969ABF526}"/>
            </c:ext>
          </c:extLst>
        </c:ser>
        <c:dLbls>
          <c:showLegendKey val="0"/>
          <c:showVal val="0"/>
          <c:showCatName val="0"/>
          <c:showSerName val="0"/>
          <c:showPercent val="0"/>
          <c:showBubbleSize val="0"/>
        </c:dLbls>
        <c:gapWidth val="150"/>
        <c:axId val="1617608302"/>
        <c:axId val="1005448414"/>
      </c:barChart>
      <c:lineChart>
        <c:grouping val="standard"/>
        <c:varyColors val="1"/>
        <c:ser>
          <c:idx val="1"/>
          <c:order val="1"/>
          <c:tx>
            <c:v>LIMITE INSATISFACTORIO</c:v>
          </c:tx>
          <c:spPr>
            <a:ln w="19050" cmpd="sng">
              <a:solidFill>
                <a:srgbClr val="FF000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5414-47A6-9DF2-24F969ABF526}"/>
            </c:ext>
          </c:extLst>
        </c:ser>
        <c:ser>
          <c:idx val="2"/>
          <c:order val="2"/>
          <c:tx>
            <c:v>LIMITE SATISFACTORIO</c:v>
          </c:tx>
          <c:spPr>
            <a:ln w="19050" cmpd="sng">
              <a:solidFill>
                <a:srgbClr val="00B05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5414-47A6-9DF2-24F969ABF526}"/>
            </c:ext>
          </c:extLst>
        </c:ser>
        <c:dLbls>
          <c:showLegendKey val="0"/>
          <c:showVal val="0"/>
          <c:showCatName val="0"/>
          <c:showSerName val="0"/>
          <c:showPercent val="0"/>
          <c:showBubbleSize val="0"/>
        </c:dLbls>
        <c:marker val="1"/>
        <c:smooth val="0"/>
        <c:axId val="1617608302"/>
        <c:axId val="1005448414"/>
      </c:lineChart>
      <c:catAx>
        <c:axId val="161760830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05448414"/>
        <c:crosses val="autoZero"/>
        <c:auto val="1"/>
        <c:lblAlgn val="ctr"/>
        <c:lblOffset val="100"/>
        <c:noMultiLvlLbl val="1"/>
      </c:catAx>
      <c:valAx>
        <c:axId val="10054484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1760830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'GFI005'!$C$12:$C$23</c:f>
              <c:numCache>
                <c:formatCode>0%</c:formatCode>
                <c:ptCount val="12"/>
                <c:pt idx="0">
                  <c:v>0.76</c:v>
                </c:pt>
                <c:pt idx="1">
                  <c:v>0.82</c:v>
                </c:pt>
                <c:pt idx="2">
                  <c:v>0.95</c:v>
                </c:pt>
                <c:pt idx="3">
                  <c:v>0.82</c:v>
                </c:pt>
                <c:pt idx="4">
                  <c:v>0.88</c:v>
                </c:pt>
                <c:pt idx="5">
                  <c:v>0.89</c:v>
                </c:pt>
                <c:pt idx="6">
                  <c:v>0.91</c:v>
                </c:pt>
                <c:pt idx="7">
                  <c:v>0.92</c:v>
                </c:pt>
                <c:pt idx="8">
                  <c:v>0.93</c:v>
                </c:pt>
                <c:pt idx="9">
                  <c:v>0.92</c:v>
                </c:pt>
                <c:pt idx="10">
                  <c:v>0.84</c:v>
                </c:pt>
                <c:pt idx="11">
                  <c:v>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B6-470A-A4FE-473547758A59}"/>
            </c:ext>
          </c:extLst>
        </c:ser>
        <c:dLbls>
          <c:showLegendKey val="0"/>
          <c:showVal val="0"/>
          <c:showCatName val="0"/>
          <c:showSerName val="0"/>
          <c:showPercent val="0"/>
          <c:showBubbleSize val="0"/>
        </c:dLbls>
        <c:gapWidth val="150"/>
        <c:axId val="346732642"/>
        <c:axId val="1650079939"/>
      </c:barChart>
      <c:lineChart>
        <c:grouping val="standard"/>
        <c:varyColors val="1"/>
        <c:ser>
          <c:idx val="1"/>
          <c:order val="1"/>
          <c:tx>
            <c:v>LIMITE INSATISFACTORIO</c:v>
          </c:tx>
          <c:spPr>
            <a:ln w="19050" cmpd="sng">
              <a:solidFill>
                <a:srgbClr val="FF00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71B6-470A-A4FE-473547758A59}"/>
            </c:ext>
          </c:extLst>
        </c:ser>
        <c:ser>
          <c:idx val="2"/>
          <c:order val="2"/>
          <c:tx>
            <c:v>LIMITE SATISFACTORIO</c:v>
          </c:tx>
          <c:spPr>
            <a:ln w="19050" cmpd="sng">
              <a:solidFill>
                <a:srgbClr val="00FF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71B6-470A-A4FE-473547758A59}"/>
            </c:ext>
          </c:extLst>
        </c:ser>
        <c:dLbls>
          <c:showLegendKey val="0"/>
          <c:showVal val="0"/>
          <c:showCatName val="0"/>
          <c:showSerName val="0"/>
          <c:showPercent val="0"/>
          <c:showBubbleSize val="0"/>
        </c:dLbls>
        <c:marker val="1"/>
        <c:smooth val="0"/>
        <c:axId val="346732642"/>
        <c:axId val="1650079939"/>
      </c:lineChart>
      <c:catAx>
        <c:axId val="34673264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650079939"/>
        <c:crosses val="autoZero"/>
        <c:auto val="1"/>
        <c:lblAlgn val="ctr"/>
        <c:lblOffset val="100"/>
        <c:noMultiLvlLbl val="1"/>
      </c:catAx>
      <c:valAx>
        <c:axId val="16500799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4673264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'GFI006'!$C$12:$C$23</c:f>
              <c:numCache>
                <c:formatCode>0%</c:formatCode>
                <c:ptCount val="12"/>
                <c:pt idx="0">
                  <c:v>0</c:v>
                </c:pt>
                <c:pt idx="1">
                  <c:v>0</c:v>
                </c:pt>
                <c:pt idx="2">
                  <c:v>0</c:v>
                </c:pt>
                <c:pt idx="3">
                  <c:v>0.78</c:v>
                </c:pt>
                <c:pt idx="4">
                  <c:v>0.9</c:v>
                </c:pt>
                <c:pt idx="5">
                  <c:v>0.9</c:v>
                </c:pt>
                <c:pt idx="6">
                  <c:v>0.94</c:v>
                </c:pt>
                <c:pt idx="7">
                  <c:v>0.96</c:v>
                </c:pt>
                <c:pt idx="8">
                  <c:v>0.95</c:v>
                </c:pt>
                <c:pt idx="9">
                  <c:v>0.96</c:v>
                </c:pt>
                <c:pt idx="10">
                  <c:v>0.91</c:v>
                </c:pt>
                <c:pt idx="11">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FD-4882-9136-6D894C76D7D3}"/>
            </c:ext>
          </c:extLst>
        </c:ser>
        <c:dLbls>
          <c:showLegendKey val="0"/>
          <c:showVal val="0"/>
          <c:showCatName val="0"/>
          <c:showSerName val="0"/>
          <c:showPercent val="0"/>
          <c:showBubbleSize val="0"/>
        </c:dLbls>
        <c:gapWidth val="150"/>
        <c:axId val="361043085"/>
        <c:axId val="760960728"/>
      </c:barChart>
      <c:lineChart>
        <c:grouping val="standard"/>
        <c:varyColors val="1"/>
        <c:ser>
          <c:idx val="1"/>
          <c:order val="1"/>
          <c:tx>
            <c:v>LIMITE INSATISFACTORIO</c:v>
          </c:tx>
          <c:spPr>
            <a:ln w="19050" cmpd="sng">
              <a:solidFill>
                <a:srgbClr val="FF00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88FD-4882-9136-6D894C76D7D3}"/>
            </c:ext>
          </c:extLst>
        </c:ser>
        <c:ser>
          <c:idx val="2"/>
          <c:order val="2"/>
          <c:tx>
            <c:v>LIMITE SATISFACTORIO</c:v>
          </c:tx>
          <c:spPr>
            <a:ln w="19050" cmpd="sng">
              <a:solidFill>
                <a:srgbClr val="00FF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88FD-4882-9136-6D894C76D7D3}"/>
            </c:ext>
          </c:extLst>
        </c:ser>
        <c:dLbls>
          <c:showLegendKey val="0"/>
          <c:showVal val="0"/>
          <c:showCatName val="0"/>
          <c:showSerName val="0"/>
          <c:showPercent val="0"/>
          <c:showBubbleSize val="0"/>
        </c:dLbls>
        <c:marker val="1"/>
        <c:smooth val="0"/>
        <c:axId val="361043085"/>
        <c:axId val="760960728"/>
      </c:lineChart>
      <c:catAx>
        <c:axId val="361043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60960728"/>
        <c:crosses val="autoZero"/>
        <c:auto val="1"/>
        <c:lblAlgn val="ctr"/>
        <c:lblOffset val="100"/>
        <c:noMultiLvlLbl val="1"/>
      </c:catAx>
      <c:valAx>
        <c:axId val="7609607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61043085"/>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D7-4FE4-8E98-A19ECBDA7E7D}"/>
            </c:ext>
          </c:extLst>
        </c:ser>
        <c:dLbls>
          <c:showLegendKey val="0"/>
          <c:showVal val="0"/>
          <c:showCatName val="0"/>
          <c:showSerName val="0"/>
          <c:showPercent val="0"/>
          <c:showBubbleSize val="0"/>
        </c:dLbls>
        <c:gapWidth val="150"/>
        <c:axId val="1060566339"/>
        <c:axId val="1224027017"/>
      </c:barChart>
      <c:lineChart>
        <c:grouping val="standard"/>
        <c:varyColors val="1"/>
        <c:ser>
          <c:idx val="1"/>
          <c:order val="1"/>
          <c:tx>
            <c:v>LIMITE INSATISFACTORIO</c:v>
          </c:tx>
          <c:spPr>
            <a:ln w="19050" cmpd="sng">
              <a:solidFill>
                <a:srgbClr val="FF00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8ED7-4FE4-8E98-A19ECBDA7E7D}"/>
            </c:ext>
          </c:extLst>
        </c:ser>
        <c:ser>
          <c:idx val="2"/>
          <c:order val="2"/>
          <c:tx>
            <c:v>LIMITE SATISFACTORIO</c:v>
          </c:tx>
          <c:spPr>
            <a:ln w="19050" cmpd="sng">
              <a:solidFill>
                <a:srgbClr val="00FF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8ED7-4FE4-8E98-A19ECBDA7E7D}"/>
            </c:ext>
          </c:extLst>
        </c:ser>
        <c:dLbls>
          <c:showLegendKey val="0"/>
          <c:showVal val="0"/>
          <c:showCatName val="0"/>
          <c:showSerName val="0"/>
          <c:showPercent val="0"/>
          <c:showBubbleSize val="0"/>
        </c:dLbls>
        <c:marker val="1"/>
        <c:smooth val="0"/>
        <c:axId val="1060566339"/>
        <c:axId val="1224027017"/>
      </c:lineChart>
      <c:catAx>
        <c:axId val="106056633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224027017"/>
        <c:crosses val="autoZero"/>
        <c:auto val="1"/>
        <c:lblAlgn val="ctr"/>
        <c:lblOffset val="100"/>
        <c:noMultiLvlLbl val="1"/>
      </c:catAx>
      <c:valAx>
        <c:axId val="1224027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060566339"/>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620087949101837E-2"/>
          <c:y val="0.13658427015537003"/>
          <c:w val="0.90789787612275441"/>
          <c:h val="0.5864122455240724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'GAD001'!$C$12:$C$23</c:f>
              <c:numCache>
                <c:formatCode>0%</c:formatCode>
                <c:ptCount val="12"/>
                <c:pt idx="0">
                  <c:v>0</c:v>
                </c:pt>
                <c:pt idx="1">
                  <c:v>0</c:v>
                </c:pt>
                <c:pt idx="2">
                  <c:v>0</c:v>
                </c:pt>
                <c:pt idx="3">
                  <c:v>0</c:v>
                </c:pt>
                <c:pt idx="4">
                  <c:v>0</c:v>
                </c:pt>
                <c:pt idx="5">
                  <c:v>1</c:v>
                </c:pt>
                <c:pt idx="6">
                  <c:v>1</c:v>
                </c:pt>
                <c:pt idx="7">
                  <c:v>1</c:v>
                </c:pt>
                <c:pt idx="8">
                  <c:v>1</c:v>
                </c:pt>
                <c:pt idx="9">
                  <c:v>1</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AA-493B-A314-04C3F53A74CE}"/>
            </c:ext>
          </c:extLst>
        </c:ser>
        <c:dLbls>
          <c:showLegendKey val="0"/>
          <c:showVal val="0"/>
          <c:showCatName val="0"/>
          <c:showSerName val="0"/>
          <c:showPercent val="0"/>
          <c:showBubbleSize val="0"/>
        </c:dLbls>
        <c:gapWidth val="150"/>
        <c:axId val="376849990"/>
        <c:axId val="278892757"/>
      </c:barChart>
      <c:lineChart>
        <c:grouping val="standard"/>
        <c:varyColors val="1"/>
        <c:ser>
          <c:idx val="1"/>
          <c:order val="1"/>
          <c:tx>
            <c:v>LIMITE INSATISFACTORIO</c:v>
          </c:tx>
          <c:spPr>
            <a:ln cmpd="sng">
              <a:solidFill>
                <a:srgbClr val="ED7D31"/>
              </a:solidFill>
            </a:ln>
          </c:spPr>
          <c:marker>
            <c:symbol val="none"/>
          </c:marker>
          <c:cat>
            <c:strRef>
              <c:f>'GAD001'!$B$12:$B$23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06AA-493B-A314-04C3F53A74CE}"/>
            </c:ext>
          </c:extLst>
        </c:ser>
        <c:ser>
          <c:idx val="2"/>
          <c:order val="2"/>
          <c:tx>
            <c:v>LIMITE SATISFACTORIO</c:v>
          </c:tx>
          <c:spPr>
            <a:ln cmpd="sng">
              <a:solidFill>
                <a:srgbClr val="A5A5A5"/>
              </a:solidFill>
            </a:ln>
          </c:spPr>
          <c:marker>
            <c:symbol val="none"/>
          </c:marker>
          <c:cat>
            <c:strRef>
              <c:f>'GAD001'!$B$12:$B$23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06AA-493B-A314-04C3F53A74CE}"/>
            </c:ext>
          </c:extLst>
        </c:ser>
        <c:dLbls>
          <c:showLegendKey val="0"/>
          <c:showVal val="0"/>
          <c:showCatName val="0"/>
          <c:showSerName val="0"/>
          <c:showPercent val="0"/>
          <c:showBubbleSize val="0"/>
        </c:dLbls>
        <c:marker val="1"/>
        <c:smooth val="0"/>
        <c:axId val="376849990"/>
        <c:axId val="278892757"/>
      </c:lineChart>
      <c:catAx>
        <c:axId val="37684999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278892757"/>
        <c:crosses val="autoZero"/>
        <c:auto val="1"/>
        <c:lblAlgn val="ctr"/>
        <c:lblOffset val="100"/>
        <c:noMultiLvlLbl val="1"/>
      </c:catAx>
      <c:valAx>
        <c:axId val="2788927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376849990"/>
        <c:crosses val="autoZero"/>
        <c:crossBetween val="between"/>
      </c:valAx>
    </c:plotArea>
    <c:legend>
      <c:legendPos val="r"/>
      <c:layout>
        <c:manualLayout>
          <c:xMode val="edge"/>
          <c:yMode val="edge"/>
          <c:x val="0.24605788423153702"/>
          <c:y val="0.91378278877128394"/>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2281027975133217E-2"/>
          <c:y val="0.1379005690326445"/>
          <c:w val="0.89374028641207814"/>
          <c:h val="0.5343216531895776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'GAD003'!$C$12:$C$23</c:f>
              <c:numCache>
                <c:formatCode>0%</c:formatCode>
                <c:ptCount val="12"/>
                <c:pt idx="0">
                  <c:v>0.84</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8A-4334-8942-50FB823CC22C}"/>
            </c:ext>
          </c:extLst>
        </c:ser>
        <c:dLbls>
          <c:showLegendKey val="0"/>
          <c:showVal val="0"/>
          <c:showCatName val="0"/>
          <c:showSerName val="0"/>
          <c:showPercent val="0"/>
          <c:showBubbleSize val="0"/>
        </c:dLbls>
        <c:gapWidth val="150"/>
        <c:axId val="562540594"/>
        <c:axId val="1868177419"/>
      </c:barChart>
      <c:lineChart>
        <c:grouping val="standard"/>
        <c:varyColors val="1"/>
        <c:ser>
          <c:idx val="1"/>
          <c:order val="1"/>
          <c:tx>
            <c:v>LIMITE INSATISFACTORIO</c:v>
          </c:tx>
          <c:spPr>
            <a:ln cmpd="sng">
              <a:solidFill>
                <a:srgbClr val="FF0000">
                  <a:alpha val="100000"/>
                </a:srgbClr>
              </a:solidFill>
            </a:ln>
          </c:spPr>
          <c:marker>
            <c:symbol val="none"/>
          </c:marker>
          <c:cat>
            <c:strRef>
              <c:f>'GAD003'!$B$12:$B$23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'GAD003'!$D$12:$D$23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F88A-4334-8942-50FB823CC22C}"/>
            </c:ext>
          </c:extLst>
        </c:ser>
        <c:ser>
          <c:idx val="2"/>
          <c:order val="2"/>
          <c:tx>
            <c:v>LIMITE SATISFACTORIO</c:v>
          </c:tx>
          <c:spPr>
            <a:ln cmpd="sng">
              <a:solidFill>
                <a:srgbClr val="00FF00">
                  <a:alpha val="100000"/>
                </a:srgbClr>
              </a:solidFill>
            </a:ln>
          </c:spPr>
          <c:marker>
            <c:symbol val="none"/>
          </c:marker>
          <c:cat>
            <c:strRef>
              <c:f>'GAD003'!$B$12:$B$23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'GAD003'!$E$12:$E$23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F88A-4334-8942-50FB823CC22C}"/>
            </c:ext>
          </c:extLst>
        </c:ser>
        <c:dLbls>
          <c:showLegendKey val="0"/>
          <c:showVal val="0"/>
          <c:showCatName val="0"/>
          <c:showSerName val="0"/>
          <c:showPercent val="0"/>
          <c:showBubbleSize val="0"/>
        </c:dLbls>
        <c:marker val="1"/>
        <c:smooth val="0"/>
        <c:axId val="562540594"/>
        <c:axId val="1868177419"/>
      </c:lineChart>
      <c:catAx>
        <c:axId val="56254059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868177419"/>
        <c:crosses val="autoZero"/>
        <c:auto val="1"/>
        <c:lblAlgn val="ctr"/>
        <c:lblOffset val="100"/>
        <c:noMultiLvlLbl val="1"/>
      </c:catAx>
      <c:valAx>
        <c:axId val="18681774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562540594"/>
        <c:crosses val="autoZero"/>
        <c:crossBetween val="between"/>
      </c:valAx>
    </c:plotArea>
    <c:legend>
      <c:legendPos val="r"/>
      <c:layout>
        <c:manualLayout>
          <c:xMode val="edge"/>
          <c:yMode val="edge"/>
          <c:x val="0.10828618576143341"/>
          <c:y val="0.90171208944793835"/>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1326822916666685E-2"/>
          <c:y val="0.13185085354896681"/>
          <c:w val="0.89775651041666682"/>
          <c:h val="0.55413297394429462"/>
        </c:manualLayout>
      </c:layout>
      <c:barChart>
        <c:barDir val="col"/>
        <c:grouping val="clustered"/>
        <c:varyColors val="1"/>
        <c:ser>
          <c:idx val="0"/>
          <c:order val="0"/>
          <c:tx>
            <c:strRef>
              <c:f>'GAD004'!$C$11</c:f>
              <c:strCache>
                <c:ptCount val="1"/>
                <c:pt idx="0">
                  <c:v>ESTADO DEL INDICADOR</c:v>
                </c:pt>
              </c:strCache>
            </c:strRef>
          </c:tx>
          <c:spPr>
            <a:solidFill>
              <a:srgbClr val="5B9BD5"/>
            </a:solidFill>
            <a:ln cmpd="sng">
              <a:solidFill>
                <a:srgbClr val="000000"/>
              </a:solidFill>
            </a:ln>
          </c:spPr>
          <c:invertIfNegative val="1"/>
          <c:cat>
            <c:strRef>
              <c:f>'GAD004'!$B$12:$B$23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'GAD004'!$C$12:$C$23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5A4-4E31-8A5D-AA338662684C}"/>
            </c:ext>
          </c:extLst>
        </c:ser>
        <c:dLbls>
          <c:showLegendKey val="0"/>
          <c:showVal val="0"/>
          <c:showCatName val="0"/>
          <c:showSerName val="0"/>
          <c:showPercent val="0"/>
          <c:showBubbleSize val="0"/>
        </c:dLbls>
        <c:gapWidth val="150"/>
        <c:axId val="940360306"/>
        <c:axId val="1138992163"/>
      </c:barChart>
      <c:lineChart>
        <c:grouping val="standard"/>
        <c:varyColors val="1"/>
        <c:ser>
          <c:idx val="1"/>
          <c:order val="1"/>
          <c:tx>
            <c:strRef>
              <c:f>'GAD004'!$D$11</c:f>
              <c:strCache>
                <c:ptCount val="1"/>
                <c:pt idx="0">
                  <c:v>LIMITE INSATISFACTORIO</c:v>
                </c:pt>
              </c:strCache>
            </c:strRef>
          </c:tx>
          <c:spPr>
            <a:ln cmpd="sng">
              <a:solidFill>
                <a:srgbClr val="FF0000">
                  <a:alpha val="100000"/>
                </a:srgbClr>
              </a:solidFill>
            </a:ln>
          </c:spPr>
          <c:marker>
            <c:symbol val="none"/>
          </c:marker>
          <c:cat>
            <c:strRef>
              <c:f>'GAD004'!$B$12:$B$23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'GAD004'!$D$12:$D$23</c:f>
              <c:numCache>
                <c:formatCode>0%</c:formatCode>
                <c:ptCount val="12"/>
                <c:pt idx="0">
                  <c:v>1.9089999999999998</c:v>
                </c:pt>
                <c:pt idx="1">
                  <c:v>1.9089999999999998</c:v>
                </c:pt>
                <c:pt idx="2">
                  <c:v>1.9089999999999998</c:v>
                </c:pt>
                <c:pt idx="3">
                  <c:v>1.9089999999999998</c:v>
                </c:pt>
                <c:pt idx="4">
                  <c:v>1.9089999999999998</c:v>
                </c:pt>
                <c:pt idx="5">
                  <c:v>1.9089999999999998</c:v>
                </c:pt>
                <c:pt idx="6">
                  <c:v>1.9089999999999998</c:v>
                </c:pt>
                <c:pt idx="7">
                  <c:v>1.9089999999999998</c:v>
                </c:pt>
                <c:pt idx="8">
                  <c:v>1.9089999999999998</c:v>
                </c:pt>
                <c:pt idx="9">
                  <c:v>1.9089999999999998</c:v>
                </c:pt>
                <c:pt idx="10">
                  <c:v>1.9089999999999998</c:v>
                </c:pt>
                <c:pt idx="11">
                  <c:v>1.9089999999999998</c:v>
                </c:pt>
              </c:numCache>
            </c:numRef>
          </c:val>
          <c:smooth val="0"/>
          <c:extLst>
            <c:ext xmlns:c16="http://schemas.microsoft.com/office/drawing/2014/chart" uri="{C3380CC4-5D6E-409C-BE32-E72D297353CC}">
              <c16:uniqueId val="{00000001-E5A4-4E31-8A5D-AA338662684C}"/>
            </c:ext>
          </c:extLst>
        </c:ser>
        <c:ser>
          <c:idx val="2"/>
          <c:order val="2"/>
          <c:tx>
            <c:strRef>
              <c:f>'GAD004'!$E$11</c:f>
              <c:strCache>
                <c:ptCount val="1"/>
                <c:pt idx="0">
                  <c:v>LIMITE SATISFACTORIO</c:v>
                </c:pt>
              </c:strCache>
            </c:strRef>
          </c:tx>
          <c:spPr>
            <a:ln cmpd="sng">
              <a:solidFill>
                <a:srgbClr val="93C47D">
                  <a:alpha val="100000"/>
                </a:srgbClr>
              </a:solidFill>
            </a:ln>
          </c:spPr>
          <c:marker>
            <c:symbol val="none"/>
          </c:marker>
          <c:cat>
            <c:strRef>
              <c:f>'GAD004'!$B$12:$B$23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'GAD004'!$E$12:$E$23</c:f>
              <c:numCache>
                <c:formatCode>0%</c:formatCode>
                <c:ptCount val="12"/>
                <c:pt idx="0">
                  <c:v>1.8260000000000001</c:v>
                </c:pt>
                <c:pt idx="1">
                  <c:v>1.8260000000000001</c:v>
                </c:pt>
                <c:pt idx="2">
                  <c:v>1.8260000000000001</c:v>
                </c:pt>
                <c:pt idx="3">
                  <c:v>1.8260000000000001</c:v>
                </c:pt>
                <c:pt idx="4">
                  <c:v>1.8260000000000001</c:v>
                </c:pt>
                <c:pt idx="5">
                  <c:v>1.8260000000000001</c:v>
                </c:pt>
                <c:pt idx="6">
                  <c:v>1.8260000000000001</c:v>
                </c:pt>
                <c:pt idx="7">
                  <c:v>1.8260000000000001</c:v>
                </c:pt>
                <c:pt idx="8">
                  <c:v>1.8260000000000001</c:v>
                </c:pt>
                <c:pt idx="9">
                  <c:v>1.8260000000000001</c:v>
                </c:pt>
                <c:pt idx="10">
                  <c:v>1.8260000000000001</c:v>
                </c:pt>
                <c:pt idx="11">
                  <c:v>1.8260000000000001</c:v>
                </c:pt>
              </c:numCache>
            </c:numRef>
          </c:val>
          <c:smooth val="0"/>
          <c:extLst>
            <c:ext xmlns:c16="http://schemas.microsoft.com/office/drawing/2014/chart" uri="{C3380CC4-5D6E-409C-BE32-E72D297353CC}">
              <c16:uniqueId val="{00000002-E5A4-4E31-8A5D-AA338662684C}"/>
            </c:ext>
          </c:extLst>
        </c:ser>
        <c:dLbls>
          <c:showLegendKey val="0"/>
          <c:showVal val="0"/>
          <c:showCatName val="0"/>
          <c:showSerName val="0"/>
          <c:showPercent val="0"/>
          <c:showBubbleSize val="0"/>
        </c:dLbls>
        <c:marker val="1"/>
        <c:smooth val="0"/>
        <c:axId val="940360306"/>
        <c:axId val="1138992163"/>
      </c:lineChart>
      <c:catAx>
        <c:axId val="94036030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38992163"/>
        <c:crosses val="autoZero"/>
        <c:auto val="1"/>
        <c:lblAlgn val="ctr"/>
        <c:lblOffset val="100"/>
        <c:noMultiLvlLbl val="1"/>
      </c:catAx>
      <c:valAx>
        <c:axId val="113899216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s-CO"/>
          </a:p>
        </c:txPr>
        <c:crossAx val="940360306"/>
        <c:crosses val="autoZero"/>
        <c:crossBetween val="between"/>
      </c:valAx>
    </c:plotArea>
    <c:legend>
      <c:legendPos val="r"/>
      <c:layout>
        <c:manualLayout>
          <c:xMode val="edge"/>
          <c:yMode val="edge"/>
          <c:x val="0.13120442708333341"/>
          <c:y val="0.89615902964959571"/>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1326822916666685E-2"/>
          <c:y val="0.13185085354896681"/>
          <c:w val="0.89775651041666682"/>
          <c:h val="0.55952380952380942"/>
        </c:manualLayout>
      </c:layout>
      <c:barChart>
        <c:barDir val="col"/>
        <c:grouping val="clustered"/>
        <c:varyColors val="1"/>
        <c:ser>
          <c:idx val="0"/>
          <c:order val="0"/>
          <c:tx>
            <c:strRef>
              <c:f>'GAD005'!$C$11</c:f>
              <c:strCache>
                <c:ptCount val="1"/>
                <c:pt idx="0">
                  <c:v>ESTADO DEL INDICADOR</c:v>
                </c:pt>
              </c:strCache>
            </c:strRef>
          </c:tx>
          <c:spPr>
            <a:solidFill>
              <a:srgbClr val="5B9BD5"/>
            </a:solidFill>
            <a:ln cmpd="sng">
              <a:solidFill>
                <a:srgbClr val="000000"/>
              </a:solidFill>
            </a:ln>
          </c:spPr>
          <c:invertIfNegative val="1"/>
          <c:cat>
            <c:strRef>
              <c:f>'GAD005'!$B$12:$B$23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'GAD005'!$C$12:$C$23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70-41A4-8E3F-BE09653DE6AA}"/>
            </c:ext>
          </c:extLst>
        </c:ser>
        <c:dLbls>
          <c:showLegendKey val="0"/>
          <c:showVal val="0"/>
          <c:showCatName val="0"/>
          <c:showSerName val="0"/>
          <c:showPercent val="0"/>
          <c:showBubbleSize val="0"/>
        </c:dLbls>
        <c:gapWidth val="150"/>
        <c:axId val="1717452173"/>
        <c:axId val="1156542582"/>
      </c:barChart>
      <c:lineChart>
        <c:grouping val="standard"/>
        <c:varyColors val="1"/>
        <c:ser>
          <c:idx val="1"/>
          <c:order val="1"/>
          <c:tx>
            <c:strRef>
              <c:f>'GAD005'!$D$11</c:f>
              <c:strCache>
                <c:ptCount val="1"/>
                <c:pt idx="0">
                  <c:v>LIMITE INSATISFACTORIO</c:v>
                </c:pt>
              </c:strCache>
            </c:strRef>
          </c:tx>
          <c:spPr>
            <a:ln cmpd="sng">
              <a:solidFill>
                <a:srgbClr val="FF0000">
                  <a:alpha val="100000"/>
                </a:srgbClr>
              </a:solidFill>
            </a:ln>
          </c:spPr>
          <c:marker>
            <c:symbol val="none"/>
          </c:marker>
          <c:cat>
            <c:strRef>
              <c:f>'GAD005'!$B$12:$B$23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'GAD005'!$D$12:$D$23</c:f>
              <c:numCache>
                <c:formatCode>0%</c:formatCode>
                <c:ptCount val="12"/>
                <c:pt idx="0">
                  <c:v>59.006499999999996</c:v>
                </c:pt>
                <c:pt idx="1">
                  <c:v>59.006499999999996</c:v>
                </c:pt>
                <c:pt idx="2">
                  <c:v>59.006499999999996</c:v>
                </c:pt>
                <c:pt idx="3">
                  <c:v>59.006499999999996</c:v>
                </c:pt>
                <c:pt idx="4">
                  <c:v>59.006499999999996</c:v>
                </c:pt>
                <c:pt idx="5">
                  <c:v>59.006499999999996</c:v>
                </c:pt>
                <c:pt idx="6">
                  <c:v>59.006499999999996</c:v>
                </c:pt>
                <c:pt idx="7">
                  <c:v>59.006499999999996</c:v>
                </c:pt>
                <c:pt idx="8">
                  <c:v>59.006499999999996</c:v>
                </c:pt>
                <c:pt idx="9">
                  <c:v>59.006499999999996</c:v>
                </c:pt>
                <c:pt idx="10">
                  <c:v>59.006499999999996</c:v>
                </c:pt>
                <c:pt idx="11">
                  <c:v>59.006499999999996</c:v>
                </c:pt>
              </c:numCache>
            </c:numRef>
          </c:val>
          <c:smooth val="0"/>
          <c:extLst>
            <c:ext xmlns:c16="http://schemas.microsoft.com/office/drawing/2014/chart" uri="{C3380CC4-5D6E-409C-BE32-E72D297353CC}">
              <c16:uniqueId val="{00000001-0B70-41A4-8E3F-BE09653DE6AA}"/>
            </c:ext>
          </c:extLst>
        </c:ser>
        <c:ser>
          <c:idx val="2"/>
          <c:order val="2"/>
          <c:tx>
            <c:strRef>
              <c:f>'GAD005'!$E$11</c:f>
              <c:strCache>
                <c:ptCount val="1"/>
                <c:pt idx="0">
                  <c:v>LIMITE SATISFACTORIO</c:v>
                </c:pt>
              </c:strCache>
            </c:strRef>
          </c:tx>
          <c:spPr>
            <a:ln cmpd="sng">
              <a:solidFill>
                <a:srgbClr val="93C47D">
                  <a:alpha val="100000"/>
                </a:srgbClr>
              </a:solidFill>
            </a:ln>
          </c:spPr>
          <c:marker>
            <c:symbol val="none"/>
          </c:marker>
          <c:cat>
            <c:strRef>
              <c:f>'GAD005'!$B$12:$B$23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'GAD005'!$E$12:$E$23</c:f>
              <c:numCache>
                <c:formatCode>0%</c:formatCode>
                <c:ptCount val="12"/>
                <c:pt idx="0">
                  <c:v>56.44100000000001</c:v>
                </c:pt>
                <c:pt idx="1">
                  <c:v>56.44100000000001</c:v>
                </c:pt>
                <c:pt idx="2">
                  <c:v>56.44100000000001</c:v>
                </c:pt>
                <c:pt idx="3">
                  <c:v>56.44100000000001</c:v>
                </c:pt>
                <c:pt idx="4">
                  <c:v>56.44100000000001</c:v>
                </c:pt>
                <c:pt idx="5">
                  <c:v>56.44100000000001</c:v>
                </c:pt>
                <c:pt idx="6">
                  <c:v>56.44100000000001</c:v>
                </c:pt>
                <c:pt idx="7">
                  <c:v>56.44100000000001</c:v>
                </c:pt>
                <c:pt idx="8">
                  <c:v>56.44100000000001</c:v>
                </c:pt>
                <c:pt idx="9">
                  <c:v>56.44100000000001</c:v>
                </c:pt>
                <c:pt idx="10">
                  <c:v>56.44100000000001</c:v>
                </c:pt>
                <c:pt idx="11">
                  <c:v>56.44100000000001</c:v>
                </c:pt>
              </c:numCache>
            </c:numRef>
          </c:val>
          <c:smooth val="0"/>
          <c:extLst>
            <c:ext xmlns:c16="http://schemas.microsoft.com/office/drawing/2014/chart" uri="{C3380CC4-5D6E-409C-BE32-E72D297353CC}">
              <c16:uniqueId val="{00000002-0B70-41A4-8E3F-BE09653DE6AA}"/>
            </c:ext>
          </c:extLst>
        </c:ser>
        <c:dLbls>
          <c:showLegendKey val="0"/>
          <c:showVal val="0"/>
          <c:showCatName val="0"/>
          <c:showSerName val="0"/>
          <c:showPercent val="0"/>
          <c:showBubbleSize val="0"/>
        </c:dLbls>
        <c:marker val="1"/>
        <c:smooth val="0"/>
        <c:axId val="1717452173"/>
        <c:axId val="1156542582"/>
      </c:lineChart>
      <c:catAx>
        <c:axId val="17174521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156542582"/>
        <c:crosses val="autoZero"/>
        <c:auto val="1"/>
        <c:lblAlgn val="ctr"/>
        <c:lblOffset val="100"/>
        <c:noMultiLvlLbl val="1"/>
      </c:catAx>
      <c:valAx>
        <c:axId val="11565425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717452173"/>
        <c:crosses val="autoZero"/>
        <c:crossBetween val="between"/>
      </c:valAx>
    </c:plotArea>
    <c:legend>
      <c:legendPos val="r"/>
      <c:layout>
        <c:manualLayout>
          <c:xMode val="edge"/>
          <c:yMode val="edge"/>
          <c:x val="0.15953776041666673"/>
          <c:y val="0.92870619946091648"/>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1326822916666685E-2"/>
          <c:y val="0.13185085354896681"/>
          <c:w val="0.89775651041666682"/>
          <c:h val="0.58647798742138357"/>
        </c:manualLayout>
      </c:layout>
      <c:barChart>
        <c:barDir val="col"/>
        <c:grouping val="clustered"/>
        <c:varyColors val="1"/>
        <c:ser>
          <c:idx val="0"/>
          <c:order val="0"/>
          <c:tx>
            <c:strRef>
              <c:f>'GAD006'!$C$11</c:f>
              <c:strCache>
                <c:ptCount val="1"/>
                <c:pt idx="0">
                  <c:v>ESTADO DEL INDICADOR</c:v>
                </c:pt>
              </c:strCache>
            </c:strRef>
          </c:tx>
          <c:spPr>
            <a:solidFill>
              <a:srgbClr val="5B9BD5"/>
            </a:solidFill>
            <a:ln cmpd="sng">
              <a:solidFill>
                <a:srgbClr val="000000"/>
              </a:solidFill>
            </a:ln>
          </c:spPr>
          <c:invertIfNegative val="1"/>
          <c:cat>
            <c:strRef>
              <c:f>'GAD006'!$B$12:$B$23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'GAD006'!$C$12:$C$23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40-413E-B337-940877E09EB1}"/>
            </c:ext>
          </c:extLst>
        </c:ser>
        <c:dLbls>
          <c:showLegendKey val="0"/>
          <c:showVal val="0"/>
          <c:showCatName val="0"/>
          <c:showSerName val="0"/>
          <c:showPercent val="0"/>
          <c:showBubbleSize val="0"/>
        </c:dLbls>
        <c:gapWidth val="150"/>
        <c:axId val="896372217"/>
        <c:axId val="1026235888"/>
      </c:barChart>
      <c:lineChart>
        <c:grouping val="standard"/>
        <c:varyColors val="1"/>
        <c:ser>
          <c:idx val="1"/>
          <c:order val="1"/>
          <c:tx>
            <c:strRef>
              <c:f>'GAD006'!$D$11</c:f>
              <c:strCache>
                <c:ptCount val="1"/>
                <c:pt idx="0">
                  <c:v>LIMITE INSATISFACTORIO</c:v>
                </c:pt>
              </c:strCache>
            </c:strRef>
          </c:tx>
          <c:spPr>
            <a:ln cmpd="sng">
              <a:solidFill>
                <a:srgbClr val="FF0000">
                  <a:alpha val="100000"/>
                </a:srgbClr>
              </a:solidFill>
            </a:ln>
          </c:spPr>
          <c:marker>
            <c:symbol val="none"/>
          </c:marker>
          <c:cat>
            <c:strRef>
              <c:f>'GAD006'!$B$12:$B$23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'GAD006'!$D$12:$D$23</c:f>
              <c:numCache>
                <c:formatCode>0%</c:formatCode>
                <c:ptCount val="12"/>
                <c:pt idx="0">
                  <c:v>330.69399999999996</c:v>
                </c:pt>
                <c:pt idx="1">
                  <c:v>330.69399999999996</c:v>
                </c:pt>
                <c:pt idx="2">
                  <c:v>330.69399999999996</c:v>
                </c:pt>
                <c:pt idx="3">
                  <c:v>330.69399999999996</c:v>
                </c:pt>
                <c:pt idx="4">
                  <c:v>330.69399999999996</c:v>
                </c:pt>
                <c:pt idx="5">
                  <c:v>330.69399999999996</c:v>
                </c:pt>
                <c:pt idx="6">
                  <c:v>330.69399999999996</c:v>
                </c:pt>
                <c:pt idx="7">
                  <c:v>330.69399999999996</c:v>
                </c:pt>
                <c:pt idx="8">
                  <c:v>330.69399999999996</c:v>
                </c:pt>
                <c:pt idx="9">
                  <c:v>330.69399999999996</c:v>
                </c:pt>
                <c:pt idx="10">
                  <c:v>330.69399999999996</c:v>
                </c:pt>
                <c:pt idx="11">
                  <c:v>330.69399999999996</c:v>
                </c:pt>
              </c:numCache>
            </c:numRef>
          </c:val>
          <c:smooth val="0"/>
          <c:extLst>
            <c:ext xmlns:c16="http://schemas.microsoft.com/office/drawing/2014/chart" uri="{C3380CC4-5D6E-409C-BE32-E72D297353CC}">
              <c16:uniqueId val="{00000001-1E40-413E-B337-940877E09EB1}"/>
            </c:ext>
          </c:extLst>
        </c:ser>
        <c:ser>
          <c:idx val="2"/>
          <c:order val="2"/>
          <c:tx>
            <c:strRef>
              <c:f>'GAD006'!$E$11</c:f>
              <c:strCache>
                <c:ptCount val="1"/>
                <c:pt idx="0">
                  <c:v>LIMITE SATISFACTORIO</c:v>
                </c:pt>
              </c:strCache>
            </c:strRef>
          </c:tx>
          <c:spPr>
            <a:ln cmpd="sng">
              <a:solidFill>
                <a:srgbClr val="93C47D">
                  <a:alpha val="100000"/>
                </a:srgbClr>
              </a:solidFill>
            </a:ln>
          </c:spPr>
          <c:marker>
            <c:symbol val="none"/>
          </c:marker>
          <c:cat>
            <c:strRef>
              <c:f>'GAD006'!$B$12:$B$23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'GAD006'!$E$12:$E$23</c:f>
              <c:numCache>
                <c:formatCode>0%</c:formatCode>
                <c:ptCount val="12"/>
                <c:pt idx="0">
                  <c:v>316.31600000000003</c:v>
                </c:pt>
                <c:pt idx="1">
                  <c:v>316.31600000000003</c:v>
                </c:pt>
                <c:pt idx="2">
                  <c:v>316.31600000000003</c:v>
                </c:pt>
                <c:pt idx="3">
                  <c:v>316.31600000000003</c:v>
                </c:pt>
                <c:pt idx="4">
                  <c:v>316.31600000000003</c:v>
                </c:pt>
                <c:pt idx="5">
                  <c:v>316.31600000000003</c:v>
                </c:pt>
                <c:pt idx="6">
                  <c:v>316.31600000000003</c:v>
                </c:pt>
                <c:pt idx="7">
                  <c:v>316.31600000000003</c:v>
                </c:pt>
                <c:pt idx="8">
                  <c:v>316.31600000000003</c:v>
                </c:pt>
                <c:pt idx="9">
                  <c:v>316.31600000000003</c:v>
                </c:pt>
                <c:pt idx="10">
                  <c:v>316.31600000000003</c:v>
                </c:pt>
                <c:pt idx="11">
                  <c:v>316.31600000000003</c:v>
                </c:pt>
              </c:numCache>
            </c:numRef>
          </c:val>
          <c:smooth val="0"/>
          <c:extLst>
            <c:ext xmlns:c16="http://schemas.microsoft.com/office/drawing/2014/chart" uri="{C3380CC4-5D6E-409C-BE32-E72D297353CC}">
              <c16:uniqueId val="{00000002-1E40-413E-B337-940877E09EB1}"/>
            </c:ext>
          </c:extLst>
        </c:ser>
        <c:dLbls>
          <c:showLegendKey val="0"/>
          <c:showVal val="0"/>
          <c:showCatName val="0"/>
          <c:showSerName val="0"/>
          <c:showPercent val="0"/>
          <c:showBubbleSize val="0"/>
        </c:dLbls>
        <c:marker val="1"/>
        <c:smooth val="0"/>
        <c:axId val="896372217"/>
        <c:axId val="1026235888"/>
      </c:lineChart>
      <c:catAx>
        <c:axId val="8963722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026235888"/>
        <c:crosses val="autoZero"/>
        <c:auto val="1"/>
        <c:lblAlgn val="ctr"/>
        <c:lblOffset val="100"/>
        <c:noMultiLvlLbl val="1"/>
      </c:catAx>
      <c:valAx>
        <c:axId val="10262358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896372217"/>
        <c:crosses val="autoZero"/>
        <c:crossBetween val="between"/>
      </c:valAx>
    </c:plotArea>
    <c:legend>
      <c:legendPos val="r"/>
      <c:layout>
        <c:manualLayout>
          <c:xMode val="edge"/>
          <c:yMode val="edge"/>
          <c:x val="0.13453776041666674"/>
          <c:y val="0.93679245283018875"/>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'GAD007'!$B$12:$B$23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'GAD007'!$C$12:$C$23</c:f>
              <c:numCache>
                <c:formatCode>0%</c:formatCode>
                <c:ptCount val="12"/>
                <c:pt idx="0">
                  <c:v>0.5</c:v>
                </c:pt>
                <c:pt idx="1">
                  <c:v>0.35</c:v>
                </c:pt>
                <c:pt idx="2">
                  <c:v>0</c:v>
                </c:pt>
                <c:pt idx="3">
                  <c:v>0</c:v>
                </c:pt>
                <c:pt idx="4">
                  <c:v>0</c:v>
                </c:pt>
                <c:pt idx="5">
                  <c:v>0</c:v>
                </c:pt>
                <c:pt idx="6">
                  <c:v>0</c:v>
                </c:pt>
                <c:pt idx="7">
                  <c:v>0.59</c:v>
                </c:pt>
                <c:pt idx="8">
                  <c:v>0</c:v>
                </c:pt>
                <c:pt idx="9">
                  <c:v>0</c:v>
                </c:pt>
                <c:pt idx="10">
                  <c:v>0.38</c:v>
                </c:pt>
                <c:pt idx="11">
                  <c:v>0.41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4EC-4CC9-ADBF-B02CC9008CC4}"/>
            </c:ext>
          </c:extLst>
        </c:ser>
        <c:dLbls>
          <c:showLegendKey val="0"/>
          <c:showVal val="0"/>
          <c:showCatName val="0"/>
          <c:showSerName val="0"/>
          <c:showPercent val="0"/>
          <c:showBubbleSize val="0"/>
        </c:dLbls>
        <c:gapWidth val="150"/>
        <c:axId val="1960106085"/>
        <c:axId val="1852607121"/>
      </c:barChart>
      <c:lineChart>
        <c:grouping val="standard"/>
        <c:varyColors val="1"/>
        <c:ser>
          <c:idx val="1"/>
          <c:order val="1"/>
          <c:tx>
            <c:v>LIMITE INSATISFACTORIO</c:v>
          </c:tx>
          <c:spPr>
            <a:ln cmpd="sng">
              <a:solidFill>
                <a:srgbClr val="FF0000">
                  <a:alpha val="100000"/>
                </a:srgbClr>
              </a:solidFill>
            </a:ln>
          </c:spPr>
          <c:marker>
            <c:symbol val="none"/>
          </c:marker>
          <c:cat>
            <c:strRef>
              <c:f>'GAD007'!$B$12:$B$23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'GAD007'!$D$12:$D$23</c:f>
              <c:numCache>
                <c:formatCode>0%</c:formatCode>
                <c:ptCount val="12"/>
                <c:pt idx="0">
                  <c:v>0.255</c:v>
                </c:pt>
                <c:pt idx="1">
                  <c:v>0.255</c:v>
                </c:pt>
                <c:pt idx="2">
                  <c:v>0.255</c:v>
                </c:pt>
                <c:pt idx="3">
                  <c:v>0.255</c:v>
                </c:pt>
                <c:pt idx="4">
                  <c:v>0.255</c:v>
                </c:pt>
                <c:pt idx="5">
                  <c:v>0.255</c:v>
                </c:pt>
                <c:pt idx="6">
                  <c:v>0.255</c:v>
                </c:pt>
                <c:pt idx="7">
                  <c:v>0.255</c:v>
                </c:pt>
                <c:pt idx="8">
                  <c:v>0.255</c:v>
                </c:pt>
                <c:pt idx="9">
                  <c:v>0.255</c:v>
                </c:pt>
                <c:pt idx="10">
                  <c:v>0.255</c:v>
                </c:pt>
                <c:pt idx="11">
                  <c:v>0.255</c:v>
                </c:pt>
              </c:numCache>
            </c:numRef>
          </c:val>
          <c:smooth val="0"/>
          <c:extLst>
            <c:ext xmlns:c16="http://schemas.microsoft.com/office/drawing/2014/chart" uri="{C3380CC4-5D6E-409C-BE32-E72D297353CC}">
              <c16:uniqueId val="{00000001-A4EC-4CC9-ADBF-B02CC9008CC4}"/>
            </c:ext>
          </c:extLst>
        </c:ser>
        <c:ser>
          <c:idx val="2"/>
          <c:order val="2"/>
          <c:tx>
            <c:v>LIMITE SATISFACTORIO</c:v>
          </c:tx>
          <c:spPr>
            <a:ln cmpd="sng">
              <a:solidFill>
                <a:srgbClr val="00FF00">
                  <a:alpha val="100000"/>
                </a:srgbClr>
              </a:solidFill>
            </a:ln>
          </c:spPr>
          <c:marker>
            <c:symbol val="none"/>
          </c:marker>
          <c:cat>
            <c:strRef>
              <c:f>'GAD007'!$B$12:$B$23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'GAD007'!$E$12:$E$23</c:f>
              <c:numCache>
                <c:formatCode>0%</c:formatCode>
                <c:ptCount val="12"/>
                <c:pt idx="0">
                  <c:v>0.27</c:v>
                </c:pt>
                <c:pt idx="1">
                  <c:v>0.27</c:v>
                </c:pt>
                <c:pt idx="2">
                  <c:v>0.27</c:v>
                </c:pt>
                <c:pt idx="3">
                  <c:v>0.27</c:v>
                </c:pt>
                <c:pt idx="4">
                  <c:v>0.27</c:v>
                </c:pt>
                <c:pt idx="5">
                  <c:v>0.27</c:v>
                </c:pt>
                <c:pt idx="6">
                  <c:v>0.27</c:v>
                </c:pt>
                <c:pt idx="7">
                  <c:v>0.27</c:v>
                </c:pt>
                <c:pt idx="8">
                  <c:v>0.27</c:v>
                </c:pt>
                <c:pt idx="9">
                  <c:v>0.27</c:v>
                </c:pt>
                <c:pt idx="10">
                  <c:v>0.27</c:v>
                </c:pt>
                <c:pt idx="11">
                  <c:v>0.27</c:v>
                </c:pt>
              </c:numCache>
            </c:numRef>
          </c:val>
          <c:smooth val="0"/>
          <c:extLst>
            <c:ext xmlns:c16="http://schemas.microsoft.com/office/drawing/2014/chart" uri="{C3380CC4-5D6E-409C-BE32-E72D297353CC}">
              <c16:uniqueId val="{00000002-A4EC-4CC9-ADBF-B02CC9008CC4}"/>
            </c:ext>
          </c:extLst>
        </c:ser>
        <c:dLbls>
          <c:showLegendKey val="0"/>
          <c:showVal val="0"/>
          <c:showCatName val="0"/>
          <c:showSerName val="0"/>
          <c:showPercent val="0"/>
          <c:showBubbleSize val="0"/>
        </c:dLbls>
        <c:marker val="1"/>
        <c:smooth val="0"/>
        <c:axId val="1960106085"/>
        <c:axId val="1852607121"/>
      </c:lineChart>
      <c:catAx>
        <c:axId val="1960106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852607121"/>
        <c:crosses val="autoZero"/>
        <c:auto val="1"/>
        <c:lblAlgn val="ctr"/>
        <c:lblOffset val="100"/>
        <c:noMultiLvlLbl val="1"/>
      </c:catAx>
      <c:valAx>
        <c:axId val="185260712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960106085"/>
        <c:crosses val="autoZero"/>
        <c:crossBetween val="between"/>
      </c:valAx>
    </c:plotArea>
    <c:legend>
      <c:legendPos val="r"/>
      <c:layout>
        <c:manualLayout>
          <c:xMode val="edge"/>
          <c:yMode val="edge"/>
          <c:x val="7.9463040446304159E-2"/>
          <c:y val="0.93622752691661626"/>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BC-4A8C-9510-878E1B8C96A3}"/>
            </c:ext>
          </c:extLst>
        </c:ser>
        <c:dLbls>
          <c:showLegendKey val="0"/>
          <c:showVal val="0"/>
          <c:showCatName val="0"/>
          <c:showSerName val="0"/>
          <c:showPercent val="0"/>
          <c:showBubbleSize val="0"/>
        </c:dLbls>
        <c:gapWidth val="150"/>
        <c:axId val="980683872"/>
        <c:axId val="810435690"/>
      </c:barChart>
      <c:lineChart>
        <c:grouping val="standard"/>
        <c:varyColors val="1"/>
        <c:ser>
          <c:idx val="1"/>
          <c:order val="1"/>
          <c:tx>
            <c:v>LIMITE INSATISFACTORIO</c:v>
          </c:tx>
          <c:spPr>
            <a:ln w="19050" cmpd="sng">
              <a:solidFill>
                <a:srgbClr val="FF00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A9BC-4A8C-9510-878E1B8C96A3}"/>
            </c:ext>
          </c:extLst>
        </c:ser>
        <c:ser>
          <c:idx val="2"/>
          <c:order val="2"/>
          <c:tx>
            <c:v>LIMITE SATISFACTORIO</c:v>
          </c:tx>
          <c:spPr>
            <a:ln w="19050" cmpd="sng">
              <a:solidFill>
                <a:srgbClr val="00FF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A9BC-4A8C-9510-878E1B8C96A3}"/>
            </c:ext>
          </c:extLst>
        </c:ser>
        <c:dLbls>
          <c:showLegendKey val="0"/>
          <c:showVal val="0"/>
          <c:showCatName val="0"/>
          <c:showSerName val="0"/>
          <c:showPercent val="0"/>
          <c:showBubbleSize val="0"/>
        </c:dLbls>
        <c:marker val="1"/>
        <c:smooth val="0"/>
        <c:axId val="980683872"/>
        <c:axId val="810435690"/>
      </c:lineChart>
      <c:catAx>
        <c:axId val="98068387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10435690"/>
        <c:crosses val="autoZero"/>
        <c:auto val="1"/>
        <c:lblAlgn val="ctr"/>
        <c:lblOffset val="100"/>
        <c:noMultiLvlLbl val="1"/>
      </c:catAx>
      <c:valAx>
        <c:axId val="8104356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98068387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'ATH001'!$C$12:$C$23</c:f>
              <c:numCache>
                <c:formatCode>General</c:formatCode>
                <c:ptCount val="12"/>
                <c:pt idx="0">
                  <c:v>0</c:v>
                </c:pt>
                <c:pt idx="1">
                  <c:v>0</c:v>
                </c:pt>
                <c:pt idx="2">
                  <c:v>0</c:v>
                </c:pt>
                <c:pt idx="3">
                  <c:v>0</c:v>
                </c:pt>
                <c:pt idx="4">
                  <c:v>0</c:v>
                </c:pt>
                <c:pt idx="5" formatCode="0%">
                  <c:v>1</c:v>
                </c:pt>
                <c:pt idx="6">
                  <c:v>0</c:v>
                </c:pt>
                <c:pt idx="7">
                  <c:v>0</c:v>
                </c:pt>
                <c:pt idx="8">
                  <c:v>0</c:v>
                </c:pt>
                <c:pt idx="9">
                  <c:v>0</c:v>
                </c:pt>
                <c:pt idx="10">
                  <c:v>0</c:v>
                </c:pt>
                <c:pt idx="11" formatCode="0%">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E1-48AB-BF43-69E08AED190C}"/>
            </c:ext>
          </c:extLst>
        </c:ser>
        <c:dLbls>
          <c:showLegendKey val="0"/>
          <c:showVal val="0"/>
          <c:showCatName val="0"/>
          <c:showSerName val="0"/>
          <c:showPercent val="0"/>
          <c:showBubbleSize val="0"/>
        </c:dLbls>
        <c:gapWidth val="150"/>
        <c:axId val="1239307487"/>
        <c:axId val="693485354"/>
      </c:barChart>
      <c:lineChart>
        <c:grouping val="standard"/>
        <c:varyColors val="1"/>
        <c:ser>
          <c:idx val="1"/>
          <c:order val="1"/>
          <c:tx>
            <c:v>LIMITE INSATISFACTORIO</c:v>
          </c:tx>
          <c:spPr>
            <a:ln cmpd="sng">
              <a:solidFill>
                <a:srgbClr val="FF000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C0E1-48AB-BF43-69E08AED190C}"/>
            </c:ext>
          </c:extLst>
        </c:ser>
        <c:ser>
          <c:idx val="2"/>
          <c:order val="2"/>
          <c:tx>
            <c:v>LIMITE SATISFACTORIO</c:v>
          </c:tx>
          <c:spPr>
            <a:ln cmpd="sng">
              <a:solidFill>
                <a:srgbClr val="00B05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C0E1-48AB-BF43-69E08AED190C}"/>
            </c:ext>
          </c:extLst>
        </c:ser>
        <c:dLbls>
          <c:showLegendKey val="0"/>
          <c:showVal val="0"/>
          <c:showCatName val="0"/>
          <c:showSerName val="0"/>
          <c:showPercent val="0"/>
          <c:showBubbleSize val="0"/>
        </c:dLbls>
        <c:marker val="1"/>
        <c:smooth val="0"/>
        <c:axId val="1239307487"/>
        <c:axId val="693485354"/>
      </c:lineChart>
      <c:catAx>
        <c:axId val="123930748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93485354"/>
        <c:crosses val="autoZero"/>
        <c:auto val="1"/>
        <c:lblAlgn val="ctr"/>
        <c:lblOffset val="100"/>
        <c:noMultiLvlLbl val="1"/>
      </c:catAx>
      <c:valAx>
        <c:axId val="693485354"/>
        <c:scaling>
          <c:orientation val="minMax"/>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none"/>
        <c:tickLblPos val="nextTo"/>
        <c:spPr>
          <a:ln/>
        </c:spPr>
        <c:txPr>
          <a:bodyPr/>
          <a:lstStyle/>
          <a:p>
            <a:pPr lvl="0">
              <a:defRPr b="0">
                <a:solidFill>
                  <a:srgbClr val="000000"/>
                </a:solidFill>
                <a:latin typeface="+mn-lt"/>
              </a:defRPr>
            </a:pPr>
            <a:endParaRPr lang="es-CO"/>
          </a:p>
        </c:txPr>
        <c:crossAx val="123930748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'ATH006'!$C$12:$C$23</c:f>
              <c:numCache>
                <c:formatCode>General</c:formatCode>
                <c:ptCount val="12"/>
                <c:pt idx="0">
                  <c:v>0</c:v>
                </c:pt>
                <c:pt idx="1">
                  <c:v>0</c:v>
                </c:pt>
                <c:pt idx="2" formatCode="0%">
                  <c:v>0.85</c:v>
                </c:pt>
                <c:pt idx="3">
                  <c:v>0</c:v>
                </c:pt>
                <c:pt idx="4">
                  <c:v>0</c:v>
                </c:pt>
                <c:pt idx="5" formatCode="0%">
                  <c:v>0.94</c:v>
                </c:pt>
                <c:pt idx="6">
                  <c:v>0</c:v>
                </c:pt>
                <c:pt idx="7">
                  <c:v>0</c:v>
                </c:pt>
                <c:pt idx="8" formatCode="0%">
                  <c:v>0.93</c:v>
                </c:pt>
                <c:pt idx="9">
                  <c:v>0</c:v>
                </c:pt>
                <c:pt idx="10">
                  <c:v>0</c:v>
                </c:pt>
                <c:pt idx="11" formatCode="0%">
                  <c:v>0.94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14-4D34-9321-693E1AC469C1}"/>
            </c:ext>
          </c:extLst>
        </c:ser>
        <c:dLbls>
          <c:showLegendKey val="0"/>
          <c:showVal val="0"/>
          <c:showCatName val="0"/>
          <c:showSerName val="0"/>
          <c:showPercent val="0"/>
          <c:showBubbleSize val="0"/>
        </c:dLbls>
        <c:gapWidth val="150"/>
        <c:axId val="1919567779"/>
        <c:axId val="947570865"/>
      </c:barChart>
      <c:lineChart>
        <c:grouping val="standard"/>
        <c:varyColors val="1"/>
        <c:ser>
          <c:idx val="1"/>
          <c:order val="1"/>
          <c:tx>
            <c:v>LIMITE INSATISFACTORIO</c:v>
          </c:tx>
          <c:spPr>
            <a:ln cmpd="sng">
              <a:solidFill>
                <a:srgbClr val="FF000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614-4D34-9321-693E1AC469C1}"/>
            </c:ext>
          </c:extLst>
        </c:ser>
        <c:ser>
          <c:idx val="2"/>
          <c:order val="2"/>
          <c:tx>
            <c:v>LIMITE SATISFACTORIO</c:v>
          </c:tx>
          <c:spPr>
            <a:ln cmpd="sng">
              <a:solidFill>
                <a:srgbClr val="00B05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'ATH006'!$E$12:$E$23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2-6614-4D34-9321-693E1AC469C1}"/>
            </c:ext>
          </c:extLst>
        </c:ser>
        <c:dLbls>
          <c:showLegendKey val="0"/>
          <c:showVal val="0"/>
          <c:showCatName val="0"/>
          <c:showSerName val="0"/>
          <c:showPercent val="0"/>
          <c:showBubbleSize val="0"/>
        </c:dLbls>
        <c:marker val="1"/>
        <c:smooth val="0"/>
        <c:axId val="1919567779"/>
        <c:axId val="947570865"/>
      </c:lineChart>
      <c:catAx>
        <c:axId val="19195677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947570865"/>
        <c:crosses val="autoZero"/>
        <c:auto val="1"/>
        <c:lblAlgn val="ctr"/>
        <c:lblOffset val="100"/>
        <c:noMultiLvlLbl val="1"/>
      </c:catAx>
      <c:valAx>
        <c:axId val="9475708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919567779"/>
        <c:crosses val="autoZero"/>
        <c:crossBetween val="between"/>
      </c:valAx>
    </c:plotArea>
    <c:legend>
      <c:legendPos val="b"/>
      <c:layout>
        <c:manualLayout>
          <c:xMode val="edge"/>
          <c:yMode val="edge"/>
          <c:x val="0.39447998359475034"/>
          <c:y val="0.90970695970695981"/>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13-46BF-B344-1DFCFCE2C409}"/>
            </c:ext>
          </c:extLst>
        </c:ser>
        <c:dLbls>
          <c:showLegendKey val="0"/>
          <c:showVal val="0"/>
          <c:showCatName val="0"/>
          <c:showSerName val="0"/>
          <c:showPercent val="0"/>
          <c:showBubbleSize val="0"/>
        </c:dLbls>
        <c:gapWidth val="150"/>
        <c:axId val="382886993"/>
        <c:axId val="777950513"/>
      </c:barChart>
      <c:lineChart>
        <c:grouping val="standard"/>
        <c:varyColors val="1"/>
        <c:ser>
          <c:idx val="1"/>
          <c:order val="1"/>
          <c:tx>
            <c:v>LIMITE INSATISFACTORIO</c:v>
          </c:tx>
          <c:spPr>
            <a:ln cmpd="sng">
              <a:solidFill>
                <a:srgbClr val="FF000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4C13-46BF-B344-1DFCFCE2C409}"/>
            </c:ext>
          </c:extLst>
        </c:ser>
        <c:ser>
          <c:idx val="2"/>
          <c:order val="2"/>
          <c:tx>
            <c:v>LIMITE SATISFACTORIO</c:v>
          </c:tx>
          <c:spPr>
            <a:ln cmpd="sng">
              <a:solidFill>
                <a:srgbClr val="00B05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4C13-46BF-B344-1DFCFCE2C409}"/>
            </c:ext>
          </c:extLst>
        </c:ser>
        <c:dLbls>
          <c:showLegendKey val="0"/>
          <c:showVal val="0"/>
          <c:showCatName val="0"/>
          <c:showSerName val="0"/>
          <c:showPercent val="0"/>
          <c:showBubbleSize val="0"/>
        </c:dLbls>
        <c:marker val="1"/>
        <c:smooth val="0"/>
        <c:axId val="382886993"/>
        <c:axId val="777950513"/>
      </c:lineChart>
      <c:catAx>
        <c:axId val="38288699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77950513"/>
        <c:crosses val="autoZero"/>
        <c:auto val="1"/>
        <c:lblAlgn val="ctr"/>
        <c:lblOffset val="100"/>
        <c:noMultiLvlLbl val="1"/>
      </c:catAx>
      <c:valAx>
        <c:axId val="777950513"/>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a:solidFill>
                  <a:srgbClr val="000000"/>
                </a:solidFill>
                <a:latin typeface="+mn-lt"/>
              </a:defRPr>
            </a:pPr>
            <a:endParaRPr lang="es-CO"/>
          </a:p>
        </c:txPr>
        <c:crossAx val="38288699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931247532111588E-2"/>
          <c:y val="4.3478260869565216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'GIP010'!$C$12:$C$23</c:f>
              <c:numCache>
                <c:formatCode>General</c:formatCode>
                <c:ptCount val="12"/>
                <c:pt idx="2" formatCode="0%">
                  <c:v>0.52</c:v>
                </c:pt>
                <c:pt idx="5" formatCode="0%">
                  <c:v>0.55000000000000004</c:v>
                </c:pt>
                <c:pt idx="8" formatCode="0%">
                  <c:v>0.89</c:v>
                </c:pt>
                <c:pt idx="11" formatCode="0%">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A1-4A94-9000-337A05201930}"/>
            </c:ext>
          </c:extLst>
        </c:ser>
        <c:dLbls>
          <c:showLegendKey val="0"/>
          <c:showVal val="0"/>
          <c:showCatName val="0"/>
          <c:showSerName val="0"/>
          <c:showPercent val="0"/>
          <c:showBubbleSize val="0"/>
        </c:dLbls>
        <c:gapWidth val="150"/>
        <c:axId val="483868587"/>
        <c:axId val="1883134899"/>
      </c:barChart>
      <c:lineChart>
        <c:grouping val="standard"/>
        <c:varyColors val="1"/>
        <c:ser>
          <c:idx val="1"/>
          <c:order val="1"/>
          <c:tx>
            <c:v>LIMITE INSATISFACTORIO</c:v>
          </c:tx>
          <c:spPr>
            <a:ln w="9525" cmpd="sng">
              <a:solidFill>
                <a:srgbClr val="FF0000">
                  <a:alpha val="100000"/>
                </a:srgbClr>
              </a:solidFill>
            </a:ln>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39A1-4A94-9000-337A05201930}"/>
            </c:ext>
          </c:extLst>
        </c:ser>
        <c:ser>
          <c:idx val="2"/>
          <c:order val="2"/>
          <c:tx>
            <c:v>LIMITE SATISFACTORIO</c:v>
          </c:tx>
          <c:spPr>
            <a:ln w="19050" cmpd="sng">
              <a:solidFill>
                <a:srgbClr val="92D050">
                  <a:alpha val="100000"/>
                </a:srgbClr>
              </a:solidFill>
            </a:ln>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39A1-4A94-9000-337A05201930}"/>
            </c:ext>
          </c:extLst>
        </c:ser>
        <c:dLbls>
          <c:showLegendKey val="0"/>
          <c:showVal val="0"/>
          <c:showCatName val="0"/>
          <c:showSerName val="0"/>
          <c:showPercent val="0"/>
          <c:showBubbleSize val="0"/>
        </c:dLbls>
        <c:marker val="1"/>
        <c:smooth val="0"/>
        <c:axId val="483868587"/>
        <c:axId val="1883134899"/>
      </c:lineChart>
      <c:catAx>
        <c:axId val="48386858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83134899"/>
        <c:crosses val="autoZero"/>
        <c:auto val="1"/>
        <c:lblAlgn val="ctr"/>
        <c:lblOffset val="100"/>
        <c:noMultiLvlLbl val="1"/>
      </c:catAx>
      <c:valAx>
        <c:axId val="18831348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483868587"/>
        <c:crosses val="autoZero"/>
        <c:crossBetween val="between"/>
      </c:valAx>
    </c:plotArea>
    <c:legend>
      <c:legendPos val="b"/>
      <c:layout>
        <c:manualLayout>
          <c:xMode val="edge"/>
          <c:yMode val="edge"/>
          <c:x val="0.33318096406842612"/>
          <c:y val="0.87081616590844113"/>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'ATH008'!$C$12:$C$23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27-4FC6-93ED-5269BD644775}"/>
            </c:ext>
          </c:extLst>
        </c:ser>
        <c:dLbls>
          <c:showLegendKey val="0"/>
          <c:showVal val="0"/>
          <c:showCatName val="0"/>
          <c:showSerName val="0"/>
          <c:showPercent val="0"/>
          <c:showBubbleSize val="0"/>
        </c:dLbls>
        <c:gapWidth val="150"/>
        <c:axId val="396673793"/>
        <c:axId val="2117344749"/>
      </c:barChart>
      <c:lineChart>
        <c:grouping val="standard"/>
        <c:varyColors val="1"/>
        <c:ser>
          <c:idx val="1"/>
          <c:order val="1"/>
          <c:tx>
            <c:v>LIMITE INSATISFACTORIO</c:v>
          </c:tx>
          <c:spPr>
            <a:ln cmpd="sng">
              <a:solidFill>
                <a:srgbClr val="FF0000"/>
              </a:solidFill>
            </a:ln>
          </c:spPr>
          <c:marker>
            <c:symbol val="none"/>
          </c:marker>
          <c:cat>
            <c:strRef>
              <c:f>'ATH008'!$B$12:$B$23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'ATH008'!$D$12:$D$23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D127-4FC6-93ED-5269BD644775}"/>
            </c:ext>
          </c:extLst>
        </c:ser>
        <c:ser>
          <c:idx val="2"/>
          <c:order val="2"/>
          <c:tx>
            <c:v>LIMITE SATISFACTORIO</c:v>
          </c:tx>
          <c:spPr>
            <a:ln cmpd="sng">
              <a:solidFill>
                <a:srgbClr val="00B050"/>
              </a:solidFill>
            </a:ln>
          </c:spPr>
          <c:marker>
            <c:symbol val="none"/>
          </c:marker>
          <c:cat>
            <c:strRef>
              <c:f>'ATH008'!$B$12:$B$23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'ATH008'!$E$12:$E$23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D127-4FC6-93ED-5269BD644775}"/>
            </c:ext>
          </c:extLst>
        </c:ser>
        <c:dLbls>
          <c:showLegendKey val="0"/>
          <c:showVal val="0"/>
          <c:showCatName val="0"/>
          <c:showSerName val="0"/>
          <c:showPercent val="0"/>
          <c:showBubbleSize val="0"/>
        </c:dLbls>
        <c:marker val="1"/>
        <c:smooth val="0"/>
        <c:axId val="396673793"/>
        <c:axId val="2117344749"/>
      </c:lineChart>
      <c:catAx>
        <c:axId val="39667379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17344749"/>
        <c:crosses val="autoZero"/>
        <c:auto val="1"/>
        <c:lblAlgn val="ctr"/>
        <c:lblOffset val="100"/>
        <c:noMultiLvlLbl val="1"/>
      </c:catAx>
      <c:valAx>
        <c:axId val="211734474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a:solidFill>
                  <a:srgbClr val="000000"/>
                </a:solidFill>
                <a:latin typeface="+mn-lt"/>
              </a:defRPr>
            </a:pPr>
            <a:endParaRPr lang="es-CO"/>
          </a:p>
        </c:txPr>
        <c:crossAx val="396673793"/>
        <c:crosses val="autoZero"/>
        <c:crossBetween val="between"/>
      </c:valAx>
    </c:plotArea>
    <c:legend>
      <c:legendPos val="b"/>
      <c:layout>
        <c:manualLayout>
          <c:xMode val="edge"/>
          <c:yMode val="edge"/>
          <c:x val="0.33191674156526557"/>
          <c:y val="0.90652173913043477"/>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'ATH009'!$C$12:$C$23</c:f>
              <c:numCache>
                <c:formatCode>0%</c:formatCode>
                <c:ptCount val="12"/>
                <c:pt idx="0">
                  <c:v>0</c:v>
                </c:pt>
                <c:pt idx="1">
                  <c:v>1</c:v>
                </c:pt>
                <c:pt idx="2">
                  <c:v>0</c:v>
                </c:pt>
                <c:pt idx="3">
                  <c:v>1</c:v>
                </c:pt>
                <c:pt idx="4">
                  <c:v>0</c:v>
                </c:pt>
                <c:pt idx="5">
                  <c:v>1</c:v>
                </c:pt>
                <c:pt idx="6">
                  <c:v>0</c:v>
                </c:pt>
                <c:pt idx="7">
                  <c:v>1</c:v>
                </c:pt>
                <c:pt idx="8">
                  <c:v>0</c:v>
                </c:pt>
                <c:pt idx="9">
                  <c:v>1</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85-4AD8-8692-7BA2518B1C48}"/>
            </c:ext>
          </c:extLst>
        </c:ser>
        <c:dLbls>
          <c:showLegendKey val="0"/>
          <c:showVal val="0"/>
          <c:showCatName val="0"/>
          <c:showSerName val="0"/>
          <c:showPercent val="0"/>
          <c:showBubbleSize val="0"/>
        </c:dLbls>
        <c:gapWidth val="150"/>
        <c:axId val="1336485114"/>
        <c:axId val="1841898351"/>
      </c:barChart>
      <c:lineChart>
        <c:grouping val="standard"/>
        <c:varyColors val="1"/>
        <c:ser>
          <c:idx val="1"/>
          <c:order val="1"/>
          <c:tx>
            <c:v>LIMITE INSATISFACTORIO</c:v>
          </c:tx>
          <c:spPr>
            <a:ln w="19050" cmpd="sng">
              <a:solidFill>
                <a:srgbClr val="FF0000">
                  <a:alpha val="100000"/>
                </a:srgbClr>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7785-4AD8-8692-7BA2518B1C48}"/>
            </c:ext>
          </c:extLst>
        </c:ser>
        <c:ser>
          <c:idx val="2"/>
          <c:order val="2"/>
          <c:tx>
            <c:v>LIMITE SATISFACTORIO</c:v>
          </c:tx>
          <c:spPr>
            <a:ln cmpd="sng">
              <a:solidFill>
                <a:srgbClr val="00B050"/>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7785-4AD8-8692-7BA2518B1C48}"/>
            </c:ext>
          </c:extLst>
        </c:ser>
        <c:dLbls>
          <c:showLegendKey val="0"/>
          <c:showVal val="0"/>
          <c:showCatName val="0"/>
          <c:showSerName val="0"/>
          <c:showPercent val="0"/>
          <c:showBubbleSize val="0"/>
        </c:dLbls>
        <c:marker val="1"/>
        <c:smooth val="0"/>
        <c:axId val="1336485114"/>
        <c:axId val="1841898351"/>
      </c:lineChart>
      <c:catAx>
        <c:axId val="13364851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41898351"/>
        <c:crosses val="autoZero"/>
        <c:auto val="1"/>
        <c:lblAlgn val="ctr"/>
        <c:lblOffset val="100"/>
        <c:noMultiLvlLbl val="1"/>
      </c:catAx>
      <c:valAx>
        <c:axId val="18418983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33648511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'CTR004'!$C$12:$C$23</c:f>
              <c:numCache>
                <c:formatCode>0%</c:formatCode>
                <c:ptCount val="12"/>
                <c:pt idx="0">
                  <c:v>0</c:v>
                </c:pt>
                <c:pt idx="1">
                  <c:v>0</c:v>
                </c:pt>
                <c:pt idx="2">
                  <c:v>1</c:v>
                </c:pt>
                <c:pt idx="3">
                  <c:v>0</c:v>
                </c:pt>
                <c:pt idx="4">
                  <c:v>0</c:v>
                </c:pt>
                <c:pt idx="5">
                  <c:v>0</c:v>
                </c:pt>
                <c:pt idx="6">
                  <c:v>0</c:v>
                </c:pt>
                <c:pt idx="7">
                  <c:v>0</c:v>
                </c:pt>
                <c:pt idx="8">
                  <c:v>0</c:v>
                </c:pt>
                <c:pt idx="9">
                  <c:v>0</c:v>
                </c:pt>
                <c:pt idx="10">
                  <c:v>0</c:v>
                </c:pt>
                <c:pt idx="11">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C3-4024-927B-F5DFA63DA4AE}"/>
            </c:ext>
          </c:extLst>
        </c:ser>
        <c:dLbls>
          <c:showLegendKey val="0"/>
          <c:showVal val="0"/>
          <c:showCatName val="0"/>
          <c:showSerName val="0"/>
          <c:showPercent val="0"/>
          <c:showBubbleSize val="0"/>
        </c:dLbls>
        <c:gapWidth val="150"/>
        <c:axId val="1155785992"/>
        <c:axId val="739520036"/>
      </c:barChart>
      <c:lineChart>
        <c:grouping val="standard"/>
        <c:varyColors val="1"/>
        <c:ser>
          <c:idx val="1"/>
          <c:order val="1"/>
          <c:tx>
            <c:v>LIMITE INSATISFACTORIO</c:v>
          </c:tx>
          <c:spPr>
            <a:ln w="19050" cmpd="sng">
              <a:solidFill>
                <a:srgbClr val="FF000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7BC3-4024-927B-F5DFA63DA4AE}"/>
            </c:ext>
          </c:extLst>
        </c:ser>
        <c:ser>
          <c:idx val="2"/>
          <c:order val="2"/>
          <c:tx>
            <c:v>LIMITE SATISFACTORIO</c:v>
          </c:tx>
          <c:spPr>
            <a:ln w="19050" cmpd="sng">
              <a:solidFill>
                <a:srgbClr val="00B05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7BC3-4024-927B-F5DFA63DA4AE}"/>
            </c:ext>
          </c:extLst>
        </c:ser>
        <c:dLbls>
          <c:showLegendKey val="0"/>
          <c:showVal val="0"/>
          <c:showCatName val="0"/>
          <c:showSerName val="0"/>
          <c:showPercent val="0"/>
          <c:showBubbleSize val="0"/>
        </c:dLbls>
        <c:marker val="1"/>
        <c:smooth val="0"/>
        <c:axId val="1155785992"/>
        <c:axId val="739520036"/>
      </c:lineChart>
      <c:catAx>
        <c:axId val="11557859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39520036"/>
        <c:crosses val="autoZero"/>
        <c:auto val="1"/>
        <c:lblAlgn val="ctr"/>
        <c:lblOffset val="100"/>
        <c:noMultiLvlLbl val="1"/>
      </c:catAx>
      <c:valAx>
        <c:axId val="7395200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15578599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34-4BC0-AE55-B8F226ED76FE}"/>
            </c:ext>
          </c:extLst>
        </c:ser>
        <c:dLbls>
          <c:showLegendKey val="0"/>
          <c:showVal val="0"/>
          <c:showCatName val="0"/>
          <c:showSerName val="0"/>
          <c:showPercent val="0"/>
          <c:showBubbleSize val="0"/>
        </c:dLbls>
        <c:gapWidth val="150"/>
        <c:axId val="88555700"/>
        <c:axId val="71101017"/>
      </c:barChart>
      <c:lineChart>
        <c:grouping val="standard"/>
        <c:varyColors val="1"/>
        <c:ser>
          <c:idx val="1"/>
          <c:order val="1"/>
          <c:tx>
            <c:v>LIMITE INSATISFACTORIO</c:v>
          </c:tx>
          <c:spPr>
            <a:ln w="9525" cmpd="sng">
              <a:solidFill>
                <a:srgbClr val="FF0000">
                  <a:alpha val="100000"/>
                </a:srgbClr>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734-4BC0-AE55-B8F226ED76FE}"/>
            </c:ext>
          </c:extLst>
        </c:ser>
        <c:ser>
          <c:idx val="2"/>
          <c:order val="2"/>
          <c:tx>
            <c:v>LIMITE SATISFACTORIO</c:v>
          </c:tx>
          <c:spPr>
            <a:ln cmpd="sng">
              <a:solidFill>
                <a:srgbClr val="00B050"/>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2734-4BC0-AE55-B8F226ED76FE}"/>
            </c:ext>
          </c:extLst>
        </c:ser>
        <c:dLbls>
          <c:showLegendKey val="0"/>
          <c:showVal val="0"/>
          <c:showCatName val="0"/>
          <c:showSerName val="0"/>
          <c:showPercent val="0"/>
          <c:showBubbleSize val="0"/>
        </c:dLbls>
        <c:marker val="1"/>
        <c:smooth val="0"/>
        <c:axId val="88555700"/>
        <c:axId val="71101017"/>
      </c:lineChart>
      <c:catAx>
        <c:axId val="885557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1101017"/>
        <c:crosses val="autoZero"/>
        <c:auto val="1"/>
        <c:lblAlgn val="ctr"/>
        <c:lblOffset val="100"/>
        <c:noMultiLvlLbl val="1"/>
      </c:catAx>
      <c:valAx>
        <c:axId val="71101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855570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5682839173405208"/>
        </c:manualLayout>
      </c:layout>
      <c:barChart>
        <c:barDir val="col"/>
        <c:grouping val="clustered"/>
        <c:varyColors val="1"/>
        <c:ser>
          <c:idx val="0"/>
          <c:order val="0"/>
          <c:tx>
            <c:strRef>
              <c:f>'CTR007'!$C$11</c:f>
              <c:strCache>
                <c:ptCount val="1"/>
                <c:pt idx="0">
                  <c:v>ESTADO DEL INDICADOR</c:v>
                </c:pt>
              </c:strCache>
            </c:strRef>
          </c:tx>
          <c:spPr>
            <a:solidFill>
              <a:srgbClr val="5B9BD5"/>
            </a:solidFill>
            <a:ln cmpd="sng">
              <a:solidFill>
                <a:srgbClr val="000000"/>
              </a:solidFill>
            </a:ln>
          </c:spPr>
          <c:invertIfNegative val="1"/>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89-47A3-80E2-0C2452D55FA3}"/>
            </c:ext>
          </c:extLst>
        </c:ser>
        <c:dLbls>
          <c:showLegendKey val="0"/>
          <c:showVal val="0"/>
          <c:showCatName val="0"/>
          <c:showSerName val="0"/>
          <c:showPercent val="0"/>
          <c:showBubbleSize val="0"/>
        </c:dLbls>
        <c:gapWidth val="150"/>
        <c:axId val="1525152357"/>
        <c:axId val="688147799"/>
      </c:barChart>
      <c:lineChart>
        <c:grouping val="standard"/>
        <c:varyColors val="1"/>
        <c:ser>
          <c:idx val="1"/>
          <c:order val="1"/>
          <c:tx>
            <c:strRef>
              <c:f>'CTR007'!$D$11</c:f>
              <c:strCache>
                <c:ptCount val="1"/>
                <c:pt idx="0">
                  <c:v>LIMITE INSATISFACTORIO</c:v>
                </c:pt>
              </c:strCache>
            </c:strRef>
          </c:tx>
          <c:spPr>
            <a:ln cmpd="sng">
              <a:solidFill>
                <a:srgbClr val="FF0000">
                  <a:alpha val="100000"/>
                </a:srgbClr>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2689-47A3-80E2-0C2452D55FA3}"/>
            </c:ext>
          </c:extLst>
        </c:ser>
        <c:ser>
          <c:idx val="2"/>
          <c:order val="2"/>
          <c:tx>
            <c:strRef>
              <c:f>'CTR007'!$E$11</c:f>
              <c:strCache>
                <c:ptCount val="1"/>
                <c:pt idx="0">
                  <c:v>LIMITE SATISFACTORIO</c:v>
                </c:pt>
              </c:strCache>
            </c:strRef>
          </c:tx>
          <c:spPr>
            <a:ln cmpd="sng">
              <a:solidFill>
                <a:srgbClr val="93C47D">
                  <a:alpha val="100000"/>
                </a:srgbClr>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2689-47A3-80E2-0C2452D55FA3}"/>
            </c:ext>
          </c:extLst>
        </c:ser>
        <c:dLbls>
          <c:showLegendKey val="0"/>
          <c:showVal val="0"/>
          <c:showCatName val="0"/>
          <c:showSerName val="0"/>
          <c:showPercent val="0"/>
          <c:showBubbleSize val="0"/>
        </c:dLbls>
        <c:marker val="1"/>
        <c:smooth val="0"/>
        <c:axId val="1525152357"/>
        <c:axId val="688147799"/>
      </c:lineChart>
      <c:catAx>
        <c:axId val="152515235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688147799"/>
        <c:crosses val="autoZero"/>
        <c:auto val="1"/>
        <c:lblAlgn val="ctr"/>
        <c:lblOffset val="100"/>
        <c:noMultiLvlLbl val="1"/>
      </c:catAx>
      <c:valAx>
        <c:axId val="6881477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525152357"/>
        <c:crosses val="autoZero"/>
        <c:crossBetween val="between"/>
      </c:valAx>
    </c:plotArea>
    <c:legend>
      <c:legendPos val="r"/>
      <c:layout>
        <c:manualLayout>
          <c:xMode val="edge"/>
          <c:yMode val="edge"/>
          <c:x val="0.1512044270833334"/>
          <c:y val="0.93140161725067383"/>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2717879604672058"/>
        </c:manualLayout>
      </c:layout>
      <c:barChart>
        <c:barDir val="col"/>
        <c:grouping val="clustered"/>
        <c:varyColors val="1"/>
        <c:ser>
          <c:idx val="0"/>
          <c:order val="0"/>
          <c:tx>
            <c:strRef>
              <c:f>'GJR001'!$C$11</c:f>
              <c:strCache>
                <c:ptCount val="1"/>
                <c:pt idx="0">
                  <c:v>ESTADO DEL INDICADOR</c:v>
                </c:pt>
              </c:strCache>
            </c:strRef>
          </c:tx>
          <c:spPr>
            <a:solidFill>
              <a:srgbClr val="5B9BD5"/>
            </a:solidFill>
            <a:ln cmpd="sng">
              <a:solidFill>
                <a:srgbClr val="000000"/>
              </a:solidFill>
            </a:ln>
          </c:spPr>
          <c:invertIfNegative val="1"/>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'GJR001'!$C$12:$C$23</c:f>
              <c:numCache>
                <c:formatCode>0.0%</c:formatCode>
                <c:ptCount val="12"/>
                <c:pt idx="2">
                  <c:v>0.97</c:v>
                </c:pt>
                <c:pt idx="5">
                  <c:v>0.92</c:v>
                </c:pt>
                <c:pt idx="8">
                  <c:v>0.9</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521-47C1-8339-A32D2413A42A}"/>
            </c:ext>
          </c:extLst>
        </c:ser>
        <c:dLbls>
          <c:showLegendKey val="0"/>
          <c:showVal val="0"/>
          <c:showCatName val="0"/>
          <c:showSerName val="0"/>
          <c:showPercent val="0"/>
          <c:showBubbleSize val="0"/>
        </c:dLbls>
        <c:gapWidth val="150"/>
        <c:axId val="1599751432"/>
        <c:axId val="1044802946"/>
      </c:barChart>
      <c:lineChart>
        <c:grouping val="standard"/>
        <c:varyColors val="1"/>
        <c:ser>
          <c:idx val="1"/>
          <c:order val="1"/>
          <c:tx>
            <c:strRef>
              <c:f>'GJR001'!$D$11</c:f>
              <c:strCache>
                <c:ptCount val="1"/>
                <c:pt idx="0">
                  <c:v>LIMITE INSATISFACTORIO</c:v>
                </c:pt>
              </c:strCache>
            </c:strRef>
          </c:tx>
          <c:spPr>
            <a:ln cmpd="sng">
              <a:solidFill>
                <a:srgbClr val="FF0000">
                  <a:alpha val="100000"/>
                </a:srgbClr>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1521-47C1-8339-A32D2413A42A}"/>
            </c:ext>
          </c:extLst>
        </c:ser>
        <c:ser>
          <c:idx val="2"/>
          <c:order val="2"/>
          <c:tx>
            <c:strRef>
              <c:f>'GJR001'!$E$11</c:f>
              <c:strCache>
                <c:ptCount val="1"/>
                <c:pt idx="0">
                  <c:v>LIMITE SATISFACTORIO</c:v>
                </c:pt>
              </c:strCache>
            </c:strRef>
          </c:tx>
          <c:spPr>
            <a:ln cmpd="sng">
              <a:solidFill>
                <a:srgbClr val="93C47D">
                  <a:alpha val="100000"/>
                </a:srgbClr>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1521-47C1-8339-A32D2413A42A}"/>
            </c:ext>
          </c:extLst>
        </c:ser>
        <c:dLbls>
          <c:showLegendKey val="0"/>
          <c:showVal val="0"/>
          <c:showCatName val="0"/>
          <c:showSerName val="0"/>
          <c:showPercent val="0"/>
          <c:showBubbleSize val="0"/>
        </c:dLbls>
        <c:marker val="1"/>
        <c:smooth val="0"/>
        <c:axId val="1599751432"/>
        <c:axId val="1044802946"/>
      </c:lineChart>
      <c:catAx>
        <c:axId val="15997514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044802946"/>
        <c:crosses val="autoZero"/>
        <c:auto val="1"/>
        <c:lblAlgn val="ctr"/>
        <c:lblOffset val="100"/>
        <c:noMultiLvlLbl val="1"/>
      </c:catAx>
      <c:valAx>
        <c:axId val="104480294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s-CO"/>
          </a:p>
        </c:txPr>
        <c:crossAx val="1599751432"/>
        <c:crosses val="autoZero"/>
        <c:crossBetween val="between"/>
      </c:valAx>
    </c:plotArea>
    <c:legend>
      <c:legendPos val="r"/>
      <c:layout>
        <c:manualLayout>
          <c:xMode val="edge"/>
          <c:yMode val="edge"/>
          <c:x val="0.1062044270833334"/>
          <c:y val="0.93679245283018875"/>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strRef>
              <c:f>'GJR002'!$C$11</c:f>
              <c:strCache>
                <c:ptCount val="1"/>
                <c:pt idx="0">
                  <c:v>ESTADO DEL INDICADOR</c:v>
                </c:pt>
              </c:strCache>
            </c:strRef>
          </c:tx>
          <c:spPr>
            <a:solidFill>
              <a:srgbClr val="5B9BD5"/>
            </a:solidFill>
            <a:ln cmpd="sng">
              <a:solidFill>
                <a:srgbClr val="000000"/>
              </a:solidFill>
            </a:ln>
          </c:spPr>
          <c:invertIfNegative val="1"/>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'GJR002'!$C$12:$C$23</c:f>
              <c:numCache>
                <c:formatCode>0.0%</c:formatCode>
                <c:ptCount val="12"/>
                <c:pt idx="2">
                  <c:v>0.9</c:v>
                </c:pt>
                <c:pt idx="5" formatCode="0%">
                  <c:v>0.98</c:v>
                </c:pt>
                <c:pt idx="8" formatCode="0%">
                  <c:v>0.88</c:v>
                </c:pt>
                <c:pt idx="11"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B00-4723-BD17-1834D77FFD94}"/>
            </c:ext>
          </c:extLst>
        </c:ser>
        <c:dLbls>
          <c:showLegendKey val="0"/>
          <c:showVal val="0"/>
          <c:showCatName val="0"/>
          <c:showSerName val="0"/>
          <c:showPercent val="0"/>
          <c:showBubbleSize val="0"/>
        </c:dLbls>
        <c:gapWidth val="150"/>
        <c:axId val="347615417"/>
        <c:axId val="1522281347"/>
      </c:barChart>
      <c:lineChart>
        <c:grouping val="standard"/>
        <c:varyColors val="1"/>
        <c:ser>
          <c:idx val="1"/>
          <c:order val="1"/>
          <c:tx>
            <c:strRef>
              <c:f>'GJR002'!$D$11</c:f>
              <c:strCache>
                <c:ptCount val="1"/>
                <c:pt idx="0">
                  <c:v>LIMITE INSATISFACTORIO</c:v>
                </c:pt>
              </c:strCache>
            </c:strRef>
          </c:tx>
          <c:spPr>
            <a:ln cmpd="sng">
              <a:solidFill>
                <a:srgbClr val="FF0000">
                  <a:alpha val="100000"/>
                </a:srgbClr>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2B00-4723-BD17-1834D77FFD94}"/>
            </c:ext>
          </c:extLst>
        </c:ser>
        <c:ser>
          <c:idx val="2"/>
          <c:order val="2"/>
          <c:tx>
            <c:strRef>
              <c:f>'GJR002'!$E$11</c:f>
              <c:strCache>
                <c:ptCount val="1"/>
                <c:pt idx="0">
                  <c:v>LIMITE SATISFACTORIO</c:v>
                </c:pt>
              </c:strCache>
            </c:strRef>
          </c:tx>
          <c:spPr>
            <a:ln cmpd="sng">
              <a:solidFill>
                <a:srgbClr val="93C47D">
                  <a:alpha val="100000"/>
                </a:srgbClr>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2B00-4723-BD17-1834D77FFD94}"/>
            </c:ext>
          </c:extLst>
        </c:ser>
        <c:dLbls>
          <c:showLegendKey val="0"/>
          <c:showVal val="0"/>
          <c:showCatName val="0"/>
          <c:showSerName val="0"/>
          <c:showPercent val="0"/>
          <c:showBubbleSize val="0"/>
        </c:dLbls>
        <c:marker val="1"/>
        <c:smooth val="0"/>
        <c:axId val="347615417"/>
        <c:axId val="1522281347"/>
      </c:lineChart>
      <c:catAx>
        <c:axId val="3476154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522281347"/>
        <c:crosses val="autoZero"/>
        <c:auto val="1"/>
        <c:lblAlgn val="ctr"/>
        <c:lblOffset val="100"/>
        <c:noMultiLvlLbl val="1"/>
      </c:catAx>
      <c:valAx>
        <c:axId val="152228134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s-CO"/>
          </a:p>
        </c:txPr>
        <c:crossAx val="347615417"/>
        <c:crosses val="autoZero"/>
        <c:crossBetween val="between"/>
      </c:valAx>
    </c:plotArea>
    <c:legend>
      <c:legendPos val="r"/>
      <c:layout>
        <c:manualLayout>
          <c:xMode val="edge"/>
          <c:yMode val="edge"/>
          <c:x val="0.17885044642857151"/>
          <c:y val="0.89905660377358498"/>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General</c:formatCode>
                <c:ptCount val="12"/>
                <c:pt idx="0">
                  <c:v>0</c:v>
                </c:pt>
                <c:pt idx="1">
                  <c:v>0</c:v>
                </c:pt>
                <c:pt idx="2">
                  <c:v>0</c:v>
                </c:pt>
                <c:pt idx="3">
                  <c:v>0</c:v>
                </c:pt>
                <c:pt idx="4">
                  <c:v>0</c:v>
                </c:pt>
                <c:pt idx="5" formatCode="0%">
                  <c:v>1</c:v>
                </c:pt>
                <c:pt idx="6">
                  <c:v>0</c:v>
                </c:pt>
                <c:pt idx="7">
                  <c:v>0</c:v>
                </c:pt>
                <c:pt idx="8">
                  <c:v>0</c:v>
                </c:pt>
                <c:pt idx="9">
                  <c:v>0</c:v>
                </c:pt>
                <c:pt idx="10">
                  <c:v>0</c:v>
                </c:pt>
                <c:pt idx="11"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15C-49C3-81A9-AA15F0F84695}"/>
            </c:ext>
          </c:extLst>
        </c:ser>
        <c:dLbls>
          <c:showLegendKey val="0"/>
          <c:showVal val="0"/>
          <c:showCatName val="0"/>
          <c:showSerName val="0"/>
          <c:showPercent val="0"/>
          <c:showBubbleSize val="0"/>
        </c:dLbls>
        <c:gapWidth val="150"/>
        <c:axId val="1490413053"/>
        <c:axId val="1441346382"/>
      </c:barChart>
      <c:lineChart>
        <c:grouping val="standard"/>
        <c:varyColors val="1"/>
        <c:ser>
          <c:idx val="1"/>
          <c:order val="1"/>
          <c:tx>
            <c:v>LIMITE INSATISFACTORIO</c:v>
          </c:tx>
          <c:spPr>
            <a:ln cmpd="sng">
              <a:solidFill>
                <a:srgbClr val="FF0000">
                  <a:alpha val="100000"/>
                </a:srgbClr>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E15C-49C3-81A9-AA15F0F84695}"/>
            </c:ext>
          </c:extLst>
        </c:ser>
        <c:ser>
          <c:idx val="2"/>
          <c:order val="2"/>
          <c:tx>
            <c:v>LIMITE SATISFACTORIO</c:v>
          </c:tx>
          <c:spPr>
            <a:ln cmpd="sng">
              <a:solidFill>
                <a:srgbClr val="6AA84F">
                  <a:alpha val="100000"/>
                </a:srgbClr>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E15C-49C3-81A9-AA15F0F84695}"/>
            </c:ext>
          </c:extLst>
        </c:ser>
        <c:dLbls>
          <c:showLegendKey val="0"/>
          <c:showVal val="0"/>
          <c:showCatName val="0"/>
          <c:showSerName val="0"/>
          <c:showPercent val="0"/>
          <c:showBubbleSize val="0"/>
        </c:dLbls>
        <c:marker val="1"/>
        <c:smooth val="0"/>
        <c:axId val="1490413053"/>
        <c:axId val="1441346382"/>
      </c:lineChart>
      <c:catAx>
        <c:axId val="149041305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441346382"/>
        <c:crosses val="autoZero"/>
        <c:auto val="1"/>
        <c:lblAlgn val="ctr"/>
        <c:lblOffset val="100"/>
        <c:noMultiLvlLbl val="1"/>
      </c:catAx>
      <c:valAx>
        <c:axId val="14413463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490413053"/>
        <c:crosses val="autoZero"/>
        <c:crossBetween val="between"/>
      </c:valAx>
    </c:plotArea>
    <c:legend>
      <c:legendPos val="r"/>
      <c:layout>
        <c:manualLayout>
          <c:xMode val="edge"/>
          <c:yMode val="edge"/>
          <c:x val="0.30387978142076516"/>
          <c:y val="0.94965226224811694"/>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4.8434185452845793E-2"/>
          <c:y val="8.7962962962962965E-2"/>
          <c:w val="0.91503613418185736"/>
          <c:h val="0.6117169728783902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'GTI003'!$C$12:$C$23</c:f>
              <c:numCache>
                <c:formatCode>General</c:formatCode>
                <c:ptCount val="12"/>
                <c:pt idx="0">
                  <c:v>0</c:v>
                </c:pt>
                <c:pt idx="1">
                  <c:v>0</c:v>
                </c:pt>
                <c:pt idx="2" formatCode="0%">
                  <c:v>0.98</c:v>
                </c:pt>
                <c:pt idx="3">
                  <c:v>0</c:v>
                </c:pt>
                <c:pt idx="4">
                  <c:v>0</c:v>
                </c:pt>
                <c:pt idx="5" formatCode="0%">
                  <c:v>1</c:v>
                </c:pt>
                <c:pt idx="6">
                  <c:v>0</c:v>
                </c:pt>
                <c:pt idx="7">
                  <c:v>0</c:v>
                </c:pt>
                <c:pt idx="8" formatCode="0%">
                  <c:v>0.96</c:v>
                </c:pt>
                <c:pt idx="9">
                  <c:v>0</c:v>
                </c:pt>
                <c:pt idx="10">
                  <c:v>0</c:v>
                </c:pt>
                <c:pt idx="11" formatCode="0%">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C5D-43FC-922B-62AEB1B9F6FC}"/>
            </c:ext>
          </c:extLst>
        </c:ser>
        <c:dLbls>
          <c:showLegendKey val="0"/>
          <c:showVal val="0"/>
          <c:showCatName val="0"/>
          <c:showSerName val="0"/>
          <c:showPercent val="0"/>
          <c:showBubbleSize val="0"/>
        </c:dLbls>
        <c:gapWidth val="150"/>
        <c:axId val="155853405"/>
        <c:axId val="224503265"/>
      </c:barChart>
      <c:lineChart>
        <c:grouping val="standard"/>
        <c:varyColors val="1"/>
        <c:ser>
          <c:idx val="1"/>
          <c:order val="1"/>
          <c:tx>
            <c:v>LIMITE INSATISFACTORIO</c:v>
          </c:tx>
          <c:spPr>
            <a:ln w="28575" cmpd="sng">
              <a:solidFill>
                <a:srgbClr val="FF000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'GTI003'!$D$12:$D$23</c:f>
              <c:numCache>
                <c:formatCode>0%</c:formatCode>
                <c:ptCount val="12"/>
                <c:pt idx="0">
                  <c:v>0.82450000000000001</c:v>
                </c:pt>
                <c:pt idx="1">
                  <c:v>0.82450000000000001</c:v>
                </c:pt>
                <c:pt idx="2">
                  <c:v>0.82450000000000001</c:v>
                </c:pt>
                <c:pt idx="3">
                  <c:v>0.82450000000000001</c:v>
                </c:pt>
                <c:pt idx="4">
                  <c:v>0.82450000000000001</c:v>
                </c:pt>
                <c:pt idx="5">
                  <c:v>0.82450000000000001</c:v>
                </c:pt>
                <c:pt idx="6">
                  <c:v>0.82450000000000001</c:v>
                </c:pt>
                <c:pt idx="7">
                  <c:v>0.82450000000000001</c:v>
                </c:pt>
                <c:pt idx="8">
                  <c:v>0.82450000000000001</c:v>
                </c:pt>
                <c:pt idx="9">
                  <c:v>0.82450000000000001</c:v>
                </c:pt>
                <c:pt idx="10">
                  <c:v>0.82450000000000001</c:v>
                </c:pt>
                <c:pt idx="11">
                  <c:v>0.82450000000000001</c:v>
                </c:pt>
              </c:numCache>
            </c:numRef>
          </c:val>
          <c:smooth val="0"/>
          <c:extLst>
            <c:ext xmlns:c16="http://schemas.microsoft.com/office/drawing/2014/chart" uri="{C3380CC4-5D6E-409C-BE32-E72D297353CC}">
              <c16:uniqueId val="{00000001-EC5D-43FC-922B-62AEB1B9F6FC}"/>
            </c:ext>
          </c:extLst>
        </c:ser>
        <c:ser>
          <c:idx val="2"/>
          <c:order val="2"/>
          <c:tx>
            <c:v>LIMITE SATISFACTORIO</c:v>
          </c:tx>
          <c:spPr>
            <a:ln w="28575" cmpd="sng">
              <a:solidFill>
                <a:srgbClr val="00B05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'GTI003'!$E$12:$E$23</c:f>
              <c:numCache>
                <c:formatCode>0%</c:formatCode>
                <c:ptCount val="12"/>
                <c:pt idx="0">
                  <c:v>0.873</c:v>
                </c:pt>
                <c:pt idx="1">
                  <c:v>0.873</c:v>
                </c:pt>
                <c:pt idx="2">
                  <c:v>0.873</c:v>
                </c:pt>
                <c:pt idx="3">
                  <c:v>0.873</c:v>
                </c:pt>
                <c:pt idx="4">
                  <c:v>0.873</c:v>
                </c:pt>
                <c:pt idx="5">
                  <c:v>0.873</c:v>
                </c:pt>
                <c:pt idx="6">
                  <c:v>0.873</c:v>
                </c:pt>
                <c:pt idx="7">
                  <c:v>0.873</c:v>
                </c:pt>
                <c:pt idx="8">
                  <c:v>0.873</c:v>
                </c:pt>
                <c:pt idx="9">
                  <c:v>0.873</c:v>
                </c:pt>
                <c:pt idx="10">
                  <c:v>0.873</c:v>
                </c:pt>
                <c:pt idx="11">
                  <c:v>0.873</c:v>
                </c:pt>
              </c:numCache>
            </c:numRef>
          </c:val>
          <c:smooth val="0"/>
          <c:extLst>
            <c:ext xmlns:c16="http://schemas.microsoft.com/office/drawing/2014/chart" uri="{C3380CC4-5D6E-409C-BE32-E72D297353CC}">
              <c16:uniqueId val="{00000002-EC5D-43FC-922B-62AEB1B9F6FC}"/>
            </c:ext>
          </c:extLst>
        </c:ser>
        <c:dLbls>
          <c:showLegendKey val="0"/>
          <c:showVal val="0"/>
          <c:showCatName val="0"/>
          <c:showSerName val="0"/>
          <c:showPercent val="0"/>
          <c:showBubbleSize val="0"/>
        </c:dLbls>
        <c:marker val="1"/>
        <c:smooth val="0"/>
        <c:axId val="155853405"/>
        <c:axId val="224503265"/>
      </c:lineChart>
      <c:catAx>
        <c:axId val="1558534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24503265"/>
        <c:crosses val="autoZero"/>
        <c:auto val="1"/>
        <c:lblAlgn val="ctr"/>
        <c:lblOffset val="100"/>
        <c:noMultiLvlLbl val="1"/>
      </c:catAx>
      <c:valAx>
        <c:axId val="2245032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55853405"/>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720563616071416E-2"/>
          <c:y val="0.13608651007572842"/>
          <c:w val="0.90740443638392843"/>
          <c:h val="0.5424849184957001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'GTI004'!$C$12:$C$23</c:f>
              <c:numCache>
                <c:formatCode>0%</c:formatCode>
                <c:ptCount val="12"/>
                <c:pt idx="0">
                  <c:v>0</c:v>
                </c:pt>
                <c:pt idx="1">
                  <c:v>0</c:v>
                </c:pt>
                <c:pt idx="2">
                  <c:v>0</c:v>
                </c:pt>
                <c:pt idx="3">
                  <c:v>0</c:v>
                </c:pt>
                <c:pt idx="4">
                  <c:v>0</c:v>
                </c:pt>
                <c:pt idx="5">
                  <c:v>0.6</c:v>
                </c:pt>
                <c:pt idx="6">
                  <c:v>0</c:v>
                </c:pt>
                <c:pt idx="7">
                  <c:v>0</c:v>
                </c:pt>
                <c:pt idx="8">
                  <c:v>0</c:v>
                </c:pt>
                <c:pt idx="9">
                  <c:v>0</c:v>
                </c:pt>
                <c:pt idx="10">
                  <c:v>0</c:v>
                </c:pt>
                <c:pt idx="11">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6D-458C-B3E8-753AB32BF4E6}"/>
            </c:ext>
          </c:extLst>
        </c:ser>
        <c:dLbls>
          <c:showLegendKey val="0"/>
          <c:showVal val="0"/>
          <c:showCatName val="0"/>
          <c:showSerName val="0"/>
          <c:showPercent val="0"/>
          <c:showBubbleSize val="0"/>
        </c:dLbls>
        <c:gapWidth val="150"/>
        <c:axId val="483991186"/>
        <c:axId val="1329251925"/>
      </c:barChart>
      <c:lineChart>
        <c:grouping val="standard"/>
        <c:varyColors val="1"/>
        <c:ser>
          <c:idx val="1"/>
          <c:order val="1"/>
          <c:tx>
            <c:v>LIMITE INSATISFACTORIO</c:v>
          </c:tx>
          <c:spPr>
            <a:ln cmpd="sng">
              <a:solidFill>
                <a:srgbClr val="FF0000">
                  <a:alpha val="100000"/>
                </a:srgbClr>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BF6D-458C-B3E8-753AB32BF4E6}"/>
            </c:ext>
          </c:extLst>
        </c:ser>
        <c:ser>
          <c:idx val="2"/>
          <c:order val="2"/>
          <c:tx>
            <c:v>LIMITE SATISFACTORIO</c:v>
          </c:tx>
          <c:spPr>
            <a:ln cmpd="sng">
              <a:solidFill>
                <a:srgbClr val="00FF00">
                  <a:alpha val="100000"/>
                </a:srgbClr>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BF6D-458C-B3E8-753AB32BF4E6}"/>
            </c:ext>
          </c:extLst>
        </c:ser>
        <c:dLbls>
          <c:showLegendKey val="0"/>
          <c:showVal val="0"/>
          <c:showCatName val="0"/>
          <c:showSerName val="0"/>
          <c:showPercent val="0"/>
          <c:showBubbleSize val="0"/>
        </c:dLbls>
        <c:marker val="1"/>
        <c:smooth val="0"/>
        <c:axId val="483991186"/>
        <c:axId val="1329251925"/>
      </c:lineChart>
      <c:catAx>
        <c:axId val="4839911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329251925"/>
        <c:crosses val="autoZero"/>
        <c:auto val="1"/>
        <c:lblAlgn val="ctr"/>
        <c:lblOffset val="100"/>
        <c:noMultiLvlLbl val="1"/>
      </c:catAx>
      <c:valAx>
        <c:axId val="132925192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83991186"/>
        <c:crosses val="autoZero"/>
        <c:crossBetween val="between"/>
      </c:valAx>
    </c:plotArea>
    <c:legend>
      <c:legendPos val="r"/>
      <c:layout>
        <c:manualLayout>
          <c:xMode val="edge"/>
          <c:yMode val="edge"/>
          <c:x val="0.3600000000000001"/>
          <c:y val="0.93679245283018875"/>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6811613748458695E-2"/>
          <c:y val="6.2848158131177001E-2"/>
          <c:w val="0.9268505317509248"/>
          <c:h val="0.75507637017071005"/>
        </c:manualLayout>
      </c:layout>
      <c:barChart>
        <c:barDir val="col"/>
        <c:grouping val="clustered"/>
        <c:varyColors val="1"/>
        <c:ser>
          <c:idx val="0"/>
          <c:order val="0"/>
          <c:tx>
            <c:strRef>
              <c:f>'SIG002'!$C$11</c:f>
              <c:strCache>
                <c:ptCount val="1"/>
                <c:pt idx="0">
                  <c:v>ESTADO DEL INDICADOR</c:v>
                </c:pt>
              </c:strCache>
            </c:strRef>
          </c:tx>
          <c:spPr>
            <a:solidFill>
              <a:srgbClr val="5B9BD5"/>
            </a:solidFill>
            <a:ln cmpd="sng">
              <a:solidFill>
                <a:srgbClr val="000000"/>
              </a:solidFill>
            </a:ln>
          </c:spPr>
          <c:invertIfNegative val="1"/>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FD-4590-84CE-8FD641DEDEC5}"/>
            </c:ext>
          </c:extLst>
        </c:ser>
        <c:dLbls>
          <c:showLegendKey val="0"/>
          <c:showVal val="0"/>
          <c:showCatName val="0"/>
          <c:showSerName val="0"/>
          <c:showPercent val="0"/>
          <c:showBubbleSize val="0"/>
        </c:dLbls>
        <c:gapWidth val="150"/>
        <c:axId val="1153882989"/>
        <c:axId val="787287175"/>
      </c:barChart>
      <c:lineChart>
        <c:grouping val="standard"/>
        <c:varyColors val="1"/>
        <c:ser>
          <c:idx val="1"/>
          <c:order val="1"/>
          <c:tx>
            <c:strRef>
              <c:f>'SIG002'!$D$11</c:f>
              <c:strCache>
                <c:ptCount val="1"/>
                <c:pt idx="0">
                  <c:v>LÍMITE INSATISFACTORIO</c:v>
                </c:pt>
              </c:strCache>
            </c:strRef>
          </c:tx>
          <c:spPr>
            <a:ln cmpd="sng">
              <a:solidFill>
                <a:srgbClr val="FF0000">
                  <a:alpha val="100000"/>
                </a:srgbClr>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0CFD-4590-84CE-8FD641DEDEC5}"/>
            </c:ext>
          </c:extLst>
        </c:ser>
        <c:ser>
          <c:idx val="2"/>
          <c:order val="2"/>
          <c:tx>
            <c:strRef>
              <c:f>'SIG002'!$E$11</c:f>
              <c:strCache>
                <c:ptCount val="1"/>
                <c:pt idx="0">
                  <c:v>LÍMITE SATISFACTORIO</c:v>
                </c:pt>
              </c:strCache>
            </c:strRef>
          </c:tx>
          <c:spPr>
            <a:ln cmpd="sng">
              <a:solidFill>
                <a:srgbClr val="00B800">
                  <a:alpha val="100000"/>
                </a:srgbClr>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0CFD-4590-84CE-8FD641DEDEC5}"/>
            </c:ext>
          </c:extLst>
        </c:ser>
        <c:dLbls>
          <c:showLegendKey val="0"/>
          <c:showVal val="0"/>
          <c:showCatName val="0"/>
          <c:showSerName val="0"/>
          <c:showPercent val="0"/>
          <c:showBubbleSize val="0"/>
        </c:dLbls>
        <c:marker val="1"/>
        <c:smooth val="0"/>
        <c:axId val="1153882989"/>
        <c:axId val="787287175"/>
      </c:lineChart>
      <c:catAx>
        <c:axId val="115388298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a:solidFill>
                  <a:srgbClr val="000000"/>
                </a:solidFill>
                <a:latin typeface="Arial"/>
              </a:defRPr>
            </a:pPr>
            <a:endParaRPr lang="es-CO"/>
          </a:p>
        </c:txPr>
        <c:crossAx val="787287175"/>
        <c:crosses val="autoZero"/>
        <c:auto val="1"/>
        <c:lblAlgn val="ctr"/>
        <c:lblOffset val="100"/>
        <c:noMultiLvlLbl val="1"/>
      </c:catAx>
      <c:valAx>
        <c:axId val="7872871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53882989"/>
        <c:crosses val="autoZero"/>
        <c:crossBetween val="between"/>
      </c:valAx>
    </c:plotArea>
    <c:legend>
      <c:legendPos val="r"/>
      <c:legendEntry>
        <c:idx val="0"/>
        <c:txPr>
          <a:bodyPr/>
          <a:lstStyle/>
          <a:p>
            <a:pPr lvl="0">
              <a:defRPr sz="1000"/>
            </a:pPr>
            <a:endParaRPr lang="es-CO"/>
          </a:p>
        </c:txPr>
      </c:legendEntry>
      <c:legendEntry>
        <c:idx val="1"/>
        <c:txPr>
          <a:bodyPr/>
          <a:lstStyle/>
          <a:p>
            <a:pPr lvl="0">
              <a:defRPr sz="1000"/>
            </a:pPr>
            <a:endParaRPr lang="es-CO"/>
          </a:p>
        </c:txPr>
      </c:legendEntry>
      <c:legendEntry>
        <c:idx val="2"/>
        <c:txPr>
          <a:bodyPr/>
          <a:lstStyle/>
          <a:p>
            <a:pPr lvl="0">
              <a:defRPr sz="1000"/>
            </a:pPr>
            <a:endParaRPr lang="es-CO"/>
          </a:p>
        </c:txPr>
      </c:legendEntry>
      <c:layout>
        <c:manualLayout>
          <c:xMode val="edge"/>
          <c:yMode val="edge"/>
          <c:x val="0.23438615006989424"/>
          <c:y val="0.93254307115444635"/>
        </c:manualLayout>
      </c:layout>
      <c:overlay val="0"/>
      <c:txPr>
        <a:bodyPr/>
        <a:lstStyle/>
        <a:p>
          <a:pPr lvl="0">
            <a:defRPr sz="900"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'GTI005'!$C$12:$C$23</c:f>
              <c:numCache>
                <c:formatCode>0%</c:formatCode>
                <c:ptCount val="12"/>
                <c:pt idx="0">
                  <c:v>0</c:v>
                </c:pt>
                <c:pt idx="1">
                  <c:v>0</c:v>
                </c:pt>
                <c:pt idx="2">
                  <c:v>0</c:v>
                </c:pt>
                <c:pt idx="3">
                  <c:v>0</c:v>
                </c:pt>
                <c:pt idx="4">
                  <c:v>0</c:v>
                </c:pt>
                <c:pt idx="5">
                  <c:v>1</c:v>
                </c:pt>
                <c:pt idx="6">
                  <c:v>0</c:v>
                </c:pt>
                <c:pt idx="7">
                  <c:v>0</c:v>
                </c:pt>
                <c:pt idx="8">
                  <c:v>0</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A6-45AB-9C93-379197A0F634}"/>
            </c:ext>
          </c:extLst>
        </c:ser>
        <c:dLbls>
          <c:showLegendKey val="0"/>
          <c:showVal val="0"/>
          <c:showCatName val="0"/>
          <c:showSerName val="0"/>
          <c:showPercent val="0"/>
          <c:showBubbleSize val="0"/>
        </c:dLbls>
        <c:gapWidth val="150"/>
        <c:axId val="1147697791"/>
        <c:axId val="1906092982"/>
      </c:barChart>
      <c:lineChart>
        <c:grouping val="standard"/>
        <c:varyColors val="1"/>
        <c:ser>
          <c:idx val="1"/>
          <c:order val="1"/>
          <c:tx>
            <c:v>LIMITE INSATISFACTORIO</c:v>
          </c:tx>
          <c:spPr>
            <a:ln w="28575" cmpd="sng">
              <a:solidFill>
                <a:srgbClr val="FF000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26A6-45AB-9C93-379197A0F634}"/>
            </c:ext>
          </c:extLst>
        </c:ser>
        <c:ser>
          <c:idx val="2"/>
          <c:order val="2"/>
          <c:tx>
            <c:v>LIMITE SATISFACTORIO</c:v>
          </c:tx>
          <c:spPr>
            <a:ln w="28575" cmpd="sng">
              <a:solidFill>
                <a:srgbClr val="92D05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26A6-45AB-9C93-379197A0F634}"/>
            </c:ext>
          </c:extLst>
        </c:ser>
        <c:dLbls>
          <c:showLegendKey val="0"/>
          <c:showVal val="0"/>
          <c:showCatName val="0"/>
          <c:showSerName val="0"/>
          <c:showPercent val="0"/>
          <c:showBubbleSize val="0"/>
        </c:dLbls>
        <c:marker val="1"/>
        <c:smooth val="0"/>
        <c:axId val="1147697791"/>
        <c:axId val="1906092982"/>
      </c:lineChart>
      <c:catAx>
        <c:axId val="114769779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906092982"/>
        <c:crosses val="autoZero"/>
        <c:auto val="1"/>
        <c:lblAlgn val="ctr"/>
        <c:lblOffset val="100"/>
        <c:noMultiLvlLbl val="1"/>
      </c:catAx>
      <c:valAx>
        <c:axId val="190609298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147697791"/>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8108715184186877"/>
        </c:manualLayout>
      </c:layout>
      <c:barChart>
        <c:barDir val="col"/>
        <c:grouping val="clustered"/>
        <c:varyColors val="1"/>
        <c:ser>
          <c:idx val="0"/>
          <c:order val="0"/>
          <c:tx>
            <c:strRef>
              <c:f>'GTI006'!$C$11</c:f>
              <c:strCache>
                <c:ptCount val="1"/>
                <c:pt idx="0">
                  <c:v>ESTADO DEL INDICADOR</c:v>
                </c:pt>
              </c:strCache>
            </c:strRef>
          </c:tx>
          <c:spPr>
            <a:solidFill>
              <a:srgbClr val="5B9BD5"/>
            </a:solidFill>
            <a:ln cmpd="sng">
              <a:solidFill>
                <a:srgbClr val="000000"/>
              </a:solidFill>
            </a:ln>
          </c:spPr>
          <c:invertIfNegative val="1"/>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'GTI006'!$C$12:$C$23</c:f>
              <c:numCache>
                <c:formatCode>0%</c:formatCode>
                <c:ptCount val="12"/>
                <c:pt idx="0">
                  <c:v>0</c:v>
                </c:pt>
                <c:pt idx="1">
                  <c:v>0</c:v>
                </c:pt>
                <c:pt idx="2">
                  <c:v>0</c:v>
                </c:pt>
                <c:pt idx="3">
                  <c:v>0</c:v>
                </c:pt>
                <c:pt idx="4">
                  <c:v>0</c:v>
                </c:pt>
                <c:pt idx="5">
                  <c:v>0.96</c:v>
                </c:pt>
                <c:pt idx="6">
                  <c:v>0</c:v>
                </c:pt>
                <c:pt idx="7">
                  <c:v>0</c:v>
                </c:pt>
                <c:pt idx="8">
                  <c:v>0</c:v>
                </c:pt>
                <c:pt idx="9">
                  <c:v>0</c:v>
                </c:pt>
                <c:pt idx="10">
                  <c:v>0</c:v>
                </c:pt>
                <c:pt idx="11">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04-4BE2-98E7-CEAF35840F8A}"/>
            </c:ext>
          </c:extLst>
        </c:ser>
        <c:dLbls>
          <c:showLegendKey val="0"/>
          <c:showVal val="0"/>
          <c:showCatName val="0"/>
          <c:showSerName val="0"/>
          <c:showPercent val="0"/>
          <c:showBubbleSize val="0"/>
        </c:dLbls>
        <c:gapWidth val="150"/>
        <c:axId val="1880372795"/>
        <c:axId val="1341222472"/>
      </c:barChart>
      <c:lineChart>
        <c:grouping val="standard"/>
        <c:varyColors val="1"/>
        <c:ser>
          <c:idx val="1"/>
          <c:order val="1"/>
          <c:tx>
            <c:strRef>
              <c:f>'GTI006'!$D$11</c:f>
              <c:strCache>
                <c:ptCount val="1"/>
                <c:pt idx="0">
                  <c:v>LIMITE INSATISFACTORIO</c:v>
                </c:pt>
              </c:strCache>
            </c:strRef>
          </c:tx>
          <c:spPr>
            <a:ln cmpd="sng">
              <a:solidFill>
                <a:srgbClr val="FF0000">
                  <a:alpha val="100000"/>
                </a:srgbClr>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AC04-4BE2-98E7-CEAF35840F8A}"/>
            </c:ext>
          </c:extLst>
        </c:ser>
        <c:ser>
          <c:idx val="2"/>
          <c:order val="2"/>
          <c:tx>
            <c:strRef>
              <c:f>'GTI006'!$E$11</c:f>
              <c:strCache>
                <c:ptCount val="1"/>
                <c:pt idx="0">
                  <c:v>LIMITE SATISFACTORIO</c:v>
                </c:pt>
              </c:strCache>
            </c:strRef>
          </c:tx>
          <c:spPr>
            <a:ln cmpd="sng">
              <a:solidFill>
                <a:srgbClr val="93C47D">
                  <a:alpha val="100000"/>
                </a:srgbClr>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AC04-4BE2-98E7-CEAF35840F8A}"/>
            </c:ext>
          </c:extLst>
        </c:ser>
        <c:dLbls>
          <c:showLegendKey val="0"/>
          <c:showVal val="0"/>
          <c:showCatName val="0"/>
          <c:showSerName val="0"/>
          <c:showPercent val="0"/>
          <c:showBubbleSize val="0"/>
        </c:dLbls>
        <c:marker val="1"/>
        <c:smooth val="0"/>
        <c:axId val="1880372795"/>
        <c:axId val="1341222472"/>
      </c:lineChart>
      <c:catAx>
        <c:axId val="188037279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341222472"/>
        <c:crosses val="autoZero"/>
        <c:auto val="1"/>
        <c:lblAlgn val="ctr"/>
        <c:lblOffset val="100"/>
        <c:noMultiLvlLbl val="1"/>
      </c:catAx>
      <c:valAx>
        <c:axId val="134122247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880372795"/>
        <c:crosses val="autoZero"/>
        <c:crossBetween val="between"/>
      </c:valAx>
    </c:plotArea>
    <c:legend>
      <c:legendPos val="r"/>
      <c:layout>
        <c:manualLayout>
          <c:xMode val="edge"/>
          <c:yMode val="edge"/>
          <c:x val="0.13120442708333341"/>
          <c:y val="0.92870619946091648"/>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'GTI007'!$C$12:$C$23</c:f>
              <c:numCache>
                <c:formatCode>0%</c:formatCode>
                <c:ptCount val="12"/>
                <c:pt idx="0">
                  <c:v>0</c:v>
                </c:pt>
                <c:pt idx="1">
                  <c:v>0</c:v>
                </c:pt>
                <c:pt idx="2">
                  <c:v>1</c:v>
                </c:pt>
                <c:pt idx="3">
                  <c:v>0</c:v>
                </c:pt>
                <c:pt idx="4">
                  <c:v>0</c:v>
                </c:pt>
                <c:pt idx="5">
                  <c:v>1</c:v>
                </c:pt>
                <c:pt idx="6">
                  <c:v>0</c:v>
                </c:pt>
                <c:pt idx="7">
                  <c:v>0</c:v>
                </c:pt>
                <c:pt idx="8">
                  <c:v>1</c:v>
                </c:pt>
                <c:pt idx="9">
                  <c:v>0</c:v>
                </c:pt>
                <c:pt idx="10">
                  <c:v>0</c:v>
                </c:pt>
                <c:pt idx="11">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D16-4424-87DE-1B504E4A3D49}"/>
            </c:ext>
          </c:extLst>
        </c:ser>
        <c:dLbls>
          <c:showLegendKey val="0"/>
          <c:showVal val="0"/>
          <c:showCatName val="0"/>
          <c:showSerName val="0"/>
          <c:showPercent val="0"/>
          <c:showBubbleSize val="0"/>
        </c:dLbls>
        <c:gapWidth val="150"/>
        <c:axId val="266308038"/>
        <c:axId val="51995307"/>
      </c:barChart>
      <c:lineChart>
        <c:grouping val="standard"/>
        <c:varyColors val="1"/>
        <c:ser>
          <c:idx val="1"/>
          <c:order val="1"/>
          <c:tx>
            <c:v>LIMITE INSATISFACTORIO</c:v>
          </c:tx>
          <c:spPr>
            <a:ln w="28575" cmpd="sng">
              <a:solidFill>
                <a:srgbClr val="FF000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D16-4424-87DE-1B504E4A3D49}"/>
            </c:ext>
          </c:extLst>
        </c:ser>
        <c:ser>
          <c:idx val="2"/>
          <c:order val="2"/>
          <c:tx>
            <c:v>LIMITE SATISFACTORIO</c:v>
          </c:tx>
          <c:spPr>
            <a:ln w="28575" cmpd="sng">
              <a:solidFill>
                <a:srgbClr val="00B05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D16-4424-87DE-1B504E4A3D49}"/>
            </c:ext>
          </c:extLst>
        </c:ser>
        <c:dLbls>
          <c:showLegendKey val="0"/>
          <c:showVal val="0"/>
          <c:showCatName val="0"/>
          <c:showSerName val="0"/>
          <c:showPercent val="0"/>
          <c:showBubbleSize val="0"/>
        </c:dLbls>
        <c:marker val="1"/>
        <c:smooth val="0"/>
        <c:axId val="266308038"/>
        <c:axId val="51995307"/>
      </c:lineChart>
      <c:catAx>
        <c:axId val="26630803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1995307"/>
        <c:crosses val="autoZero"/>
        <c:auto val="1"/>
        <c:lblAlgn val="ctr"/>
        <c:lblOffset val="100"/>
        <c:noMultiLvlLbl val="1"/>
      </c:catAx>
      <c:valAx>
        <c:axId val="5199530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66308038"/>
        <c:crosses val="autoZero"/>
        <c:crossBetween val="between"/>
      </c:valAx>
    </c:plotArea>
    <c:legend>
      <c:legendPos val="b"/>
      <c:layout>
        <c:manualLayout>
          <c:xMode val="edge"/>
          <c:yMode val="edge"/>
          <c:x val="0.37898512068649043"/>
          <c:y val="0.89945652173913049"/>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'GTI008'!$C$12:$C$23</c:f>
              <c:numCache>
                <c:formatCode>0%</c:formatCode>
                <c:ptCount val="12"/>
                <c:pt idx="0">
                  <c:v>0</c:v>
                </c:pt>
                <c:pt idx="1">
                  <c:v>0</c:v>
                </c:pt>
                <c:pt idx="2">
                  <c:v>0.86</c:v>
                </c:pt>
                <c:pt idx="3">
                  <c:v>0</c:v>
                </c:pt>
                <c:pt idx="4">
                  <c:v>0</c:v>
                </c:pt>
                <c:pt idx="5">
                  <c:v>0.85</c:v>
                </c:pt>
                <c:pt idx="6">
                  <c:v>0</c:v>
                </c:pt>
                <c:pt idx="7">
                  <c:v>0</c:v>
                </c:pt>
                <c:pt idx="8">
                  <c:v>0.87</c:v>
                </c:pt>
                <c:pt idx="9">
                  <c:v>0</c:v>
                </c:pt>
                <c:pt idx="10">
                  <c:v>0</c:v>
                </c:pt>
                <c:pt idx="11">
                  <c:v>0.86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B0-416F-9FA8-2BAB3A1B93CF}"/>
            </c:ext>
          </c:extLst>
        </c:ser>
        <c:dLbls>
          <c:showLegendKey val="0"/>
          <c:showVal val="0"/>
          <c:showCatName val="0"/>
          <c:showSerName val="0"/>
          <c:showPercent val="0"/>
          <c:showBubbleSize val="0"/>
        </c:dLbls>
        <c:gapWidth val="150"/>
        <c:axId val="144248332"/>
        <c:axId val="1384050096"/>
      </c:barChart>
      <c:lineChart>
        <c:grouping val="standard"/>
        <c:varyColors val="1"/>
        <c:ser>
          <c:idx val="1"/>
          <c:order val="1"/>
          <c:tx>
            <c:v>LIMITE INSATISFACTORIO</c:v>
          </c:tx>
          <c:spPr>
            <a:ln cmpd="sng">
              <a:solidFill>
                <a:srgbClr val="FF0000">
                  <a:alpha val="100000"/>
                </a:srgbClr>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35B0-416F-9FA8-2BAB3A1B93CF}"/>
            </c:ext>
          </c:extLst>
        </c:ser>
        <c:ser>
          <c:idx val="2"/>
          <c:order val="2"/>
          <c:tx>
            <c:v>LIMITE SATISFACTORIO</c:v>
          </c:tx>
          <c:spPr>
            <a:ln cmpd="sng">
              <a:solidFill>
                <a:srgbClr val="00FF00">
                  <a:alpha val="100000"/>
                </a:srgbClr>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35B0-416F-9FA8-2BAB3A1B93CF}"/>
            </c:ext>
          </c:extLst>
        </c:ser>
        <c:dLbls>
          <c:showLegendKey val="0"/>
          <c:showVal val="0"/>
          <c:showCatName val="0"/>
          <c:showSerName val="0"/>
          <c:showPercent val="0"/>
          <c:showBubbleSize val="0"/>
        </c:dLbls>
        <c:marker val="1"/>
        <c:smooth val="0"/>
        <c:axId val="144248332"/>
        <c:axId val="1384050096"/>
      </c:lineChart>
      <c:catAx>
        <c:axId val="1442483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384050096"/>
        <c:crosses val="autoZero"/>
        <c:auto val="1"/>
        <c:lblAlgn val="ctr"/>
        <c:lblOffset val="100"/>
        <c:noMultiLvlLbl val="1"/>
      </c:catAx>
      <c:valAx>
        <c:axId val="13840500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44248332"/>
        <c:crosses val="autoZero"/>
        <c:crossBetween val="between"/>
      </c:valAx>
    </c:plotArea>
    <c:legend>
      <c:legendPos val="r"/>
      <c:layout>
        <c:manualLayout>
          <c:xMode val="edge"/>
          <c:yMode val="edge"/>
          <c:x val="0.39833333333333343"/>
          <c:y val="0.91792452830188687"/>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04036458333337E-2"/>
          <c:y val="0.14497716894977167"/>
          <c:w val="0.89662630208333327"/>
          <c:h val="0.52111872146118732"/>
        </c:manualLayout>
      </c:layout>
      <c:barChart>
        <c:barDir val="col"/>
        <c:grouping val="clustered"/>
        <c:varyColors val="1"/>
        <c:ser>
          <c:idx val="0"/>
          <c:order val="0"/>
          <c:tx>
            <c:strRef>
              <c:f>'EIN001'!$C$11</c:f>
              <c:strCache>
                <c:ptCount val="1"/>
                <c:pt idx="0">
                  <c:v>ESTADO DEL INDICADOR</c:v>
                </c:pt>
              </c:strCache>
            </c:strRef>
          </c:tx>
          <c:spPr>
            <a:solidFill>
              <a:srgbClr val="5B9BD5"/>
            </a:solidFill>
            <a:ln cmpd="sng">
              <a:solidFill>
                <a:srgbClr val="000000"/>
              </a:solidFill>
            </a:ln>
          </c:spPr>
          <c:invertIfNegative val="1"/>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'EIN001'!$C$12:$C$23</c:f>
              <c:numCache>
                <c:formatCode>0%</c:formatCode>
                <c:ptCount val="12"/>
                <c:pt idx="0">
                  <c:v>0</c:v>
                </c:pt>
                <c:pt idx="1">
                  <c:v>0</c:v>
                </c:pt>
                <c:pt idx="2">
                  <c:v>1</c:v>
                </c:pt>
                <c:pt idx="3">
                  <c:v>0</c:v>
                </c:pt>
                <c:pt idx="4">
                  <c:v>0</c:v>
                </c:pt>
                <c:pt idx="5">
                  <c:v>1</c:v>
                </c:pt>
                <c:pt idx="6">
                  <c:v>0</c:v>
                </c:pt>
                <c:pt idx="7">
                  <c:v>0</c:v>
                </c:pt>
                <c:pt idx="8">
                  <c:v>1</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9A-4D16-BBD0-7223431D3EB8}"/>
            </c:ext>
          </c:extLst>
        </c:ser>
        <c:dLbls>
          <c:showLegendKey val="0"/>
          <c:showVal val="0"/>
          <c:showCatName val="0"/>
          <c:showSerName val="0"/>
          <c:showPercent val="0"/>
          <c:showBubbleSize val="0"/>
        </c:dLbls>
        <c:gapWidth val="150"/>
        <c:axId val="1862702416"/>
        <c:axId val="45206436"/>
      </c:barChart>
      <c:lineChart>
        <c:grouping val="standard"/>
        <c:varyColors val="1"/>
        <c:ser>
          <c:idx val="1"/>
          <c:order val="1"/>
          <c:tx>
            <c:strRef>
              <c:f>'EIN001'!$D$11</c:f>
              <c:strCache>
                <c:ptCount val="1"/>
                <c:pt idx="0">
                  <c:v>LIMITE INSATISFACTORIO</c:v>
                </c:pt>
              </c:strCache>
            </c:strRef>
          </c:tx>
          <c:spPr>
            <a:ln cmpd="sng">
              <a:solidFill>
                <a:srgbClr val="FF0000">
                  <a:alpha val="100000"/>
                </a:srgbClr>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A9A-4D16-BBD0-7223431D3EB8}"/>
            </c:ext>
          </c:extLst>
        </c:ser>
        <c:ser>
          <c:idx val="2"/>
          <c:order val="2"/>
          <c:tx>
            <c:strRef>
              <c:f>'EIN001'!$E$11</c:f>
              <c:strCache>
                <c:ptCount val="1"/>
                <c:pt idx="0">
                  <c:v>LIMITE SATISFACTORIO</c:v>
                </c:pt>
              </c:strCache>
            </c:strRef>
          </c:tx>
          <c:spPr>
            <a:ln cmpd="sng">
              <a:solidFill>
                <a:srgbClr val="93C47D">
                  <a:alpha val="100000"/>
                </a:srgbClr>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A9A-4D16-BBD0-7223431D3EB8}"/>
            </c:ext>
          </c:extLst>
        </c:ser>
        <c:dLbls>
          <c:showLegendKey val="0"/>
          <c:showVal val="0"/>
          <c:showCatName val="0"/>
          <c:showSerName val="0"/>
          <c:showPercent val="0"/>
          <c:showBubbleSize val="0"/>
        </c:dLbls>
        <c:marker val="1"/>
        <c:smooth val="0"/>
        <c:axId val="1862702416"/>
        <c:axId val="45206436"/>
      </c:lineChart>
      <c:catAx>
        <c:axId val="18627024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45206436"/>
        <c:crosses val="autoZero"/>
        <c:auto val="1"/>
        <c:lblAlgn val="ctr"/>
        <c:lblOffset val="100"/>
        <c:noMultiLvlLbl val="1"/>
      </c:catAx>
      <c:valAx>
        <c:axId val="452064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862702416"/>
        <c:crosses val="autoZero"/>
        <c:crossBetween val="between"/>
      </c:valAx>
    </c:plotArea>
    <c:legend>
      <c:legendPos val="r"/>
      <c:layout>
        <c:manualLayout>
          <c:xMode val="edge"/>
          <c:yMode val="edge"/>
          <c:x val="7.9537760416666617E-2"/>
          <c:y val="0.91986301369863022"/>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3879769453597057E-2"/>
          <c:y val="4.9801915288261112E-2"/>
          <c:w val="0.92252141048740588"/>
          <c:h val="0.7416032794400796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'!$C$12:$C$23</c:f>
              <c:numCache>
                <c:formatCode>0%</c:formatCode>
                <c:ptCount val="12"/>
                <c:pt idx="0">
                  <c:v>0</c:v>
                </c:pt>
                <c:pt idx="1">
                  <c:v>0</c:v>
                </c:pt>
                <c:pt idx="2">
                  <c:v>1</c:v>
                </c:pt>
                <c:pt idx="3">
                  <c:v>0</c:v>
                </c:pt>
                <c:pt idx="4">
                  <c:v>0</c:v>
                </c:pt>
                <c:pt idx="5">
                  <c:v>1</c:v>
                </c:pt>
                <c:pt idx="6">
                  <c:v>0</c:v>
                </c:pt>
                <c:pt idx="7">
                  <c:v>0</c:v>
                </c:pt>
                <c:pt idx="8">
                  <c:v>1</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D6-4AF0-BA59-3D79495301D5}"/>
            </c:ext>
          </c:extLst>
        </c:ser>
        <c:dLbls>
          <c:showLegendKey val="0"/>
          <c:showVal val="0"/>
          <c:showCatName val="0"/>
          <c:showSerName val="0"/>
          <c:showPercent val="0"/>
          <c:showBubbleSize val="0"/>
        </c:dLbls>
        <c:gapWidth val="150"/>
        <c:axId val="1993686820"/>
        <c:axId val="1059576449"/>
      </c:barChart>
      <c:lineChart>
        <c:grouping val="standard"/>
        <c:varyColors val="1"/>
        <c:ser>
          <c:idx val="1"/>
          <c:order val="1"/>
          <c:tx>
            <c:v>LIMITE INSATISFACTORIO</c:v>
          </c:tx>
          <c:spPr>
            <a:ln w="9525" cmpd="sng">
              <a:solidFill>
                <a:srgbClr val="FF0000">
                  <a:alpha val="100000"/>
                </a:srgbClr>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F9D6-4AF0-BA59-3D79495301D5}"/>
            </c:ext>
          </c:extLst>
        </c:ser>
        <c:ser>
          <c:idx val="2"/>
          <c:order val="2"/>
          <c:tx>
            <c:v>LIMITE SATISFACTORIO</c:v>
          </c:tx>
          <c:spPr>
            <a:ln cmpd="sng">
              <a:solidFill>
                <a:srgbClr val="00B050"/>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F9D6-4AF0-BA59-3D79495301D5}"/>
            </c:ext>
          </c:extLst>
        </c:ser>
        <c:dLbls>
          <c:showLegendKey val="0"/>
          <c:showVal val="0"/>
          <c:showCatName val="0"/>
          <c:showSerName val="0"/>
          <c:showPercent val="0"/>
          <c:showBubbleSize val="0"/>
        </c:dLbls>
        <c:marker val="1"/>
        <c:smooth val="0"/>
        <c:axId val="1993686820"/>
        <c:axId val="1059576449"/>
      </c:lineChart>
      <c:catAx>
        <c:axId val="19936868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59576449"/>
        <c:crosses val="autoZero"/>
        <c:auto val="1"/>
        <c:lblAlgn val="ctr"/>
        <c:lblOffset val="100"/>
        <c:noMultiLvlLbl val="1"/>
      </c:catAx>
      <c:valAx>
        <c:axId val="105957644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9368682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CO" sz="1800" b="1" i="0">
                <a:solidFill>
                  <a:schemeClr val="dk1"/>
                </a:solidFill>
                <a:latin typeface="+mn-lt"/>
              </a:rPr>
              <a:t>Porcentaje de cumplimiento de la Política del Sistema Integrado de Gestión</a:t>
            </a:r>
          </a:p>
        </c:rich>
      </c:tx>
      <c:layout>
        <c:manualLayout>
          <c:xMode val="edge"/>
          <c:yMode val="edge"/>
          <c:x val="0.12242246759003321"/>
          <c:y val="3.0303030303030311E-2"/>
        </c:manualLayout>
      </c:layout>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'MYV O'!$B$2</c:f>
              <c:strCache>
                <c:ptCount val="1"/>
                <c:pt idx="0">
                  <c:v>OBJETIVOS</c:v>
                </c:pt>
              </c:strCache>
            </c:strRef>
          </c:cat>
          <c:val>
            <c:numRef>
              <c:f>'MYV O'!$E$11</c:f>
              <c:numCache>
                <c:formatCode>0.0%</c:formatCode>
                <c:ptCount val="1"/>
                <c:pt idx="0">
                  <c:v>0.76611388204011788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F2-4001-AB10-123A94424718}"/>
            </c:ext>
          </c:extLst>
        </c:ser>
        <c:dLbls>
          <c:showLegendKey val="0"/>
          <c:showVal val="0"/>
          <c:showCatName val="0"/>
          <c:showSerName val="0"/>
          <c:showPercent val="0"/>
          <c:showBubbleSize val="0"/>
        </c:dLbls>
        <c:gapWidth val="150"/>
        <c:axId val="1428639206"/>
        <c:axId val="1649368600"/>
      </c:barChart>
      <c:catAx>
        <c:axId val="142863920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sz="900" b="0" i="0">
                <a:solidFill>
                  <a:schemeClr val="dk1"/>
                </a:solidFill>
                <a:latin typeface="+mn-lt"/>
              </a:defRPr>
            </a:pPr>
            <a:endParaRPr lang="es-CO"/>
          </a:p>
        </c:txPr>
        <c:crossAx val="1649368600"/>
        <c:crosses val="autoZero"/>
        <c:auto val="1"/>
        <c:lblAlgn val="ctr"/>
        <c:lblOffset val="100"/>
        <c:noMultiLvlLbl val="1"/>
      </c:catAx>
      <c:valAx>
        <c:axId val="1649368600"/>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a:solidFill>
                  <a:srgbClr val="000000"/>
                </a:solidFill>
                <a:latin typeface="+mn-lt"/>
              </a:defRPr>
            </a:pPr>
            <a:endParaRPr lang="es-CO"/>
          </a:p>
        </c:txPr>
        <c:crossAx val="142863920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INDICADORES</c:v>
          </c:tx>
          <c:spPr>
            <a:solidFill>
              <a:srgbClr val="5B9BD5"/>
            </a:solidFill>
            <a:ln cmpd="sng">
              <a:solidFill>
                <a:srgbClr val="000000"/>
              </a:solidFill>
            </a:ln>
          </c:spPr>
          <c:invertIfNegative val="1"/>
          <c:cat>
            <c:strRef>
              <c:f>'Comunidad O'!$B$3:$B$5</c:f>
              <c:strCache>
                <c:ptCount val="3"/>
                <c:pt idx="0">
                  <c:v>1. Formular y adoptar oportunamente políticas y regulaciones para el sector ambiental, de acuerdo con las directrices del Gobierno Nacional</c:v>
                </c:pt>
                <c:pt idx="1">
                  <c:v>2. Atender eficaz y eficientemente los requerimientos de las partes interesadas, para el desarrollo y fortalecimiento del sector ambiental</c:v>
                </c:pt>
                <c:pt idx="2">
                  <c:v>3. Permitir y facilitar el control social sobre la gestión del Ministerio</c:v>
                </c:pt>
              </c:strCache>
            </c:strRef>
          </c:cat>
          <c:val>
            <c:numRef>
              <c:f>'Comunidad O'!$C$3:$C$5</c:f>
              <c:numCache>
                <c:formatCode>0.0%</c:formatCode>
                <c:ptCount val="3"/>
                <c:pt idx="0">
                  <c:v>0.80322916666666666</c:v>
                </c:pt>
                <c:pt idx="1">
                  <c:v>0.58976677805625177</c:v>
                </c:pt>
                <c:pt idx="2">
                  <c:v>0.98267598227030273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C2-4690-AEB5-5643F5C83411}"/>
            </c:ext>
          </c:extLst>
        </c:ser>
        <c:dLbls>
          <c:showLegendKey val="0"/>
          <c:showVal val="0"/>
          <c:showCatName val="0"/>
          <c:showSerName val="0"/>
          <c:showPercent val="0"/>
          <c:showBubbleSize val="0"/>
        </c:dLbls>
        <c:gapWidth val="150"/>
        <c:axId val="280917705"/>
        <c:axId val="983737343"/>
      </c:barChart>
      <c:catAx>
        <c:axId val="2809177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1200000"/>
          <a:lstStyle/>
          <a:p>
            <a:pPr lvl="0">
              <a:defRPr b="1" i="0">
                <a:solidFill>
                  <a:srgbClr val="000000"/>
                </a:solidFill>
                <a:latin typeface="+mn-lt"/>
              </a:defRPr>
            </a:pPr>
            <a:endParaRPr lang="es-CO"/>
          </a:p>
        </c:txPr>
        <c:crossAx val="983737343"/>
        <c:crosses val="autoZero"/>
        <c:auto val="1"/>
        <c:lblAlgn val="ctr"/>
        <c:lblOffset val="100"/>
        <c:noMultiLvlLbl val="1"/>
      </c:catAx>
      <c:valAx>
        <c:axId val="983737343"/>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s-CO"/>
          </a:p>
        </c:txPr>
        <c:crossAx val="280917705"/>
        <c:crosses val="autoZero"/>
        <c:crossBetween val="between"/>
      </c:valAx>
    </c:plotArea>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Indicadores</a:t>
            </a:r>
          </a:p>
        </c:rich>
      </c:tx>
      <c:overlay val="0"/>
    </c:title>
    <c:autoTitleDeleted val="0"/>
    <c:plotArea>
      <c:layout/>
      <c:barChart>
        <c:barDir val="col"/>
        <c:grouping val="clustered"/>
        <c:varyColors val="1"/>
        <c:ser>
          <c:idx val="0"/>
          <c:order val="0"/>
          <c:tx>
            <c:v>4. Implementar los procesos que garanticen el logro de la misión institucional, fortaleciendo los mecanismos de autocontrol y de evaluación para su mejora continua</c:v>
          </c:tx>
          <c:spPr>
            <a:solidFill>
              <a:srgbClr val="5B9BD5"/>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'Procesos O'!$C$3</c:f>
              <c:numCache>
                <c:formatCode>0.0%</c:formatCode>
                <c:ptCount val="1"/>
                <c:pt idx="0">
                  <c:v>0.92006325662641464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3A-479C-8DF2-9A1DFB37BC35}"/>
            </c:ext>
          </c:extLst>
        </c:ser>
        <c:ser>
          <c:idx val="1"/>
          <c:order val="1"/>
          <c:tx>
            <c:v>5. Gestión de controles para garantizar la seguridad de la información (confidencialidad, integridad, disponibilidad)</c:v>
          </c:tx>
          <c:spPr>
            <a:solidFill>
              <a:srgbClr val="ED7D31"/>
            </a:solidFill>
            <a:ln cmpd="sng">
              <a:solidFill>
                <a:srgbClr val="000000"/>
              </a:solidFill>
            </a:ln>
          </c:spPr>
          <c:invertIfNegative val="1"/>
          <c:val>
            <c:numRef>
              <c:f>'Procesos O'!$C$4</c:f>
              <c:numCache>
                <c:formatCode>0.0%</c:formatCode>
                <c:ptCount val="1"/>
                <c:pt idx="0">
                  <c:v>0.69746921534937001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3A-479C-8DF2-9A1DFB37BC35}"/>
            </c:ext>
          </c:extLst>
        </c:ser>
        <c:ser>
          <c:idx val="2"/>
          <c:order val="2"/>
          <c:tx>
            <c:v>6. Implementar y mejorar los subsistemas de gestión ambiental y de seguridad y salud en el trabajo del MADS</c:v>
          </c:tx>
          <c:spPr>
            <a:solidFill>
              <a:srgbClr val="A5A5A5"/>
            </a:solidFill>
            <a:ln cmpd="sng">
              <a:solidFill>
                <a:srgbClr val="000000"/>
              </a:solidFill>
            </a:ln>
          </c:spPr>
          <c:invertIfNegative val="1"/>
          <c:val>
            <c:numRef>
              <c:f>'Procesos O'!$C$5</c:f>
              <c:numCache>
                <c:formatCode>0.0%</c:formatCode>
                <c:ptCount val="1"/>
                <c:pt idx="0">
                  <c:v>0.29733333333333334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13A-479C-8DF2-9A1DFB37BC35}"/>
            </c:ext>
          </c:extLst>
        </c:ser>
        <c:dLbls>
          <c:showLegendKey val="0"/>
          <c:showVal val="0"/>
          <c:showCatName val="0"/>
          <c:showSerName val="0"/>
          <c:showPercent val="0"/>
          <c:showBubbleSize val="0"/>
        </c:dLbls>
        <c:gapWidth val="150"/>
        <c:axId val="1747571926"/>
        <c:axId val="1024639412"/>
      </c:barChart>
      <c:catAx>
        <c:axId val="17475719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60000"/>
          <a:lstStyle/>
          <a:p>
            <a:pPr lvl="0">
              <a:defRPr b="1" i="0">
                <a:solidFill>
                  <a:srgbClr val="000000"/>
                </a:solidFill>
                <a:latin typeface="+mn-lt"/>
              </a:defRPr>
            </a:pPr>
            <a:endParaRPr lang="es-CO"/>
          </a:p>
        </c:txPr>
        <c:crossAx val="1024639412"/>
        <c:crosses val="autoZero"/>
        <c:auto val="1"/>
        <c:lblAlgn val="ctr"/>
        <c:lblOffset val="100"/>
        <c:noMultiLvlLbl val="1"/>
      </c:catAx>
      <c:valAx>
        <c:axId val="1024639412"/>
        <c:scaling>
          <c:orientation val="minMax"/>
          <c:min val="0"/>
        </c:scaling>
        <c:delete val="0"/>
        <c:axPos val="l"/>
        <c:majorGridlines>
          <c:spPr>
            <a:ln>
              <a:solidFill>
                <a:srgbClr val="B7B7B7"/>
              </a:solidFill>
            </a:ln>
          </c:spPr>
        </c:majorGridlines>
        <c:title>
          <c:tx>
            <c:rich>
              <a:bodyPr/>
              <a:lstStyle/>
              <a:p>
                <a:pPr lvl="0">
                  <a:defRPr b="1" i="0">
                    <a:solidFill>
                      <a:srgbClr val="000000"/>
                    </a:solidFill>
                    <a:latin typeface="+mn-lt"/>
                  </a:defRPr>
                </a:pPr>
                <a:r>
                  <a:rPr lang="es-CO" b="1" i="0">
                    <a:solidFill>
                      <a:srgbClr val="000000"/>
                    </a:solidFill>
                    <a:latin typeface="+mn-lt"/>
                  </a:rPr>
                  <a:t>Porcentaje</a:t>
                </a:r>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s-CO"/>
          </a:p>
        </c:txPr>
        <c:crossAx val="1747571926"/>
        <c:crosses val="autoZero"/>
        <c:crossBetween val="between"/>
      </c:valAx>
    </c:plotArea>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'Aprendizaje O'!$C$3</c:f>
              <c:strCache>
                <c:ptCount val="1"/>
                <c:pt idx="0">
                  <c:v>7. Promover programas para la provisión, capacitación, evaluación y desarrollo del talento humano con el objeto de garantizar el cumplimiento misional</c:v>
                </c:pt>
              </c:strCache>
            </c:strRef>
          </c:cat>
          <c:val>
            <c:numRef>
              <c:f>'Aprendizaje O'!$D$3</c:f>
              <c:numCache>
                <c:formatCode>0.0%</c:formatCode>
                <c:ptCount val="1"/>
                <c:pt idx="0">
                  <c:v>1.1274305555555557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71-4451-9EAD-B3F0A0FBA8B0}"/>
            </c:ext>
          </c:extLst>
        </c:ser>
        <c:dLbls>
          <c:showLegendKey val="0"/>
          <c:showVal val="0"/>
          <c:showCatName val="0"/>
          <c:showSerName val="0"/>
          <c:showPercent val="0"/>
          <c:showBubbleSize val="0"/>
        </c:dLbls>
        <c:gapWidth val="150"/>
        <c:axId val="1205825261"/>
        <c:axId val="1680677439"/>
      </c:barChart>
      <c:catAx>
        <c:axId val="12058252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1680677439"/>
        <c:crosses val="autoZero"/>
        <c:auto val="1"/>
        <c:lblAlgn val="ctr"/>
        <c:lblOffset val="100"/>
        <c:noMultiLvlLbl val="1"/>
      </c:catAx>
      <c:valAx>
        <c:axId val="1680677439"/>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a:solidFill>
                  <a:srgbClr val="000000"/>
                </a:solidFill>
                <a:latin typeface="+mn-lt"/>
              </a:defRPr>
            </a:pPr>
            <a:endParaRPr lang="es-CO"/>
          </a:p>
        </c:txPr>
        <c:crossAx val="1205825261"/>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'!$C$12:$C$23</c:f>
              <c:numCache>
                <c:formatCode>General</c:formatCode>
                <c:ptCount val="12"/>
                <c:pt idx="0">
                  <c:v>0</c:v>
                </c:pt>
                <c:pt idx="1">
                  <c:v>0</c:v>
                </c:pt>
                <c:pt idx="2">
                  <c:v>0</c:v>
                </c:pt>
                <c:pt idx="3">
                  <c:v>0</c:v>
                </c:pt>
                <c:pt idx="4">
                  <c:v>0</c:v>
                </c:pt>
                <c:pt idx="5" formatCode="0%">
                  <c:v>0.72399999999999998</c:v>
                </c:pt>
                <c:pt idx="6">
                  <c:v>0</c:v>
                </c:pt>
                <c:pt idx="7">
                  <c:v>0</c:v>
                </c:pt>
                <c:pt idx="8">
                  <c:v>0</c:v>
                </c:pt>
                <c:pt idx="9">
                  <c:v>0</c:v>
                </c:pt>
                <c:pt idx="10">
                  <c:v>0</c:v>
                </c:pt>
                <c:pt idx="11"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BC-4956-B4BB-0A348C8D6E34}"/>
            </c:ext>
          </c:extLst>
        </c:ser>
        <c:dLbls>
          <c:showLegendKey val="0"/>
          <c:showVal val="0"/>
          <c:showCatName val="0"/>
          <c:showSerName val="0"/>
          <c:showPercent val="0"/>
          <c:showBubbleSize val="0"/>
        </c:dLbls>
        <c:gapWidth val="150"/>
        <c:axId val="1676029758"/>
        <c:axId val="1253513334"/>
      </c:barChart>
      <c:lineChart>
        <c:grouping val="standard"/>
        <c:varyColors val="1"/>
        <c:ser>
          <c:idx val="1"/>
          <c:order val="1"/>
          <c:tx>
            <c:v>LÍMITE INSATISFACTORIO</c:v>
          </c:tx>
          <c:spPr>
            <a:ln cmpd="sng">
              <a:solidFill>
                <a:srgbClr val="FF00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8EBC-4956-B4BB-0A348C8D6E34}"/>
            </c:ext>
          </c:extLst>
        </c:ser>
        <c:ser>
          <c:idx val="2"/>
          <c:order val="2"/>
          <c:tx>
            <c:v>LÍMITE SATISFACTORIO</c:v>
          </c:tx>
          <c:spPr>
            <a:ln cmpd="sng">
              <a:solidFill>
                <a:srgbClr val="00B800">
                  <a:alpha val="100000"/>
                </a:srgbClr>
              </a:solidFill>
            </a:ln>
          </c:spPr>
          <c:marker>
            <c:symbol val="none"/>
          </c:marker>
          <c:dPt>
            <c:idx val="9"/>
            <c:bubble3D val="0"/>
            <c:extLst>
              <c:ext xmlns:c16="http://schemas.microsoft.com/office/drawing/2014/chart" uri="{C3380CC4-5D6E-409C-BE32-E72D297353CC}">
                <c16:uniqueId val="{00000002-8EBC-4956-B4BB-0A348C8D6E34}"/>
              </c:ext>
            </c:extLst>
          </c:dPt>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3-8EBC-4956-B4BB-0A348C8D6E34}"/>
            </c:ext>
          </c:extLst>
        </c:ser>
        <c:dLbls>
          <c:showLegendKey val="0"/>
          <c:showVal val="0"/>
          <c:showCatName val="0"/>
          <c:showSerName val="0"/>
          <c:showPercent val="0"/>
          <c:showBubbleSize val="0"/>
        </c:dLbls>
        <c:marker val="1"/>
        <c:smooth val="0"/>
        <c:axId val="1676029758"/>
        <c:axId val="1253513334"/>
      </c:lineChart>
      <c:catAx>
        <c:axId val="167602975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253513334"/>
        <c:crosses val="autoZero"/>
        <c:auto val="1"/>
        <c:lblAlgn val="ctr"/>
        <c:lblOffset val="100"/>
        <c:noMultiLvlLbl val="1"/>
      </c:catAx>
      <c:valAx>
        <c:axId val="12535133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676029758"/>
        <c:crosses val="autoZero"/>
        <c:crossBetween val="between"/>
      </c:valAx>
    </c:plotArea>
    <c:legend>
      <c:legendPos val="b"/>
      <c:layout>
        <c:manualLayout>
          <c:xMode val="edge"/>
          <c:yMode val="edge"/>
          <c:x val="0.24621957653523405"/>
          <c:y val="0.8767178542395333"/>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'Recursos O'!$C$3</c:f>
              <c:strCache>
                <c:ptCount val="1"/>
                <c:pt idx="0">
                  <c:v>8. Obtener y ejecutar eficientemente los recursos requeridos para el cumplimiento de los fines institucionales</c:v>
                </c:pt>
              </c:strCache>
            </c:strRef>
          </c:cat>
          <c:val>
            <c:numRef>
              <c:f>'Recursos O'!$D$3</c:f>
              <c:numCache>
                <c:formatCode>0.0%</c:formatCode>
                <c:ptCount val="1"/>
                <c:pt idx="0">
                  <c:v>0.89471891534391546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34-4F46-AEAE-C4F51F6F6A29}"/>
            </c:ext>
          </c:extLst>
        </c:ser>
        <c:dLbls>
          <c:showLegendKey val="0"/>
          <c:showVal val="0"/>
          <c:showCatName val="0"/>
          <c:showSerName val="0"/>
          <c:showPercent val="0"/>
          <c:showBubbleSize val="0"/>
        </c:dLbls>
        <c:gapWidth val="150"/>
        <c:axId val="463225661"/>
        <c:axId val="1815378192"/>
      </c:barChart>
      <c:catAx>
        <c:axId val="4632256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1815378192"/>
        <c:crosses val="autoZero"/>
        <c:auto val="1"/>
        <c:lblAlgn val="ctr"/>
        <c:lblOffset val="100"/>
        <c:noMultiLvlLbl val="1"/>
      </c:catAx>
      <c:valAx>
        <c:axId val="1815378192"/>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a:solidFill>
                  <a:srgbClr val="000000"/>
                </a:solidFill>
                <a:latin typeface="+mn-lt"/>
              </a:defRPr>
            </a:pPr>
            <a:endParaRPr lang="es-CO"/>
          </a:p>
        </c:txPr>
        <c:crossAx val="463225661"/>
        <c:crosses val="autoZero"/>
        <c:crossBetween val="between"/>
      </c:valAx>
    </c:plotArea>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1</a:t>
            </a:r>
          </a:p>
        </c:rich>
      </c:tx>
      <c:overlay val="0"/>
    </c:title>
    <c:autoTitleDeleted val="0"/>
    <c:plotArea>
      <c:layout/>
      <c:barChart>
        <c:barDir val="col"/>
        <c:grouping val="clustered"/>
        <c:varyColors val="1"/>
        <c:ser>
          <c:idx val="0"/>
          <c:order val="0"/>
          <c:tx>
            <c:v>Reporte por indicador</c:v>
          </c:tx>
          <c:spPr>
            <a:solidFill>
              <a:srgbClr val="669900"/>
            </a:solidFill>
            <a:ln cmpd="sng">
              <a:solidFill>
                <a:srgbClr val="000000"/>
              </a:solidFill>
            </a:ln>
          </c:spPr>
          <c:invertIfNegative val="1"/>
          <c:cat>
            <c:numRef>
              <c:f>'Objetivo 1'!$C$5:$C$7</c:f>
              <c:numCache>
                <c:formatCode>General</c:formatCode>
                <c:ptCount val="3"/>
              </c:numCache>
            </c:numRef>
          </c:cat>
          <c:val>
            <c:numRef>
              <c:f>'Objetivo 1'!$F$5:$F$7</c:f>
              <c:numCache>
                <c:formatCode>0%</c:formatCode>
                <c:ptCount val="3"/>
                <c:pt idx="0">
                  <c:v>0.93333333333333335</c:v>
                </c:pt>
                <c:pt idx="1">
                  <c:v>0</c:v>
                </c:pt>
                <c:pt idx="2">
                  <c:v>1.10625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BE-4096-A81F-6F277EFF5716}"/>
            </c:ext>
          </c:extLst>
        </c:ser>
        <c:dLbls>
          <c:showLegendKey val="0"/>
          <c:showVal val="0"/>
          <c:showCatName val="0"/>
          <c:showSerName val="0"/>
          <c:showPercent val="0"/>
          <c:showBubbleSize val="0"/>
        </c:dLbls>
        <c:gapWidth val="150"/>
        <c:axId val="806949103"/>
        <c:axId val="971323790"/>
      </c:barChart>
      <c:lineChart>
        <c:grouping val="standard"/>
        <c:varyColors val="0"/>
        <c:ser>
          <c:idx val="1"/>
          <c:order val="1"/>
          <c:tx>
            <c:v>Meta objetivo</c:v>
          </c:tx>
          <c:spPr>
            <a:ln w="38100" cmpd="sng">
              <a:solidFill>
                <a:srgbClr val="FF66FF">
                  <a:alpha val="100000"/>
                </a:srgbClr>
              </a:solidFill>
            </a:ln>
          </c:spPr>
          <c:marker>
            <c:symbol val="none"/>
          </c:marker>
          <c:cat>
            <c:numRef>
              <c:f>'Objetivo 1'!$C$5:$C$7</c:f>
              <c:numCache>
                <c:formatCode>General</c:formatCode>
                <c:ptCount val="3"/>
              </c:numCache>
            </c:numRef>
          </c:cat>
          <c:val>
            <c:numRef>
              <c:f>Graficas!$C$4:$C$8</c:f>
              <c:numCache>
                <c:formatCode>0%</c:formatCode>
                <c:ptCount val="5"/>
                <c:pt idx="0" formatCode="General">
                  <c:v>0</c:v>
                </c:pt>
                <c:pt idx="1">
                  <c:v>0.8</c:v>
                </c:pt>
                <c:pt idx="2">
                  <c:v>0.8</c:v>
                </c:pt>
                <c:pt idx="3">
                  <c:v>0.8</c:v>
                </c:pt>
                <c:pt idx="4">
                  <c:v>0.8</c:v>
                </c:pt>
              </c:numCache>
            </c:numRef>
          </c:val>
          <c:smooth val="0"/>
          <c:extLst>
            <c:ext xmlns:c16="http://schemas.microsoft.com/office/drawing/2014/chart" uri="{C3380CC4-5D6E-409C-BE32-E72D297353CC}">
              <c16:uniqueId val="{00000001-75BE-4096-A81F-6F277EFF5716}"/>
            </c:ext>
          </c:extLst>
        </c:ser>
        <c:dLbls>
          <c:showLegendKey val="0"/>
          <c:showVal val="0"/>
          <c:showCatName val="0"/>
          <c:showSerName val="0"/>
          <c:showPercent val="0"/>
          <c:showBubbleSize val="0"/>
        </c:dLbls>
        <c:marker val="1"/>
        <c:smooth val="0"/>
        <c:axId val="806949103"/>
        <c:axId val="971323790"/>
      </c:lineChart>
      <c:catAx>
        <c:axId val="8069491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971323790"/>
        <c:crosses val="autoZero"/>
        <c:auto val="1"/>
        <c:lblAlgn val="ctr"/>
        <c:lblOffset val="100"/>
        <c:noMultiLvlLbl val="1"/>
      </c:catAx>
      <c:valAx>
        <c:axId val="9713237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06949103"/>
        <c:crosses val="autoZero"/>
        <c:crossBetween val="between"/>
      </c:valAx>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2</a:t>
            </a:r>
          </a:p>
        </c:rich>
      </c:tx>
      <c:overlay val="0"/>
    </c:title>
    <c:autoTitleDeleted val="0"/>
    <c:plotArea>
      <c:layout/>
      <c:barChart>
        <c:barDir val="col"/>
        <c:grouping val="clustered"/>
        <c:varyColors val="1"/>
        <c:ser>
          <c:idx val="0"/>
          <c:order val="0"/>
          <c:tx>
            <c:v>Reporte por indicador</c:v>
          </c:tx>
          <c:spPr>
            <a:solidFill>
              <a:srgbClr val="669900"/>
            </a:solidFill>
            <a:ln cmpd="sng">
              <a:solidFill>
                <a:srgbClr val="000000"/>
              </a:solidFill>
            </a:ln>
          </c:spPr>
          <c:invertIfNegative val="1"/>
          <c:cat>
            <c:numRef>
              <c:f>'Objetivo 2'!$C$11:$C$18</c:f>
              <c:numCache>
                <c:formatCode>General</c:formatCode>
                <c:ptCount val="8"/>
              </c:numCache>
            </c:numRef>
          </c:cat>
          <c:val>
            <c:numRef>
              <c:f>'Objetivo 2'!$E$5:$E$18</c:f>
              <c:numCache>
                <c:formatCode>0%</c:formatCode>
                <c:ptCount val="14"/>
                <c:pt idx="0">
                  <c:v>0.9</c:v>
                </c:pt>
                <c:pt idx="1">
                  <c:v>0.9</c:v>
                </c:pt>
                <c:pt idx="2">
                  <c:v>0.8</c:v>
                </c:pt>
                <c:pt idx="3">
                  <c:v>1</c:v>
                </c:pt>
                <c:pt idx="4">
                  <c:v>0.6</c:v>
                </c:pt>
                <c:pt idx="5" formatCode="0.00">
                  <c:v>1</c:v>
                </c:pt>
                <c:pt idx="6" formatCode="0.00">
                  <c:v>1</c:v>
                </c:pt>
                <c:pt idx="7">
                  <c:v>0.95</c:v>
                </c:pt>
                <c:pt idx="8">
                  <c:v>0.75</c:v>
                </c:pt>
                <c:pt idx="9">
                  <c:v>0.7</c:v>
                </c:pt>
                <c:pt idx="10">
                  <c:v>0.8</c:v>
                </c:pt>
                <c:pt idx="11">
                  <c:v>0.8</c:v>
                </c:pt>
                <c:pt idx="12">
                  <c:v>0.9</c:v>
                </c:pt>
                <c:pt idx="13">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9D-4F22-8B96-595558F96021}"/>
            </c:ext>
          </c:extLst>
        </c:ser>
        <c:dLbls>
          <c:showLegendKey val="0"/>
          <c:showVal val="0"/>
          <c:showCatName val="0"/>
          <c:showSerName val="0"/>
          <c:showPercent val="0"/>
          <c:showBubbleSize val="0"/>
        </c:dLbls>
        <c:gapWidth val="150"/>
        <c:axId val="1354828364"/>
        <c:axId val="1738131302"/>
      </c:barChart>
      <c:lineChart>
        <c:grouping val="standard"/>
        <c:varyColors val="0"/>
        <c:ser>
          <c:idx val="1"/>
          <c:order val="1"/>
          <c:tx>
            <c:v>Meta objetivo</c:v>
          </c:tx>
          <c:spPr>
            <a:ln w="38100" cmpd="sng">
              <a:solidFill>
                <a:srgbClr val="FF66FF">
                  <a:alpha val="100000"/>
                </a:srgbClr>
              </a:solidFill>
            </a:ln>
          </c:spPr>
          <c:marker>
            <c:symbol val="none"/>
          </c:marker>
          <c:cat>
            <c:numRef>
              <c:f>'Objetivo 2'!$C$11:$C$18</c:f>
              <c:numCache>
                <c:formatCode>General</c:formatCode>
                <c:ptCount val="8"/>
              </c:numCache>
            </c:numRef>
          </c:cat>
          <c:val>
            <c:numRef>
              <c:f>Graficas!$F$4:$F$18</c:f>
              <c:numCache>
                <c:formatCode>0%</c:formatCode>
                <c:ptCount val="15"/>
                <c:pt idx="0" formatCode="General">
                  <c:v>0</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numCache>
            </c:numRef>
          </c:val>
          <c:smooth val="0"/>
          <c:extLst>
            <c:ext xmlns:c16="http://schemas.microsoft.com/office/drawing/2014/chart" uri="{C3380CC4-5D6E-409C-BE32-E72D297353CC}">
              <c16:uniqueId val="{00000001-8A9D-4F22-8B96-595558F96021}"/>
            </c:ext>
          </c:extLst>
        </c:ser>
        <c:dLbls>
          <c:showLegendKey val="0"/>
          <c:showVal val="0"/>
          <c:showCatName val="0"/>
          <c:showSerName val="0"/>
          <c:showPercent val="0"/>
          <c:showBubbleSize val="0"/>
        </c:dLbls>
        <c:marker val="1"/>
        <c:smooth val="0"/>
        <c:axId val="1354828364"/>
        <c:axId val="1738131302"/>
      </c:lineChart>
      <c:catAx>
        <c:axId val="13548283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b="1" i="0">
                <a:solidFill>
                  <a:srgbClr val="000000"/>
                </a:solidFill>
                <a:latin typeface="+mn-lt"/>
              </a:defRPr>
            </a:pPr>
            <a:endParaRPr lang="es-CO"/>
          </a:p>
        </c:txPr>
        <c:crossAx val="1738131302"/>
        <c:crosses val="autoZero"/>
        <c:auto val="1"/>
        <c:lblAlgn val="ctr"/>
        <c:lblOffset val="100"/>
        <c:noMultiLvlLbl val="1"/>
      </c:catAx>
      <c:valAx>
        <c:axId val="17381313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354828364"/>
        <c:crosses val="autoZero"/>
        <c:crossBetween val="between"/>
      </c:valAx>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3</a:t>
            </a:r>
          </a:p>
        </c:rich>
      </c:tx>
      <c:overlay val="0"/>
    </c:title>
    <c:autoTitleDeleted val="0"/>
    <c:plotArea>
      <c:layout/>
      <c:barChart>
        <c:barDir val="col"/>
        <c:grouping val="clustered"/>
        <c:varyColors val="1"/>
        <c:ser>
          <c:idx val="0"/>
          <c:order val="0"/>
          <c:tx>
            <c:v>Reporte por indicador</c:v>
          </c:tx>
          <c:spPr>
            <a:solidFill>
              <a:srgbClr val="669900"/>
            </a:solidFill>
            <a:ln cmpd="sng">
              <a:solidFill>
                <a:srgbClr val="000000"/>
              </a:solidFill>
            </a:ln>
          </c:spPr>
          <c:invertIfNegative val="1"/>
          <c:cat>
            <c:numRef>
              <c:f>'Objetivo 3'!$C$5:$C$7</c:f>
              <c:numCache>
                <c:formatCode>General</c:formatCode>
                <c:ptCount val="3"/>
              </c:numCache>
            </c:numRef>
          </c:cat>
          <c:val>
            <c:numRef>
              <c:f>'Objetivo 3'!$F$5:$F$7</c:f>
              <c:numCache>
                <c:formatCode>0%</c:formatCode>
                <c:ptCount val="3"/>
                <c:pt idx="0">
                  <c:v>1.0421455938697317</c:v>
                </c:pt>
                <c:pt idx="1">
                  <c:v>1</c:v>
                </c:pt>
                <c:pt idx="2">
                  <c:v>0.90588235294117647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70C-4798-8C4F-012D420EA21D}"/>
            </c:ext>
          </c:extLst>
        </c:ser>
        <c:dLbls>
          <c:showLegendKey val="0"/>
          <c:showVal val="0"/>
          <c:showCatName val="0"/>
          <c:showSerName val="0"/>
          <c:showPercent val="0"/>
          <c:showBubbleSize val="0"/>
        </c:dLbls>
        <c:gapWidth val="150"/>
        <c:axId val="1708749400"/>
        <c:axId val="1835540760"/>
      </c:barChart>
      <c:lineChart>
        <c:grouping val="standard"/>
        <c:varyColors val="1"/>
        <c:ser>
          <c:idx val="1"/>
          <c:order val="1"/>
          <c:tx>
            <c:v>Promedio de reporte</c:v>
          </c:tx>
          <c:spPr>
            <a:ln cmpd="sng">
              <a:solidFill>
                <a:srgbClr val="ED7D31"/>
              </a:solidFill>
            </a:ln>
          </c:spPr>
          <c:marker>
            <c:symbol val="none"/>
          </c:marker>
          <c:cat>
            <c:numRef>
              <c:f>'Objetivo 3'!$C$5:$C$7</c:f>
              <c:numCache>
                <c:formatCode>General</c:formatCode>
                <c:ptCount val="3"/>
              </c:numCache>
            </c:numRef>
          </c:cat>
          <c:val>
            <c:numRef>
              <c:f>Graficas!$H$5:$H$7</c:f>
              <c:numCache>
                <c:formatCode>0%</c:formatCode>
                <c:ptCount val="3"/>
                <c:pt idx="0">
                  <c:v>0.98267598227030273</c:v>
                </c:pt>
                <c:pt idx="1">
                  <c:v>0.98267598227030273</c:v>
                </c:pt>
                <c:pt idx="2">
                  <c:v>0.98267598227030273</c:v>
                </c:pt>
              </c:numCache>
            </c:numRef>
          </c:val>
          <c:smooth val="0"/>
          <c:extLst>
            <c:ext xmlns:c16="http://schemas.microsoft.com/office/drawing/2014/chart" uri="{C3380CC4-5D6E-409C-BE32-E72D297353CC}">
              <c16:uniqueId val="{00000001-370C-4798-8C4F-012D420EA21D}"/>
            </c:ext>
          </c:extLst>
        </c:ser>
        <c:ser>
          <c:idx val="2"/>
          <c:order val="2"/>
          <c:tx>
            <c:v>Meta objetivo</c:v>
          </c:tx>
          <c:spPr>
            <a:ln cmpd="sng">
              <a:solidFill>
                <a:srgbClr val="A5A5A5"/>
              </a:solidFill>
            </a:ln>
          </c:spPr>
          <c:marker>
            <c:symbol val="none"/>
          </c:marker>
          <c:cat>
            <c:numRef>
              <c:f>'Objetivo 3'!$C$5:$C$7</c:f>
              <c:numCache>
                <c:formatCode>General</c:formatCode>
                <c:ptCount val="3"/>
              </c:numCache>
            </c:numRef>
          </c:cat>
          <c:val>
            <c:numRef>
              <c:f>Graficas!$I$5:$I$7</c:f>
              <c:numCache>
                <c:formatCode>0%</c:formatCode>
                <c:ptCount val="3"/>
                <c:pt idx="0">
                  <c:v>0.8</c:v>
                </c:pt>
                <c:pt idx="1">
                  <c:v>0.8</c:v>
                </c:pt>
                <c:pt idx="2">
                  <c:v>0.8</c:v>
                </c:pt>
              </c:numCache>
            </c:numRef>
          </c:val>
          <c:smooth val="0"/>
          <c:extLst>
            <c:ext xmlns:c16="http://schemas.microsoft.com/office/drawing/2014/chart" uri="{C3380CC4-5D6E-409C-BE32-E72D297353CC}">
              <c16:uniqueId val="{00000002-370C-4798-8C4F-012D420EA21D}"/>
            </c:ext>
          </c:extLst>
        </c:ser>
        <c:dLbls>
          <c:showLegendKey val="0"/>
          <c:showVal val="0"/>
          <c:showCatName val="0"/>
          <c:showSerName val="0"/>
          <c:showPercent val="0"/>
          <c:showBubbleSize val="0"/>
        </c:dLbls>
        <c:marker val="1"/>
        <c:smooth val="0"/>
        <c:axId val="1708749400"/>
        <c:axId val="1835540760"/>
      </c:lineChart>
      <c:catAx>
        <c:axId val="17087494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1835540760"/>
        <c:crosses val="autoZero"/>
        <c:auto val="1"/>
        <c:lblAlgn val="ctr"/>
        <c:lblOffset val="100"/>
        <c:noMultiLvlLbl val="1"/>
      </c:catAx>
      <c:valAx>
        <c:axId val="18355407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708749400"/>
        <c:crosses val="autoZero"/>
        <c:crossBetween val="between"/>
      </c:valAx>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4</a:t>
            </a:r>
          </a:p>
        </c:rich>
      </c:tx>
      <c:overlay val="0"/>
    </c:title>
    <c:autoTitleDeleted val="0"/>
    <c:plotArea>
      <c:layout/>
      <c:barChart>
        <c:barDir val="col"/>
        <c:grouping val="clustered"/>
        <c:varyColors val="1"/>
        <c:ser>
          <c:idx val="0"/>
          <c:order val="0"/>
          <c:tx>
            <c:v>Reporte por indicador</c:v>
          </c:tx>
          <c:spPr>
            <a:solidFill>
              <a:srgbClr val="669900"/>
            </a:solidFill>
            <a:ln cmpd="sng">
              <a:solidFill>
                <a:srgbClr val="000000"/>
              </a:solidFill>
            </a:ln>
          </c:spPr>
          <c:invertIfNegative val="1"/>
          <c:cat>
            <c:numRef>
              <c:f>'Objetivo 4'!$C$5:$C$15</c:f>
              <c:numCache>
                <c:formatCode>General</c:formatCode>
                <c:ptCount val="11"/>
              </c:numCache>
            </c:numRef>
          </c:cat>
          <c:val>
            <c:numRef>
              <c:f>'Objetivo 4'!$F$5:$F$15</c:f>
              <c:numCache>
                <c:formatCode>0%</c:formatCode>
                <c:ptCount val="11"/>
                <c:pt idx="0">
                  <c:v>0.90875555555555554</c:v>
                </c:pt>
                <c:pt idx="1">
                  <c:v>1.25</c:v>
                </c:pt>
                <c:pt idx="2">
                  <c:v>0.76578947368421058</c:v>
                </c:pt>
                <c:pt idx="3">
                  <c:v>0</c:v>
                </c:pt>
                <c:pt idx="4">
                  <c:v>1.2314285714285715</c:v>
                </c:pt>
                <c:pt idx="5">
                  <c:v>0.91111111111111098</c:v>
                </c:pt>
                <c:pt idx="6">
                  <c:v>1</c:v>
                </c:pt>
                <c:pt idx="7">
                  <c:v>0.9425</c:v>
                </c:pt>
                <c:pt idx="8">
                  <c:v>1.1111111111111112</c:v>
                </c:pt>
                <c:pt idx="9">
                  <c:v>1</c:v>
                </c:pt>
                <c:pt idx="1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F5-4CDC-9106-F8DB2DAE6E23}"/>
            </c:ext>
          </c:extLst>
        </c:ser>
        <c:dLbls>
          <c:showLegendKey val="0"/>
          <c:showVal val="0"/>
          <c:showCatName val="0"/>
          <c:showSerName val="0"/>
          <c:showPercent val="0"/>
          <c:showBubbleSize val="0"/>
        </c:dLbls>
        <c:gapWidth val="150"/>
        <c:axId val="492165078"/>
        <c:axId val="198818606"/>
      </c:barChart>
      <c:catAx>
        <c:axId val="49216507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2700000"/>
          <a:lstStyle/>
          <a:p>
            <a:pPr lvl="0">
              <a:defRPr sz="700" b="1" i="0">
                <a:solidFill>
                  <a:srgbClr val="000000"/>
                </a:solidFill>
                <a:latin typeface="+mn-lt"/>
              </a:defRPr>
            </a:pPr>
            <a:endParaRPr lang="es-CO"/>
          </a:p>
        </c:txPr>
        <c:crossAx val="198818606"/>
        <c:crosses val="autoZero"/>
        <c:auto val="1"/>
        <c:lblAlgn val="ctr"/>
        <c:lblOffset val="100"/>
        <c:noMultiLvlLbl val="1"/>
      </c:catAx>
      <c:valAx>
        <c:axId val="19881860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492165078"/>
        <c:crosses val="autoZero"/>
        <c:crossBetween val="between"/>
      </c:valAx>
    </c:plotArea>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5</a:t>
            </a:r>
          </a:p>
        </c:rich>
      </c:tx>
      <c:overlay val="0"/>
    </c:title>
    <c:autoTitleDeleted val="0"/>
    <c:plotArea>
      <c:layout>
        <c:manualLayout>
          <c:xMode val="edge"/>
          <c:yMode val="edge"/>
          <c:x val="0.17835312888012303"/>
          <c:y val="0.15848412089261332"/>
          <c:w val="0.80136803877185014"/>
          <c:h val="0.41005328822261466"/>
        </c:manualLayout>
      </c:layout>
      <c:barChart>
        <c:barDir val="col"/>
        <c:grouping val="clustered"/>
        <c:varyColors val="1"/>
        <c:ser>
          <c:idx val="0"/>
          <c:order val="0"/>
          <c:invertIfNegative val="1"/>
          <c:cat>
            <c:numRef>
              <c:f>'Objetivo 5'!$C$5</c:f>
              <c:numCache>
                <c:formatCode>General</c:formatCode>
                <c:ptCount val="1"/>
              </c:numCache>
            </c:numRef>
          </c:cat>
          <c:val>
            <c:numRef>
              <c:f>'Objetivo 5'!$C$6</c:f>
              <c:numCache>
                <c:formatCode>General</c:formatCode>
                <c:ptCount val="1"/>
              </c:numCache>
            </c:numRef>
          </c:val>
          <c:extLst>
            <c:ext xmlns:c16="http://schemas.microsoft.com/office/drawing/2014/chart" uri="{C3380CC4-5D6E-409C-BE32-E72D297353CC}">
              <c16:uniqueId val="{00000000-21B0-4B1C-B86E-02E5E8B6191A}"/>
            </c:ext>
          </c:extLst>
        </c:ser>
        <c:dLbls>
          <c:showLegendKey val="0"/>
          <c:showVal val="0"/>
          <c:showCatName val="0"/>
          <c:showSerName val="0"/>
          <c:showPercent val="0"/>
          <c:showBubbleSize val="0"/>
        </c:dLbls>
        <c:gapWidth val="150"/>
        <c:axId val="2112399400"/>
        <c:axId val="1056715599"/>
      </c:barChart>
      <c:catAx>
        <c:axId val="21123994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1056715599"/>
        <c:crosses val="autoZero"/>
        <c:auto val="1"/>
        <c:lblAlgn val="ctr"/>
        <c:lblOffset val="100"/>
        <c:noMultiLvlLbl val="1"/>
      </c:catAx>
      <c:valAx>
        <c:axId val="1056715599"/>
        <c:scaling>
          <c:orientation val="minMax"/>
        </c:scaling>
        <c:delete val="0"/>
        <c:axPos val="l"/>
        <c:numFmt formatCode="General" sourceLinked="1"/>
        <c:majorTickMark val="cross"/>
        <c:minorTickMark val="cross"/>
        <c:tickLblPos val="nextTo"/>
        <c:spPr>
          <a:ln>
            <a:noFill/>
          </a:ln>
        </c:spPr>
        <c:crossAx val="2112399400"/>
        <c:crosses val="autoZero"/>
        <c:crossBetween val="between"/>
      </c:valAx>
    </c:plotArea>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6</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numRef>
              <c:f>'Objetivo 6'!$C$5:$C$8</c:f>
              <c:numCache>
                <c:formatCode>General</c:formatCode>
                <c:ptCount val="4"/>
              </c:numCache>
            </c:numRef>
          </c:cat>
          <c:val>
            <c:numRef>
              <c:f>'Objetivo 6'!$F$5:$F$8</c:f>
              <c:numCache>
                <c:formatCode>0.0%</c:formatCode>
                <c:ptCount val="4"/>
                <c:pt idx="0">
                  <c:v>0</c:v>
                </c:pt>
                <c:pt idx="1">
                  <c:v>0</c:v>
                </c:pt>
                <c:pt idx="2">
                  <c:v>0</c:v>
                </c:pt>
                <c:pt idx="3">
                  <c:v>1.4866666666666668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DF-463F-B148-4E12B422807D}"/>
            </c:ext>
          </c:extLst>
        </c:ser>
        <c:dLbls>
          <c:showLegendKey val="0"/>
          <c:showVal val="0"/>
          <c:showCatName val="0"/>
          <c:showSerName val="0"/>
          <c:showPercent val="0"/>
          <c:showBubbleSize val="0"/>
        </c:dLbls>
        <c:gapWidth val="150"/>
        <c:axId val="148698014"/>
        <c:axId val="1562608023"/>
      </c:barChart>
      <c:catAx>
        <c:axId val="1486980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1562608023"/>
        <c:crosses val="autoZero"/>
        <c:auto val="1"/>
        <c:lblAlgn val="ctr"/>
        <c:lblOffset val="100"/>
        <c:noMultiLvlLbl val="1"/>
      </c:catAx>
      <c:valAx>
        <c:axId val="1562608023"/>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a:solidFill>
                  <a:srgbClr val="000000"/>
                </a:solidFill>
                <a:latin typeface="+mn-lt"/>
              </a:defRPr>
            </a:pPr>
            <a:endParaRPr lang="es-CO"/>
          </a:p>
        </c:txPr>
        <c:crossAx val="148698014"/>
        <c:crosses val="autoZero"/>
        <c:crossBetween val="between"/>
      </c:valAx>
    </c:plotArea>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7</a:t>
            </a:r>
          </a:p>
        </c:rich>
      </c:tx>
      <c:overlay val="0"/>
    </c:title>
    <c:autoTitleDeleted val="0"/>
    <c:plotArea>
      <c:layout/>
      <c:barChart>
        <c:barDir val="col"/>
        <c:grouping val="clustered"/>
        <c:varyColors val="1"/>
        <c:ser>
          <c:idx val="0"/>
          <c:order val="0"/>
          <c:tx>
            <c:v>Reporte por indicador</c:v>
          </c:tx>
          <c:spPr>
            <a:solidFill>
              <a:srgbClr val="669900"/>
            </a:solidFill>
            <a:ln cmpd="sng">
              <a:solidFill>
                <a:srgbClr val="000000"/>
              </a:solidFill>
            </a:ln>
          </c:spPr>
          <c:invertIfNegative val="1"/>
          <c:cat>
            <c:numRef>
              <c:f>'Objetivo 7'!$C$5:$C$8</c:f>
              <c:numCache>
                <c:formatCode>General</c:formatCode>
                <c:ptCount val="4"/>
              </c:numCache>
            </c:numRef>
          </c:cat>
          <c:val>
            <c:numRef>
              <c:f>'Objetivo 7'!$F$5:$F$8</c:f>
              <c:numCache>
                <c:formatCode>0%</c:formatCode>
                <c:ptCount val="4"/>
                <c:pt idx="0">
                  <c:v>0.87499999999999989</c:v>
                </c:pt>
                <c:pt idx="1">
                  <c:v>1.14375</c:v>
                </c:pt>
                <c:pt idx="2">
                  <c:v>1.2249999999999999</c:v>
                </c:pt>
                <c:pt idx="3">
                  <c:v>0.93333333333333324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927-4827-8400-FB6B29AB7912}"/>
            </c:ext>
          </c:extLst>
        </c:ser>
        <c:dLbls>
          <c:showLegendKey val="0"/>
          <c:showVal val="0"/>
          <c:showCatName val="0"/>
          <c:showSerName val="0"/>
          <c:showPercent val="0"/>
          <c:showBubbleSize val="0"/>
        </c:dLbls>
        <c:gapWidth val="150"/>
        <c:axId val="186070977"/>
        <c:axId val="740594838"/>
      </c:barChart>
      <c:catAx>
        <c:axId val="1860709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740594838"/>
        <c:crosses val="autoZero"/>
        <c:auto val="1"/>
        <c:lblAlgn val="ctr"/>
        <c:lblOffset val="100"/>
        <c:noMultiLvlLbl val="1"/>
      </c:catAx>
      <c:valAx>
        <c:axId val="74059483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6070977"/>
        <c:crosses val="autoZero"/>
        <c:crossBetween val="between"/>
      </c:valAx>
    </c:plotArea>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OBJETIVO 8</a:t>
            </a:r>
          </a:p>
        </c:rich>
      </c:tx>
      <c:overlay val="0"/>
    </c:title>
    <c:autoTitleDeleted val="0"/>
    <c:plotArea>
      <c:layout/>
      <c:barChart>
        <c:barDir val="col"/>
        <c:grouping val="clustered"/>
        <c:varyColors val="1"/>
        <c:ser>
          <c:idx val="0"/>
          <c:order val="0"/>
          <c:tx>
            <c:v>Reporte de indicador</c:v>
          </c:tx>
          <c:spPr>
            <a:solidFill>
              <a:srgbClr val="669900"/>
            </a:solidFill>
            <a:ln cmpd="sng">
              <a:solidFill>
                <a:srgbClr val="000000"/>
              </a:solidFill>
            </a:ln>
          </c:spPr>
          <c:invertIfNegative val="1"/>
          <c:cat>
            <c:numRef>
              <c:f>'Objetivo 8'!$C$5:$C$10</c:f>
              <c:numCache>
                <c:formatCode>General</c:formatCode>
                <c:ptCount val="6"/>
              </c:numCache>
            </c:numRef>
          </c:cat>
          <c:val>
            <c:numRef>
              <c:f>'Objetivo 8'!$F$5:$F$10</c:f>
              <c:numCache>
                <c:formatCode>0%</c:formatCode>
                <c:ptCount val="6"/>
                <c:pt idx="0">
                  <c:v>1.1041666666666667</c:v>
                </c:pt>
                <c:pt idx="1">
                  <c:v>0.9111111111111112</c:v>
                </c:pt>
                <c:pt idx="2">
                  <c:v>0.7142857142857143</c:v>
                </c:pt>
                <c:pt idx="3">
                  <c:v>0.42</c:v>
                </c:pt>
                <c:pt idx="4">
                  <c:v>1.21875</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3D-48C1-93B5-CE0792566602}"/>
            </c:ext>
          </c:extLst>
        </c:ser>
        <c:dLbls>
          <c:showLegendKey val="0"/>
          <c:showVal val="0"/>
          <c:showCatName val="0"/>
          <c:showSerName val="0"/>
          <c:showPercent val="0"/>
          <c:showBubbleSize val="0"/>
        </c:dLbls>
        <c:gapWidth val="150"/>
        <c:axId val="2054344600"/>
        <c:axId val="2145650389"/>
      </c:barChart>
      <c:catAx>
        <c:axId val="20543446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CO"/>
          </a:p>
        </c:txPr>
        <c:crossAx val="2145650389"/>
        <c:crosses val="autoZero"/>
        <c:auto val="1"/>
        <c:lblAlgn val="ctr"/>
        <c:lblOffset val="100"/>
        <c:noMultiLvlLbl val="1"/>
      </c:catAx>
      <c:valAx>
        <c:axId val="21456503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2054344600"/>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 INDICADOR </c:v>
          </c:tx>
          <c:spPr>
            <a:solidFill>
              <a:srgbClr val="5B9BD5"/>
            </a:solidFill>
            <a:ln cmpd="sng">
              <a:solidFill>
                <a:srgbClr val="000000"/>
              </a:solidFill>
            </a:ln>
          </c:spPr>
          <c:invertIfNegative val="1"/>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'SIG007'!$C$12:$C$23</c:f>
              <c:numCache>
                <c:formatCode>General</c:formatCode>
                <c:ptCount val="12"/>
                <c:pt idx="0">
                  <c:v>0</c:v>
                </c:pt>
                <c:pt idx="1">
                  <c:v>0</c:v>
                </c:pt>
                <c:pt idx="2">
                  <c:v>0</c:v>
                </c:pt>
                <c:pt idx="3">
                  <c:v>0</c:v>
                </c:pt>
                <c:pt idx="4">
                  <c:v>0</c:v>
                </c:pt>
                <c:pt idx="5" formatCode="0%">
                  <c:v>0.66700000000000004</c:v>
                </c:pt>
                <c:pt idx="6">
                  <c:v>0</c:v>
                </c:pt>
                <c:pt idx="7">
                  <c:v>0</c:v>
                </c:pt>
                <c:pt idx="8" formatCode="0.00%">
                  <c:v>0.56499999999999995</c:v>
                </c:pt>
                <c:pt idx="9">
                  <c:v>0</c:v>
                </c:pt>
                <c:pt idx="10">
                  <c:v>0</c:v>
                </c:pt>
                <c:pt idx="11" formatCode="0%">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4F-46B4-B622-5733ED8BC87A}"/>
            </c:ext>
          </c:extLst>
        </c:ser>
        <c:dLbls>
          <c:showLegendKey val="0"/>
          <c:showVal val="0"/>
          <c:showCatName val="0"/>
          <c:showSerName val="0"/>
          <c:showPercent val="0"/>
          <c:showBubbleSize val="0"/>
        </c:dLbls>
        <c:gapWidth val="150"/>
        <c:axId val="1599745567"/>
        <c:axId val="364380205"/>
      </c:barChart>
      <c:lineChart>
        <c:grouping val="standard"/>
        <c:varyColors val="1"/>
        <c:ser>
          <c:idx val="1"/>
          <c:order val="1"/>
          <c:tx>
            <c:v>LÍMITE INSATISFACTORIO</c:v>
          </c:tx>
          <c:spPr>
            <a:ln w="28575" cmpd="sng">
              <a:solidFill>
                <a:srgbClr val="FF00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3C4F-46B4-B622-5733ED8BC87A}"/>
            </c:ext>
          </c:extLst>
        </c:ser>
        <c:ser>
          <c:idx val="2"/>
          <c:order val="2"/>
          <c:tx>
            <c:v>LÍMITE SATISFACTORIO</c:v>
          </c:tx>
          <c:spPr>
            <a:ln w="28575" cmpd="sng">
              <a:solidFill>
                <a:srgbClr val="00B8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3C4F-46B4-B622-5733ED8BC87A}"/>
            </c:ext>
          </c:extLst>
        </c:ser>
        <c:dLbls>
          <c:showLegendKey val="0"/>
          <c:showVal val="0"/>
          <c:showCatName val="0"/>
          <c:showSerName val="0"/>
          <c:showPercent val="0"/>
          <c:showBubbleSize val="0"/>
        </c:dLbls>
        <c:marker val="1"/>
        <c:smooth val="0"/>
        <c:axId val="1599745567"/>
        <c:axId val="364380205"/>
      </c:lineChart>
      <c:catAx>
        <c:axId val="159974556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364380205"/>
        <c:crosses val="autoZero"/>
        <c:auto val="1"/>
        <c:lblAlgn val="ctr"/>
        <c:lblOffset val="100"/>
        <c:noMultiLvlLbl val="1"/>
      </c:catAx>
      <c:valAx>
        <c:axId val="36438020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599745567"/>
        <c:crosses val="autoZero"/>
        <c:crossBetween val="between"/>
      </c:valAx>
    </c:plotArea>
    <c:legend>
      <c:legendPos val="b"/>
      <c:layout>
        <c:manualLayout>
          <c:xMode val="edge"/>
          <c:yMode val="edge"/>
          <c:x val="0.19293191335867127"/>
          <c:y val="0.92508896797153017"/>
        </c:manualLayout>
      </c:layou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'SIG008'!$C$12:$C$23</c:f>
              <c:numCache>
                <c:formatCode>General</c:formatCode>
                <c:ptCount val="12"/>
                <c:pt idx="0">
                  <c:v>0</c:v>
                </c:pt>
                <c:pt idx="1">
                  <c:v>0</c:v>
                </c:pt>
                <c:pt idx="2">
                  <c:v>0</c:v>
                </c:pt>
                <c:pt idx="3">
                  <c:v>0</c:v>
                </c:pt>
                <c:pt idx="4">
                  <c:v>0</c:v>
                </c:pt>
                <c:pt idx="5" formatCode="0%">
                  <c:v>1</c:v>
                </c:pt>
                <c:pt idx="6">
                  <c:v>0</c:v>
                </c:pt>
                <c:pt idx="7">
                  <c:v>0</c:v>
                </c:pt>
                <c:pt idx="8">
                  <c:v>0</c:v>
                </c:pt>
                <c:pt idx="9">
                  <c:v>0</c:v>
                </c:pt>
                <c:pt idx="10">
                  <c:v>0</c:v>
                </c:pt>
                <c:pt idx="11"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E36-4E90-9A0D-1FF77270EB47}"/>
            </c:ext>
          </c:extLst>
        </c:ser>
        <c:dLbls>
          <c:showLegendKey val="0"/>
          <c:showVal val="0"/>
          <c:showCatName val="0"/>
          <c:showSerName val="0"/>
          <c:showPercent val="0"/>
          <c:showBubbleSize val="0"/>
        </c:dLbls>
        <c:gapWidth val="150"/>
        <c:axId val="52925540"/>
        <c:axId val="1120912346"/>
      </c:barChart>
      <c:lineChart>
        <c:grouping val="standard"/>
        <c:varyColors val="1"/>
        <c:ser>
          <c:idx val="1"/>
          <c:order val="1"/>
          <c:tx>
            <c:v>LÍMITE INSATISFACTORIO</c:v>
          </c:tx>
          <c:spPr>
            <a:ln cmpd="sng">
              <a:solidFill>
                <a:srgbClr val="FF00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6E36-4E90-9A0D-1FF77270EB47}"/>
            </c:ext>
          </c:extLst>
        </c:ser>
        <c:ser>
          <c:idx val="2"/>
          <c:order val="2"/>
          <c:tx>
            <c:v>LÍMITE SATISFACTORIO</c:v>
          </c:tx>
          <c:spPr>
            <a:ln cmpd="sng">
              <a:solidFill>
                <a:srgbClr val="00B800">
                  <a:alpha val="100000"/>
                </a:srgbClr>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6E36-4E90-9A0D-1FF77270EB47}"/>
            </c:ext>
          </c:extLst>
        </c:ser>
        <c:dLbls>
          <c:showLegendKey val="0"/>
          <c:showVal val="0"/>
          <c:showCatName val="0"/>
          <c:showSerName val="0"/>
          <c:showPercent val="0"/>
          <c:showBubbleSize val="0"/>
        </c:dLbls>
        <c:marker val="1"/>
        <c:smooth val="0"/>
        <c:axId val="52925540"/>
        <c:axId val="1120912346"/>
      </c:lineChart>
      <c:catAx>
        <c:axId val="529255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20912346"/>
        <c:crosses val="autoZero"/>
        <c:auto val="1"/>
        <c:lblAlgn val="ctr"/>
        <c:lblOffset val="100"/>
        <c:noMultiLvlLbl val="1"/>
      </c:catAx>
      <c:valAx>
        <c:axId val="11209123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5292554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379173136645931E-2"/>
          <c:y val="0.13861843209669306"/>
          <c:w val="0.90676678959627321"/>
          <c:h val="0.57159177811351713"/>
        </c:manualLayout>
      </c:layout>
      <c:barChart>
        <c:barDir val="col"/>
        <c:grouping val="clustered"/>
        <c:varyColors val="1"/>
        <c:ser>
          <c:idx val="0"/>
          <c:order val="0"/>
          <c:tx>
            <c:strRef>
              <c:f>'GET002'!$C$11</c:f>
              <c:strCache>
                <c:ptCount val="1"/>
                <c:pt idx="0">
                  <c:v>ESTADO DEL INDICADOR</c:v>
                </c:pt>
              </c:strCache>
            </c:strRef>
          </c:tx>
          <c:spPr>
            <a:solidFill>
              <a:srgbClr val="5B9BD5"/>
            </a:solidFill>
            <a:ln cmpd="sng">
              <a:solidFill>
                <a:srgbClr val="000000"/>
              </a:solidFill>
            </a:ln>
          </c:spPr>
          <c:invertIfNegative val="1"/>
          <c:cat>
            <c:strRef>
              <c:f>'GET002'!$B$12:$B$23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'GET002'!$C$12:$C$23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2E1-4825-8308-E25CBFC66DC6}"/>
            </c:ext>
          </c:extLst>
        </c:ser>
        <c:dLbls>
          <c:showLegendKey val="0"/>
          <c:showVal val="0"/>
          <c:showCatName val="0"/>
          <c:showSerName val="0"/>
          <c:showPercent val="0"/>
          <c:showBubbleSize val="0"/>
        </c:dLbls>
        <c:gapWidth val="150"/>
        <c:axId val="1500506926"/>
        <c:axId val="1868804436"/>
      </c:barChart>
      <c:lineChart>
        <c:grouping val="standard"/>
        <c:varyColors val="1"/>
        <c:ser>
          <c:idx val="1"/>
          <c:order val="1"/>
          <c:tx>
            <c:strRef>
              <c:f>'GET002'!$D$11</c:f>
              <c:strCache>
                <c:ptCount val="1"/>
                <c:pt idx="0">
                  <c:v>LIMITE INSATISFACTORIO</c:v>
                </c:pt>
              </c:strCache>
            </c:strRef>
          </c:tx>
          <c:spPr>
            <a:ln cmpd="sng">
              <a:solidFill>
                <a:srgbClr val="FF0000">
                  <a:alpha val="100000"/>
                </a:srgbClr>
              </a:solidFill>
            </a:ln>
          </c:spPr>
          <c:marker>
            <c:symbol val="none"/>
          </c:marker>
          <c:cat>
            <c:strRef>
              <c:f>'GET002'!$B$12:$B$23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'GET002'!$D$12:$D$23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42E1-4825-8308-E25CBFC66DC6}"/>
            </c:ext>
          </c:extLst>
        </c:ser>
        <c:ser>
          <c:idx val="2"/>
          <c:order val="2"/>
          <c:tx>
            <c:strRef>
              <c:f>'GET002'!$E$11</c:f>
              <c:strCache>
                <c:ptCount val="1"/>
                <c:pt idx="0">
                  <c:v>LIMITE SATISFACTORIO</c:v>
                </c:pt>
              </c:strCache>
            </c:strRef>
          </c:tx>
          <c:spPr>
            <a:ln cmpd="sng">
              <a:solidFill>
                <a:srgbClr val="6AA84F">
                  <a:alpha val="100000"/>
                </a:srgbClr>
              </a:solidFill>
            </a:ln>
          </c:spPr>
          <c:marker>
            <c:symbol val="none"/>
          </c:marker>
          <c:cat>
            <c:strRef>
              <c:f>'GET002'!$B$12:$B$23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'GET002'!$E$12:$E$23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42E1-4825-8308-E25CBFC66DC6}"/>
            </c:ext>
          </c:extLst>
        </c:ser>
        <c:dLbls>
          <c:showLegendKey val="0"/>
          <c:showVal val="0"/>
          <c:showCatName val="0"/>
          <c:showSerName val="0"/>
          <c:showPercent val="0"/>
          <c:showBubbleSize val="0"/>
        </c:dLbls>
        <c:marker val="1"/>
        <c:smooth val="0"/>
        <c:axId val="1500506926"/>
        <c:axId val="1868804436"/>
      </c:lineChart>
      <c:catAx>
        <c:axId val="15005069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868804436"/>
        <c:crosses val="autoZero"/>
        <c:auto val="1"/>
        <c:lblAlgn val="ctr"/>
        <c:lblOffset val="100"/>
        <c:noMultiLvlLbl val="1"/>
      </c:catAx>
      <c:valAx>
        <c:axId val="18688044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500506926"/>
        <c:crosses val="autoZero"/>
        <c:crossBetween val="between"/>
      </c:valAx>
    </c:plotArea>
    <c:legend>
      <c:legendPos val="r"/>
      <c:layout>
        <c:manualLayout>
          <c:xMode val="edge"/>
          <c:yMode val="edge"/>
          <c:x val="8.9507004310344793E-2"/>
          <c:y val="0.89782608695652177"/>
        </c:manualLayout>
      </c:layout>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chart" Target="../charts/chart56.xml"/><Relationship Id="rId4" Type="http://schemas.openxmlformats.org/officeDocument/2006/relationships/image" Target="../media/image14.png"/></Relationships>
</file>

<file path=xl/drawings/_rels/drawing6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chart" Target="../charts/chart57.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chart" Target="../charts/chart58.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chart" Target="../charts/chart59.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chart" Target="../charts/chart60.xml"/></Relationships>
</file>

<file path=xl/drawings/_rels/drawing6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chart" Target="../charts/chart61.xml"/><Relationship Id="rId4" Type="http://schemas.openxmlformats.org/officeDocument/2006/relationships/image" Target="../media/image1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2.xml"/></Relationships>
</file>

<file path=xl/drawings/_rels/drawing7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3.xml"/></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4.xml"/></Relationships>
</file>

<file path=xl/drawings/_rels/drawing7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6.xml"/></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7.xml"/></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chart" Target="../charts/chart6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219075</xdr:colOff>
      <xdr:row>12</xdr:row>
      <xdr:rowOff>85725</xdr:rowOff>
    </xdr:from>
    <xdr:ext cx="4305300" cy="1000125"/>
    <xdr:pic>
      <xdr:nvPicPr>
        <xdr:cNvPr id="2" name="image3.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22</xdr:row>
      <xdr:rowOff>76200</xdr:rowOff>
    </xdr:from>
    <xdr:ext cx="2362200" cy="6762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2752725</xdr:colOff>
      <xdr:row>22</xdr:row>
      <xdr:rowOff>238125</xdr:rowOff>
    </xdr:from>
    <xdr:ext cx="2381250" cy="514350"/>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1752600</xdr:colOff>
      <xdr:row>52</xdr:row>
      <xdr:rowOff>200025</xdr:rowOff>
    </xdr:from>
    <xdr:ext cx="1495425" cy="342900"/>
    <xdr:pic>
      <xdr:nvPicPr>
        <xdr:cNvPr id="5" name="image2.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361950</xdr:colOff>
      <xdr:row>9</xdr:row>
      <xdr:rowOff>28575</xdr:rowOff>
    </xdr:from>
    <xdr:ext cx="6781800" cy="2867025"/>
    <xdr:graphicFrame macro="">
      <xdr:nvGraphicFramePr>
        <xdr:cNvPr id="9" name="Chart 9" title="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1000125</xdr:colOff>
      <xdr:row>6</xdr:row>
      <xdr:rowOff>333375</xdr:rowOff>
    </xdr:from>
    <xdr:ext cx="3048000" cy="638175"/>
    <xdr:pic>
      <xdr:nvPicPr>
        <xdr:cNvPr id="2" name="image3.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1000125</xdr:colOff>
      <xdr:row>9</xdr:row>
      <xdr:rowOff>85725</xdr:rowOff>
    </xdr:from>
    <xdr:ext cx="5153025" cy="2638425"/>
    <xdr:graphicFrame macro="">
      <xdr:nvGraphicFramePr>
        <xdr:cNvPr id="10" name="Chart 10" title="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828675</xdr:colOff>
      <xdr:row>9</xdr:row>
      <xdr:rowOff>95250</xdr:rowOff>
    </xdr:from>
    <xdr:ext cx="5715000" cy="2952750"/>
    <xdr:graphicFrame macro="">
      <xdr:nvGraphicFramePr>
        <xdr:cNvPr id="11" name="Chart 11" title="Gráfico">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xdr:col>
      <xdr:colOff>781050</xdr:colOff>
      <xdr:row>10</xdr:row>
      <xdr:rowOff>57150</xdr:rowOff>
    </xdr:from>
    <xdr:ext cx="5715000" cy="2419350"/>
    <xdr:graphicFrame macro="">
      <xdr:nvGraphicFramePr>
        <xdr:cNvPr id="12" name="Chart 12" title="Gráfico">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676275</xdr:colOff>
      <xdr:row>9</xdr:row>
      <xdr:rowOff>171450</xdr:rowOff>
    </xdr:from>
    <xdr:ext cx="6172200" cy="2619375"/>
    <xdr:graphicFrame macro="">
      <xdr:nvGraphicFramePr>
        <xdr:cNvPr id="13" name="Chart 13" title="Gráfico">
          <a:extLst>
            <a:ext uri="{FF2B5EF4-FFF2-40B4-BE49-F238E27FC236}">
              <a16:creationId xmlns:a16="http://schemas.microsoft.com/office/drawing/2014/main" id="{00000000-0008-0000-0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895350</xdr:colOff>
      <xdr:row>10</xdr:row>
      <xdr:rowOff>28575</xdr:rowOff>
    </xdr:from>
    <xdr:ext cx="6210300" cy="2466975"/>
    <xdr:graphicFrame macro="">
      <xdr:nvGraphicFramePr>
        <xdr:cNvPr id="14" name="Chart 14" title="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695325</xdr:colOff>
      <xdr:row>9</xdr:row>
      <xdr:rowOff>114300</xdr:rowOff>
    </xdr:from>
    <xdr:ext cx="6686550" cy="2809875"/>
    <xdr:graphicFrame macro="">
      <xdr:nvGraphicFramePr>
        <xdr:cNvPr id="15" name="Chart 15" title="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4</xdr:col>
      <xdr:colOff>885825</xdr:colOff>
      <xdr:row>9</xdr:row>
      <xdr:rowOff>85725</xdr:rowOff>
    </xdr:from>
    <xdr:ext cx="4981575" cy="2876550"/>
    <xdr:graphicFrame macro="">
      <xdr:nvGraphicFramePr>
        <xdr:cNvPr id="16" name="Chart 16" title="Gráfico">
          <a:extLst>
            <a:ext uri="{FF2B5EF4-FFF2-40B4-BE49-F238E27FC236}">
              <a16:creationId xmlns:a16="http://schemas.microsoft.com/office/drawing/2014/main" id="{00000000-0008-0000-1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857250</xdr:colOff>
      <xdr:row>9</xdr:row>
      <xdr:rowOff>76200</xdr:rowOff>
    </xdr:from>
    <xdr:ext cx="6115050" cy="2686050"/>
    <xdr:graphicFrame macro="">
      <xdr:nvGraphicFramePr>
        <xdr:cNvPr id="17" name="Chart 17" title="Gráfico">
          <a:extLst>
            <a:ext uri="{FF2B5EF4-FFF2-40B4-BE49-F238E27FC236}">
              <a16:creationId xmlns:a16="http://schemas.microsoft.com/office/drawing/2014/main" id="{00000000-0008-0000-1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3</xdr:col>
      <xdr:colOff>523875</xdr:colOff>
      <xdr:row>9</xdr:row>
      <xdr:rowOff>76200</xdr:rowOff>
    </xdr:from>
    <xdr:ext cx="7153275" cy="2724150"/>
    <xdr:graphicFrame macro="">
      <xdr:nvGraphicFramePr>
        <xdr:cNvPr id="18" name="Chart 18" title="Gráfico">
          <a:extLst>
            <a:ext uri="{FF2B5EF4-FFF2-40B4-BE49-F238E27FC236}">
              <a16:creationId xmlns:a16="http://schemas.microsoft.com/office/drawing/2014/main" id="{00000000-0008-0000-1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409575</xdr:colOff>
      <xdr:row>9</xdr:row>
      <xdr:rowOff>85725</xdr:rowOff>
    </xdr:from>
    <xdr:ext cx="7534275" cy="262890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495300</xdr:colOff>
      <xdr:row>9</xdr:row>
      <xdr:rowOff>38100</xdr:rowOff>
    </xdr:from>
    <xdr:ext cx="7534275" cy="2762250"/>
    <xdr:graphicFrame macro="">
      <xdr:nvGraphicFramePr>
        <xdr:cNvPr id="19" name="Chart 19" title="Gráfico">
          <a:extLst>
            <a:ext uri="{FF2B5EF4-FFF2-40B4-BE49-F238E27FC236}">
              <a16:creationId xmlns:a16="http://schemas.microsoft.com/office/drawing/2014/main" id="{00000000-0008-0000-1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476250</xdr:colOff>
      <xdr:row>6</xdr:row>
      <xdr:rowOff>142875</xdr:rowOff>
    </xdr:from>
    <xdr:ext cx="2038350" cy="866775"/>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3</xdr:col>
      <xdr:colOff>628650</xdr:colOff>
      <xdr:row>10</xdr:row>
      <xdr:rowOff>28575</xdr:rowOff>
    </xdr:from>
    <xdr:ext cx="6724650" cy="2600325"/>
    <xdr:graphicFrame macro="">
      <xdr:nvGraphicFramePr>
        <xdr:cNvPr id="20" name="Chart 20" title="Gráfico">
          <a:extLst>
            <a:ext uri="{FF2B5EF4-FFF2-40B4-BE49-F238E27FC236}">
              <a16:creationId xmlns:a16="http://schemas.microsoft.com/office/drawing/2014/main" id="{00000000-0008-0000-1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2.xml><?xml version="1.0" encoding="utf-8"?>
<xdr:wsDr xmlns:xdr="http://schemas.openxmlformats.org/drawingml/2006/spreadsheetDrawing" xmlns:a="http://schemas.openxmlformats.org/drawingml/2006/main">
  <xdr:oneCellAnchor>
    <xdr:from>
      <xdr:col>3</xdr:col>
      <xdr:colOff>704850</xdr:colOff>
      <xdr:row>10</xdr:row>
      <xdr:rowOff>47625</xdr:rowOff>
    </xdr:from>
    <xdr:ext cx="5715000" cy="2476500"/>
    <xdr:graphicFrame macro="">
      <xdr:nvGraphicFramePr>
        <xdr:cNvPr id="21" name="Chart 21" title="Gráfico">
          <a:extLst>
            <a:ext uri="{FF2B5EF4-FFF2-40B4-BE49-F238E27FC236}">
              <a16:creationId xmlns:a16="http://schemas.microsoft.com/office/drawing/2014/main" id="{00000000-0008-0000-16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3.xml><?xml version="1.0" encoding="utf-8"?>
<xdr:wsDr xmlns:xdr="http://schemas.openxmlformats.org/drawingml/2006/spreadsheetDrawing" xmlns:a="http://schemas.openxmlformats.org/drawingml/2006/main">
  <xdr:oneCellAnchor>
    <xdr:from>
      <xdr:col>3</xdr:col>
      <xdr:colOff>885825</xdr:colOff>
      <xdr:row>10</xdr:row>
      <xdr:rowOff>19050</xdr:rowOff>
    </xdr:from>
    <xdr:ext cx="6334125" cy="2628900"/>
    <xdr:graphicFrame macro="">
      <xdr:nvGraphicFramePr>
        <xdr:cNvPr id="22" name="Chart 22" title="Gráfico">
          <a:extLst>
            <a:ext uri="{FF2B5EF4-FFF2-40B4-BE49-F238E27FC236}">
              <a16:creationId xmlns:a16="http://schemas.microsoft.com/office/drawing/2014/main" id="{00000000-0008-0000-17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dr:oneCellAnchor>
    <xdr:from>
      <xdr:col>3</xdr:col>
      <xdr:colOff>438150</xdr:colOff>
      <xdr:row>9</xdr:row>
      <xdr:rowOff>152400</xdr:rowOff>
    </xdr:from>
    <xdr:ext cx="7258050" cy="2533650"/>
    <xdr:graphicFrame macro="">
      <xdr:nvGraphicFramePr>
        <xdr:cNvPr id="23" name="Chart 23" title="Gráfico">
          <a:extLst>
            <a:ext uri="{FF2B5EF4-FFF2-40B4-BE49-F238E27FC236}">
              <a16:creationId xmlns:a16="http://schemas.microsoft.com/office/drawing/2014/main" id="{00000000-0008-0000-1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5.xml><?xml version="1.0" encoding="utf-8"?>
<xdr:wsDr xmlns:xdr="http://schemas.openxmlformats.org/drawingml/2006/spreadsheetDrawing" xmlns:a="http://schemas.openxmlformats.org/drawingml/2006/main">
  <xdr:oneCellAnchor>
    <xdr:from>
      <xdr:col>3</xdr:col>
      <xdr:colOff>200025</xdr:colOff>
      <xdr:row>10</xdr:row>
      <xdr:rowOff>28575</xdr:rowOff>
    </xdr:from>
    <xdr:ext cx="7534275" cy="2628900"/>
    <xdr:graphicFrame macro="">
      <xdr:nvGraphicFramePr>
        <xdr:cNvPr id="24" name="Chart 24" title="Gráfico">
          <a:extLst>
            <a:ext uri="{FF2B5EF4-FFF2-40B4-BE49-F238E27FC236}">
              <a16:creationId xmlns:a16="http://schemas.microsoft.com/office/drawing/2014/main" id="{00000000-0008-0000-1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6.xml><?xml version="1.0" encoding="utf-8"?>
<xdr:wsDr xmlns:xdr="http://schemas.openxmlformats.org/drawingml/2006/spreadsheetDrawing" xmlns:a="http://schemas.openxmlformats.org/drawingml/2006/main">
  <xdr:oneCellAnchor>
    <xdr:from>
      <xdr:col>3</xdr:col>
      <xdr:colOff>790575</xdr:colOff>
      <xdr:row>9</xdr:row>
      <xdr:rowOff>123825</xdr:rowOff>
    </xdr:from>
    <xdr:ext cx="5715000" cy="2438400"/>
    <xdr:graphicFrame macro="">
      <xdr:nvGraphicFramePr>
        <xdr:cNvPr id="25" name="Chart 25" title="Gráfico">
          <a:extLst>
            <a:ext uri="{FF2B5EF4-FFF2-40B4-BE49-F238E27FC236}">
              <a16:creationId xmlns:a16="http://schemas.microsoft.com/office/drawing/2014/main" id="{00000000-0008-0000-1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7.xml><?xml version="1.0" encoding="utf-8"?>
<xdr:wsDr xmlns:xdr="http://schemas.openxmlformats.org/drawingml/2006/spreadsheetDrawing" xmlns:a="http://schemas.openxmlformats.org/drawingml/2006/main">
  <xdr:oneCellAnchor>
    <xdr:from>
      <xdr:col>3</xdr:col>
      <xdr:colOff>200025</xdr:colOff>
      <xdr:row>10</xdr:row>
      <xdr:rowOff>76200</xdr:rowOff>
    </xdr:from>
    <xdr:ext cx="7534275" cy="2628900"/>
    <xdr:graphicFrame macro="">
      <xdr:nvGraphicFramePr>
        <xdr:cNvPr id="26" name="Chart 26" title="Gráfico">
          <a:extLst>
            <a:ext uri="{FF2B5EF4-FFF2-40B4-BE49-F238E27FC236}">
              <a16:creationId xmlns:a16="http://schemas.microsoft.com/office/drawing/2014/main" id="{00000000-0008-0000-1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8.xml><?xml version="1.0" encoding="utf-8"?>
<xdr:wsDr xmlns:xdr="http://schemas.openxmlformats.org/drawingml/2006/spreadsheetDrawing" xmlns:a="http://schemas.openxmlformats.org/drawingml/2006/main">
  <xdr:oneCellAnchor>
    <xdr:from>
      <xdr:col>3</xdr:col>
      <xdr:colOff>276225</xdr:colOff>
      <xdr:row>9</xdr:row>
      <xdr:rowOff>133350</xdr:rowOff>
    </xdr:from>
    <xdr:ext cx="7534275" cy="2628900"/>
    <xdr:graphicFrame macro="">
      <xdr:nvGraphicFramePr>
        <xdr:cNvPr id="27" name="Chart 27" title="Gráfico">
          <a:extLst>
            <a:ext uri="{FF2B5EF4-FFF2-40B4-BE49-F238E27FC236}">
              <a16:creationId xmlns:a16="http://schemas.microsoft.com/office/drawing/2014/main" id="{00000000-0008-0000-1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9.xml><?xml version="1.0" encoding="utf-8"?>
<xdr:wsDr xmlns:xdr="http://schemas.openxmlformats.org/drawingml/2006/spreadsheetDrawing" xmlns:a="http://schemas.openxmlformats.org/drawingml/2006/main">
  <xdr:oneCellAnchor>
    <xdr:from>
      <xdr:col>3</xdr:col>
      <xdr:colOff>247650</xdr:colOff>
      <xdr:row>9</xdr:row>
      <xdr:rowOff>152400</xdr:rowOff>
    </xdr:from>
    <xdr:ext cx="7534275" cy="2628900"/>
    <xdr:graphicFrame macro="">
      <xdr:nvGraphicFramePr>
        <xdr:cNvPr id="28" name="Chart 28">
          <a:extLst>
            <a:ext uri="{FF2B5EF4-FFF2-40B4-BE49-F238E27FC236}">
              <a16:creationId xmlns:a16="http://schemas.microsoft.com/office/drawing/2014/main" id="{00000000-0008-0000-1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257175</xdr:colOff>
      <xdr:row>10</xdr:row>
      <xdr:rowOff>47625</xdr:rowOff>
    </xdr:from>
    <xdr:ext cx="7534275" cy="2628900"/>
    <xdr:graphicFrame macro="">
      <xdr:nvGraphicFramePr>
        <xdr:cNvPr id="2" name="Chart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0.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9" name="Chart 29">
          <a:extLst>
            <a:ext uri="{FF2B5EF4-FFF2-40B4-BE49-F238E27FC236}">
              <a16:creationId xmlns:a16="http://schemas.microsoft.com/office/drawing/2014/main" id="{00000000-0008-0000-1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1.xml><?xml version="1.0" encoding="utf-8"?>
<xdr:wsDr xmlns:xdr="http://schemas.openxmlformats.org/drawingml/2006/spreadsheetDrawing" xmlns:a="http://schemas.openxmlformats.org/drawingml/2006/main">
  <xdr:oneCellAnchor>
    <xdr:from>
      <xdr:col>3</xdr:col>
      <xdr:colOff>609600</xdr:colOff>
      <xdr:row>10</xdr:row>
      <xdr:rowOff>9525</xdr:rowOff>
    </xdr:from>
    <xdr:ext cx="6591300" cy="2505075"/>
    <xdr:graphicFrame macro="">
      <xdr:nvGraphicFramePr>
        <xdr:cNvPr id="30" name="Chart 30" title="Gráfico">
          <a:extLst>
            <a:ext uri="{FF2B5EF4-FFF2-40B4-BE49-F238E27FC236}">
              <a16:creationId xmlns:a16="http://schemas.microsoft.com/office/drawing/2014/main" id="{00000000-0008-0000-1F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2.xml><?xml version="1.0" encoding="utf-8"?>
<xdr:wsDr xmlns:xdr="http://schemas.openxmlformats.org/drawingml/2006/spreadsheetDrawing" xmlns:a="http://schemas.openxmlformats.org/drawingml/2006/main">
  <xdr:oneCellAnchor>
    <xdr:from>
      <xdr:col>3</xdr:col>
      <xdr:colOff>876300</xdr:colOff>
      <xdr:row>9</xdr:row>
      <xdr:rowOff>161925</xdr:rowOff>
    </xdr:from>
    <xdr:ext cx="6734175" cy="2571750"/>
    <xdr:graphicFrame macro="">
      <xdr:nvGraphicFramePr>
        <xdr:cNvPr id="31" name="Chart 31" title="Gráfico">
          <a:extLst>
            <a:ext uri="{FF2B5EF4-FFF2-40B4-BE49-F238E27FC236}">
              <a16:creationId xmlns:a16="http://schemas.microsoft.com/office/drawing/2014/main" id="{00000000-0008-0000-20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3.xml><?xml version="1.0" encoding="utf-8"?>
<xdr:wsDr xmlns:xdr="http://schemas.openxmlformats.org/drawingml/2006/spreadsheetDrawing" xmlns:a="http://schemas.openxmlformats.org/drawingml/2006/main">
  <xdr:oneCellAnchor>
    <xdr:from>
      <xdr:col>3</xdr:col>
      <xdr:colOff>790575</xdr:colOff>
      <xdr:row>9</xdr:row>
      <xdr:rowOff>95250</xdr:rowOff>
    </xdr:from>
    <xdr:ext cx="6886575" cy="2581275"/>
    <xdr:graphicFrame macro="">
      <xdr:nvGraphicFramePr>
        <xdr:cNvPr id="32" name="Chart 32" title="Gráfico">
          <a:extLst>
            <a:ext uri="{FF2B5EF4-FFF2-40B4-BE49-F238E27FC236}">
              <a16:creationId xmlns:a16="http://schemas.microsoft.com/office/drawing/2014/main" id="{00000000-0008-0000-21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95250</xdr:colOff>
      <xdr:row>41</xdr:row>
      <xdr:rowOff>809625</xdr:rowOff>
    </xdr:from>
    <xdr:ext cx="2867025" cy="2581275"/>
    <xdr:pic>
      <xdr:nvPicPr>
        <xdr:cNvPr id="2" name="image5.jp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666750</xdr:colOff>
      <xdr:row>41</xdr:row>
      <xdr:rowOff>1066800</xdr:rowOff>
    </xdr:from>
    <xdr:ext cx="2352675" cy="1590675"/>
    <xdr:pic>
      <xdr:nvPicPr>
        <xdr:cNvPr id="3" name="image7.jp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3</xdr:col>
      <xdr:colOff>904875</xdr:colOff>
      <xdr:row>10</xdr:row>
      <xdr:rowOff>76200</xdr:rowOff>
    </xdr:from>
    <xdr:ext cx="5715000" cy="2428875"/>
    <xdr:graphicFrame macro="">
      <xdr:nvGraphicFramePr>
        <xdr:cNvPr id="33" name="Chart 33" title="Gráfico">
          <a:extLst>
            <a:ext uri="{FF2B5EF4-FFF2-40B4-BE49-F238E27FC236}">
              <a16:creationId xmlns:a16="http://schemas.microsoft.com/office/drawing/2014/main" id="{00000000-0008-0000-2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95250</xdr:colOff>
      <xdr:row>41</xdr:row>
      <xdr:rowOff>742950</xdr:rowOff>
    </xdr:from>
    <xdr:ext cx="1981200" cy="3181350"/>
    <xdr:pic>
      <xdr:nvPicPr>
        <xdr:cNvPr id="2" name="image8.jp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914400</xdr:colOff>
      <xdr:row>41</xdr:row>
      <xdr:rowOff>1238250</xdr:rowOff>
    </xdr:from>
    <xdr:ext cx="2924175" cy="1533525"/>
    <xdr:pic>
      <xdr:nvPicPr>
        <xdr:cNvPr id="3" name="image6.jpg">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3</xdr:col>
      <xdr:colOff>657225</xdr:colOff>
      <xdr:row>8</xdr:row>
      <xdr:rowOff>381000</xdr:rowOff>
    </xdr:from>
    <xdr:ext cx="5715000" cy="2952750"/>
    <xdr:graphicFrame macro="">
      <xdr:nvGraphicFramePr>
        <xdr:cNvPr id="34" name="Chart 34" title="Gráfico">
          <a:extLst>
            <a:ext uri="{FF2B5EF4-FFF2-40B4-BE49-F238E27FC236}">
              <a16:creationId xmlns:a16="http://schemas.microsoft.com/office/drawing/2014/main" id="{00000000-0008-0000-2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6.xml><?xml version="1.0" encoding="utf-8"?>
<xdr:wsDr xmlns:xdr="http://schemas.openxmlformats.org/drawingml/2006/spreadsheetDrawing" xmlns:a="http://schemas.openxmlformats.org/drawingml/2006/main">
  <xdr:oneCellAnchor>
    <xdr:from>
      <xdr:col>3</xdr:col>
      <xdr:colOff>628650</xdr:colOff>
      <xdr:row>9</xdr:row>
      <xdr:rowOff>47625</xdr:rowOff>
    </xdr:from>
    <xdr:ext cx="6829425" cy="2847975"/>
    <xdr:graphicFrame macro="">
      <xdr:nvGraphicFramePr>
        <xdr:cNvPr id="35" name="Chart 35" title="Gráfico">
          <a:extLst>
            <a:ext uri="{FF2B5EF4-FFF2-40B4-BE49-F238E27FC236}">
              <a16:creationId xmlns:a16="http://schemas.microsoft.com/office/drawing/2014/main" id="{00000000-0008-0000-24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7.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6" name="Chart 36" title="Gráfico">
          <a:extLst>
            <a:ext uri="{FF2B5EF4-FFF2-40B4-BE49-F238E27FC236}">
              <a16:creationId xmlns:a16="http://schemas.microsoft.com/office/drawing/2014/main" id="{00000000-0008-0000-25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8.xml><?xml version="1.0" encoding="utf-8"?>
<xdr:wsDr xmlns:xdr="http://schemas.openxmlformats.org/drawingml/2006/spreadsheetDrawing" xmlns:a="http://schemas.openxmlformats.org/drawingml/2006/main">
  <xdr:oneCellAnchor>
    <xdr:from>
      <xdr:col>3</xdr:col>
      <xdr:colOff>180975</xdr:colOff>
      <xdr:row>9</xdr:row>
      <xdr:rowOff>85725</xdr:rowOff>
    </xdr:from>
    <xdr:ext cx="7534275" cy="2628900"/>
    <xdr:graphicFrame macro="">
      <xdr:nvGraphicFramePr>
        <xdr:cNvPr id="37" name="Chart 37" title="Gráfico">
          <a:extLst>
            <a:ext uri="{FF2B5EF4-FFF2-40B4-BE49-F238E27FC236}">
              <a16:creationId xmlns:a16="http://schemas.microsoft.com/office/drawing/2014/main" id="{00000000-0008-0000-2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10</xdr:row>
      <xdr:rowOff>0</xdr:rowOff>
    </xdr:from>
    <xdr:ext cx="7439025" cy="2600325"/>
    <xdr:graphicFrame macro="">
      <xdr:nvGraphicFramePr>
        <xdr:cNvPr id="38" name="Chart 38" title="Gráfico">
          <a:extLst>
            <a:ext uri="{FF2B5EF4-FFF2-40B4-BE49-F238E27FC236}">
              <a16:creationId xmlns:a16="http://schemas.microsoft.com/office/drawing/2014/main" id="{00000000-0008-0000-27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352425</xdr:colOff>
      <xdr:row>9</xdr:row>
      <xdr:rowOff>57150</xdr:rowOff>
    </xdr:from>
    <xdr:ext cx="7534275" cy="2628900"/>
    <xdr:graphicFrame macro="">
      <xdr:nvGraphicFramePr>
        <xdr:cNvPr id="3" name="Chart 3">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0.xml><?xml version="1.0" encoding="utf-8"?>
<xdr:wsDr xmlns:xdr="http://schemas.openxmlformats.org/drawingml/2006/spreadsheetDrawing" xmlns:a="http://schemas.openxmlformats.org/drawingml/2006/main">
  <xdr:oneCellAnchor>
    <xdr:from>
      <xdr:col>3</xdr:col>
      <xdr:colOff>228600</xdr:colOff>
      <xdr:row>10</xdr:row>
      <xdr:rowOff>0</xdr:rowOff>
    </xdr:from>
    <xdr:ext cx="7534275" cy="2628900"/>
    <xdr:graphicFrame macro="">
      <xdr:nvGraphicFramePr>
        <xdr:cNvPr id="39" name="Chart 39" title="Gráfico">
          <a:extLst>
            <a:ext uri="{FF2B5EF4-FFF2-40B4-BE49-F238E27FC236}">
              <a16:creationId xmlns:a16="http://schemas.microsoft.com/office/drawing/2014/main" id="{00000000-0008-0000-2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1.xml><?xml version="1.0" encoding="utf-8"?>
<xdr:wsDr xmlns:xdr="http://schemas.openxmlformats.org/drawingml/2006/spreadsheetDrawing" xmlns:a="http://schemas.openxmlformats.org/drawingml/2006/main">
  <xdr:oneCellAnchor>
    <xdr:from>
      <xdr:col>3</xdr:col>
      <xdr:colOff>304800</xdr:colOff>
      <xdr:row>9</xdr:row>
      <xdr:rowOff>133350</xdr:rowOff>
    </xdr:from>
    <xdr:ext cx="7534275" cy="2628900"/>
    <xdr:graphicFrame macro="">
      <xdr:nvGraphicFramePr>
        <xdr:cNvPr id="40" name="Chart 40" title="Gráfico">
          <a:extLst>
            <a:ext uri="{FF2B5EF4-FFF2-40B4-BE49-F238E27FC236}">
              <a16:creationId xmlns:a16="http://schemas.microsoft.com/office/drawing/2014/main" id="{00000000-0008-0000-2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2.xml><?xml version="1.0" encoding="utf-8"?>
<xdr:wsDr xmlns:xdr="http://schemas.openxmlformats.org/drawingml/2006/spreadsheetDrawing" xmlns:a="http://schemas.openxmlformats.org/drawingml/2006/main">
  <xdr:oneCellAnchor>
    <xdr:from>
      <xdr:col>3</xdr:col>
      <xdr:colOff>352425</xdr:colOff>
      <xdr:row>9</xdr:row>
      <xdr:rowOff>66675</xdr:rowOff>
    </xdr:from>
    <xdr:ext cx="7534275" cy="2628900"/>
    <xdr:graphicFrame macro="">
      <xdr:nvGraphicFramePr>
        <xdr:cNvPr id="41" name="Chart 41" title="Gráfico">
          <a:extLst>
            <a:ext uri="{FF2B5EF4-FFF2-40B4-BE49-F238E27FC236}">
              <a16:creationId xmlns:a16="http://schemas.microsoft.com/office/drawing/2014/main" id="{00000000-0008-0000-2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3.xml><?xml version="1.0" encoding="utf-8"?>
<xdr:wsDr xmlns:xdr="http://schemas.openxmlformats.org/drawingml/2006/spreadsheetDrawing" xmlns:a="http://schemas.openxmlformats.org/drawingml/2006/main">
  <xdr:oneCellAnchor>
    <xdr:from>
      <xdr:col>3</xdr:col>
      <xdr:colOff>266700</xdr:colOff>
      <xdr:row>9</xdr:row>
      <xdr:rowOff>57150</xdr:rowOff>
    </xdr:from>
    <xdr:ext cx="7534275" cy="2628900"/>
    <xdr:graphicFrame macro="">
      <xdr:nvGraphicFramePr>
        <xdr:cNvPr id="42" name="Chart 42" title="Gráfico">
          <a:extLst>
            <a:ext uri="{FF2B5EF4-FFF2-40B4-BE49-F238E27FC236}">
              <a16:creationId xmlns:a16="http://schemas.microsoft.com/office/drawing/2014/main" id="{00000000-0008-0000-2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4.xml><?xml version="1.0" encoding="utf-8"?>
<xdr:wsDr xmlns:xdr="http://schemas.openxmlformats.org/drawingml/2006/spreadsheetDrawing" xmlns:a="http://schemas.openxmlformats.org/drawingml/2006/main">
  <xdr:oneCellAnchor>
    <xdr:from>
      <xdr:col>3</xdr:col>
      <xdr:colOff>400050</xdr:colOff>
      <xdr:row>10</xdr:row>
      <xdr:rowOff>9525</xdr:rowOff>
    </xdr:from>
    <xdr:ext cx="7143750" cy="2495550"/>
    <xdr:graphicFrame macro="">
      <xdr:nvGraphicFramePr>
        <xdr:cNvPr id="43" name="Chart 43" title="Gráfico">
          <a:extLst>
            <a:ext uri="{FF2B5EF4-FFF2-40B4-BE49-F238E27FC236}">
              <a16:creationId xmlns:a16="http://schemas.microsoft.com/office/drawing/2014/main" id="{00000000-0008-0000-2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5.xml><?xml version="1.0" encoding="utf-8"?>
<xdr:wsDr xmlns:xdr="http://schemas.openxmlformats.org/drawingml/2006/spreadsheetDrawing" xmlns:a="http://schemas.openxmlformats.org/drawingml/2006/main">
  <xdr:oneCellAnchor>
    <xdr:from>
      <xdr:col>3</xdr:col>
      <xdr:colOff>676275</xdr:colOff>
      <xdr:row>9</xdr:row>
      <xdr:rowOff>76200</xdr:rowOff>
    </xdr:from>
    <xdr:ext cx="5715000" cy="2466975"/>
    <xdr:graphicFrame macro="">
      <xdr:nvGraphicFramePr>
        <xdr:cNvPr id="44" name="Chart 44" title="Gráfico">
          <a:extLst>
            <a:ext uri="{FF2B5EF4-FFF2-40B4-BE49-F238E27FC236}">
              <a16:creationId xmlns:a16="http://schemas.microsoft.com/office/drawing/2014/main" id="{00000000-0008-0000-2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6.xml><?xml version="1.0" encoding="utf-8"?>
<xdr:wsDr xmlns:xdr="http://schemas.openxmlformats.org/drawingml/2006/spreadsheetDrawing" xmlns:a="http://schemas.openxmlformats.org/drawingml/2006/main">
  <xdr:oneCellAnchor>
    <xdr:from>
      <xdr:col>3</xdr:col>
      <xdr:colOff>723900</xdr:colOff>
      <xdr:row>9</xdr:row>
      <xdr:rowOff>66675</xdr:rowOff>
    </xdr:from>
    <xdr:ext cx="5715000" cy="2647950"/>
    <xdr:graphicFrame macro="">
      <xdr:nvGraphicFramePr>
        <xdr:cNvPr id="45" name="Chart 45" title="Gráfico">
          <a:extLst>
            <a:ext uri="{FF2B5EF4-FFF2-40B4-BE49-F238E27FC236}">
              <a16:creationId xmlns:a16="http://schemas.microsoft.com/office/drawing/2014/main" id="{00000000-0008-0000-2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7.xml><?xml version="1.0" encoding="utf-8"?>
<xdr:wsDr xmlns:xdr="http://schemas.openxmlformats.org/drawingml/2006/spreadsheetDrawing" xmlns:a="http://schemas.openxmlformats.org/drawingml/2006/main">
  <xdr:oneCellAnchor>
    <xdr:from>
      <xdr:col>3</xdr:col>
      <xdr:colOff>981075</xdr:colOff>
      <xdr:row>10</xdr:row>
      <xdr:rowOff>76200</xdr:rowOff>
    </xdr:from>
    <xdr:ext cx="6515100" cy="2447925"/>
    <xdr:graphicFrame macro="">
      <xdr:nvGraphicFramePr>
        <xdr:cNvPr id="46" name="Chart 46" title="Gráfico">
          <a:extLst>
            <a:ext uri="{FF2B5EF4-FFF2-40B4-BE49-F238E27FC236}">
              <a16:creationId xmlns:a16="http://schemas.microsoft.com/office/drawing/2014/main" id="{00000000-0008-0000-2F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8.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47" name="Chart 47" title="Gráfico">
          <a:extLst>
            <a:ext uri="{FF2B5EF4-FFF2-40B4-BE49-F238E27FC236}">
              <a16:creationId xmlns:a16="http://schemas.microsoft.com/office/drawing/2014/main" id="{00000000-0008-0000-30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9.xml><?xml version="1.0" encoding="utf-8"?>
<xdr:wsDr xmlns:xdr="http://schemas.openxmlformats.org/drawingml/2006/spreadsheetDrawing" xmlns:a="http://schemas.openxmlformats.org/drawingml/2006/main">
  <xdr:oneCellAnchor>
    <xdr:from>
      <xdr:col>3</xdr:col>
      <xdr:colOff>352425</xdr:colOff>
      <xdr:row>9</xdr:row>
      <xdr:rowOff>161925</xdr:rowOff>
    </xdr:from>
    <xdr:ext cx="7448550" cy="2733675"/>
    <xdr:pic>
      <xdr:nvPicPr>
        <xdr:cNvPr id="2" name="image9.png" title="Imagen">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295275</xdr:colOff>
      <xdr:row>9</xdr:row>
      <xdr:rowOff>76200</xdr:rowOff>
    </xdr:from>
    <xdr:ext cx="7534275" cy="2628900"/>
    <xdr:graphicFrame macro="">
      <xdr:nvGraphicFramePr>
        <xdr:cNvPr id="4" name="Chart 4" title="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0.xml><?xml version="1.0" encoding="utf-8"?>
<xdr:wsDr xmlns:xdr="http://schemas.openxmlformats.org/drawingml/2006/spreadsheetDrawing" xmlns:a="http://schemas.openxmlformats.org/drawingml/2006/main">
  <xdr:oneCellAnchor>
    <xdr:from>
      <xdr:col>3</xdr:col>
      <xdr:colOff>600075</xdr:colOff>
      <xdr:row>9</xdr:row>
      <xdr:rowOff>142875</xdr:rowOff>
    </xdr:from>
    <xdr:ext cx="6667500" cy="2743200"/>
    <xdr:graphicFrame macro="">
      <xdr:nvGraphicFramePr>
        <xdr:cNvPr id="48" name="Chart 48">
          <a:extLst>
            <a:ext uri="{FF2B5EF4-FFF2-40B4-BE49-F238E27FC236}">
              <a16:creationId xmlns:a16="http://schemas.microsoft.com/office/drawing/2014/main" id="{00000000-0008-0000-32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228600</xdr:colOff>
      <xdr:row>6</xdr:row>
      <xdr:rowOff>266700</xdr:rowOff>
    </xdr:from>
    <xdr:ext cx="2333625" cy="542925"/>
    <xdr:pic>
      <xdr:nvPicPr>
        <xdr:cNvPr id="2" name="image2.png" title="Imagen">
          <a:extLst>
            <a:ext uri="{FF2B5EF4-FFF2-40B4-BE49-F238E27FC236}">
              <a16:creationId xmlns:a16="http://schemas.microsoft.com/office/drawing/2014/main" id="{00000000-0008-0000-3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3</xdr:col>
      <xdr:colOff>657225</xdr:colOff>
      <xdr:row>9</xdr:row>
      <xdr:rowOff>57150</xdr:rowOff>
    </xdr:from>
    <xdr:ext cx="6848475" cy="2800350"/>
    <xdr:graphicFrame macro="">
      <xdr:nvGraphicFramePr>
        <xdr:cNvPr id="49" name="Chart 49" title="Gráfico">
          <a:extLst>
            <a:ext uri="{FF2B5EF4-FFF2-40B4-BE49-F238E27FC236}">
              <a16:creationId xmlns:a16="http://schemas.microsoft.com/office/drawing/2014/main" id="{00000000-0008-0000-33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2.xml><?xml version="1.0" encoding="utf-8"?>
<xdr:wsDr xmlns:xdr="http://schemas.openxmlformats.org/drawingml/2006/spreadsheetDrawing" xmlns:a="http://schemas.openxmlformats.org/drawingml/2006/main">
  <xdr:oneCellAnchor>
    <xdr:from>
      <xdr:col>3</xdr:col>
      <xdr:colOff>466725</xdr:colOff>
      <xdr:row>9</xdr:row>
      <xdr:rowOff>76200</xdr:rowOff>
    </xdr:from>
    <xdr:ext cx="6943725" cy="2743200"/>
    <xdr:graphicFrame macro="">
      <xdr:nvGraphicFramePr>
        <xdr:cNvPr id="50" name="Chart 50">
          <a:extLst>
            <a:ext uri="{FF2B5EF4-FFF2-40B4-BE49-F238E27FC236}">
              <a16:creationId xmlns:a16="http://schemas.microsoft.com/office/drawing/2014/main" id="{00000000-0008-0000-34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3.xml><?xml version="1.0" encoding="utf-8"?>
<xdr:wsDr xmlns:xdr="http://schemas.openxmlformats.org/drawingml/2006/spreadsheetDrawing" xmlns:a="http://schemas.openxmlformats.org/drawingml/2006/main">
  <xdr:oneCellAnchor>
    <xdr:from>
      <xdr:col>3</xdr:col>
      <xdr:colOff>581025</xdr:colOff>
      <xdr:row>8</xdr:row>
      <xdr:rowOff>419100</xdr:rowOff>
    </xdr:from>
    <xdr:ext cx="6772275" cy="2857500"/>
    <xdr:graphicFrame macro="">
      <xdr:nvGraphicFramePr>
        <xdr:cNvPr id="51" name="Chart 51" title="Gráfico">
          <a:extLst>
            <a:ext uri="{FF2B5EF4-FFF2-40B4-BE49-F238E27FC236}">
              <a16:creationId xmlns:a16="http://schemas.microsoft.com/office/drawing/2014/main" id="{00000000-0008-0000-35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4.xml><?xml version="1.0" encoding="utf-8"?>
<xdr:wsDr xmlns:xdr="http://schemas.openxmlformats.org/drawingml/2006/spreadsheetDrawing" xmlns:a="http://schemas.openxmlformats.org/drawingml/2006/main">
  <xdr:oneCellAnchor>
    <xdr:from>
      <xdr:col>3</xdr:col>
      <xdr:colOff>1019175</xdr:colOff>
      <xdr:row>10</xdr:row>
      <xdr:rowOff>152400</xdr:rowOff>
    </xdr:from>
    <xdr:ext cx="6486525" cy="2619375"/>
    <xdr:graphicFrame macro="">
      <xdr:nvGraphicFramePr>
        <xdr:cNvPr id="52" name="Chart 52" title="Gráfico">
          <a:extLst>
            <a:ext uri="{FF2B5EF4-FFF2-40B4-BE49-F238E27FC236}">
              <a16:creationId xmlns:a16="http://schemas.microsoft.com/office/drawing/2014/main" id="{00000000-0008-0000-3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5.xml><?xml version="1.0" encoding="utf-8"?>
<xdr:wsDr xmlns:xdr="http://schemas.openxmlformats.org/drawingml/2006/spreadsheetDrawing" xmlns:a="http://schemas.openxmlformats.org/drawingml/2006/main">
  <xdr:oneCellAnchor>
    <xdr:from>
      <xdr:col>3</xdr:col>
      <xdr:colOff>485775</xdr:colOff>
      <xdr:row>10</xdr:row>
      <xdr:rowOff>123825</xdr:rowOff>
    </xdr:from>
    <xdr:ext cx="7324725" cy="2914650"/>
    <xdr:graphicFrame macro="">
      <xdr:nvGraphicFramePr>
        <xdr:cNvPr id="53" name="Chart 53" title="Gráfico">
          <a:extLst>
            <a:ext uri="{FF2B5EF4-FFF2-40B4-BE49-F238E27FC236}">
              <a16:creationId xmlns:a16="http://schemas.microsoft.com/office/drawing/2014/main" id="{00000000-0008-0000-37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6.xml><?xml version="1.0" encoding="utf-8"?>
<xdr:wsDr xmlns:xdr="http://schemas.openxmlformats.org/drawingml/2006/spreadsheetDrawing" xmlns:a="http://schemas.openxmlformats.org/drawingml/2006/main">
  <xdr:oneCellAnchor>
    <xdr:from>
      <xdr:col>3</xdr:col>
      <xdr:colOff>657225</xdr:colOff>
      <xdr:row>8</xdr:row>
      <xdr:rowOff>409575</xdr:rowOff>
    </xdr:from>
    <xdr:ext cx="6677025" cy="2752725"/>
    <xdr:pic>
      <xdr:nvPicPr>
        <xdr:cNvPr id="2" name="image10.png" title="Imagen">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oneCellAnchor>
    <xdr:from>
      <xdr:col>3</xdr:col>
      <xdr:colOff>638175</xdr:colOff>
      <xdr:row>9</xdr:row>
      <xdr:rowOff>57150</xdr:rowOff>
    </xdr:from>
    <xdr:ext cx="6448425" cy="2781300"/>
    <xdr:graphicFrame macro="">
      <xdr:nvGraphicFramePr>
        <xdr:cNvPr id="54" name="Chart 54" title="Gráfico">
          <a:extLst>
            <a:ext uri="{FF2B5EF4-FFF2-40B4-BE49-F238E27FC236}">
              <a16:creationId xmlns:a16="http://schemas.microsoft.com/office/drawing/2014/main" id="{00000000-0008-0000-39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8.xml><?xml version="1.0" encoding="utf-8"?>
<xdr:wsDr xmlns:xdr="http://schemas.openxmlformats.org/drawingml/2006/spreadsheetDrawing" xmlns:a="http://schemas.openxmlformats.org/drawingml/2006/main">
  <xdr:oneCellAnchor>
    <xdr:from>
      <xdr:col>3</xdr:col>
      <xdr:colOff>285750</xdr:colOff>
      <xdr:row>9</xdr:row>
      <xdr:rowOff>104775</xdr:rowOff>
    </xdr:from>
    <xdr:ext cx="7534275" cy="2628900"/>
    <xdr:graphicFrame macro="">
      <xdr:nvGraphicFramePr>
        <xdr:cNvPr id="55" name="Chart 55" title="Gráfico">
          <a:extLst>
            <a:ext uri="{FF2B5EF4-FFF2-40B4-BE49-F238E27FC236}">
              <a16:creationId xmlns:a16="http://schemas.microsoft.com/office/drawing/2014/main" id="{00000000-0008-0000-3A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9.xml><?xml version="1.0" encoding="utf-8"?>
<xdr:wsDr xmlns:xdr="http://schemas.openxmlformats.org/drawingml/2006/spreadsheetDrawing" xmlns:a="http://schemas.openxmlformats.org/drawingml/2006/main">
  <xdr:oneCellAnchor>
    <xdr:from>
      <xdr:col>0</xdr:col>
      <xdr:colOff>476250</xdr:colOff>
      <xdr:row>4</xdr:row>
      <xdr:rowOff>19050</xdr:rowOff>
    </xdr:from>
    <xdr:ext cx="3678528" cy="1095375"/>
    <xdr:pic>
      <xdr:nvPicPr>
        <xdr:cNvPr id="2" name="Imagen 4">
          <a:extLst>
            <a:ext uri="{FF2B5EF4-FFF2-40B4-BE49-F238E27FC236}">
              <a16:creationId xmlns:a16="http://schemas.microsoft.com/office/drawing/2014/main" id="{4BE7E606-F365-4E5F-B9D1-FBE2120CE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904875"/>
          <a:ext cx="3678528"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571500</xdr:colOff>
      <xdr:row>9</xdr:row>
      <xdr:rowOff>142875</xdr:rowOff>
    </xdr:from>
    <xdr:ext cx="7134225" cy="2333625"/>
    <xdr:graphicFrame macro="">
      <xdr:nvGraphicFramePr>
        <xdr:cNvPr id="5" name="Chart 5" title="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0.xml><?xml version="1.0" encoding="utf-8"?>
<xdr:wsDr xmlns:xdr="http://schemas.openxmlformats.org/drawingml/2006/spreadsheetDrawing" xmlns:a="http://schemas.openxmlformats.org/drawingml/2006/main">
  <xdr:oneCellAnchor>
    <xdr:from>
      <xdr:col>2</xdr:col>
      <xdr:colOff>123825</xdr:colOff>
      <xdr:row>11</xdr:row>
      <xdr:rowOff>114300</xdr:rowOff>
    </xdr:from>
    <xdr:ext cx="6391275" cy="2200275"/>
    <xdr:graphicFrame macro="">
      <xdr:nvGraphicFramePr>
        <xdr:cNvPr id="56" name="Chart 56">
          <a:extLst>
            <a:ext uri="{FF2B5EF4-FFF2-40B4-BE49-F238E27FC236}">
              <a16:creationId xmlns:a16="http://schemas.microsoft.com/office/drawing/2014/main" id="{00000000-0008-0000-3C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695325</xdr:colOff>
      <xdr:row>1</xdr:row>
      <xdr:rowOff>38100</xdr:rowOff>
    </xdr:from>
    <xdr:ext cx="2028825" cy="923925"/>
    <xdr:pic>
      <xdr:nvPicPr>
        <xdr:cNvPr id="2" name="image12.jpg" descr="logo calidad MADS 2">
          <a:extLst>
            <a:ext uri="{FF2B5EF4-FFF2-40B4-BE49-F238E27FC236}">
              <a16:creationId xmlns:a16="http://schemas.microsoft.com/office/drawing/2014/main" id="{00000000-0008-0000-3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25</xdr:row>
      <xdr:rowOff>66675</xdr:rowOff>
    </xdr:from>
    <xdr:ext cx="8601075" cy="1266825"/>
    <xdr:pic>
      <xdr:nvPicPr>
        <xdr:cNvPr id="3" name="image11.jpg" descr="L:\amh\PAGINA WEB\PROCESOS\10DOC\FORMATOS\logos Minambiente.jpg">
          <a:extLst>
            <a:ext uri="{FF2B5EF4-FFF2-40B4-BE49-F238E27FC236}">
              <a16:creationId xmlns:a16="http://schemas.microsoft.com/office/drawing/2014/main" id="{00000000-0008-0000-3C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38100</xdr:colOff>
      <xdr:row>21</xdr:row>
      <xdr:rowOff>95250</xdr:rowOff>
    </xdr:from>
    <xdr:ext cx="647700" cy="666750"/>
    <xdr:pic>
      <xdr:nvPicPr>
        <xdr:cNvPr id="4" name="image14.png" descr="http://www.htybcn.com/attachments/Image/flecha_atras_26.png?template=generic">
          <a:extLst>
            <a:ext uri="{FF2B5EF4-FFF2-40B4-BE49-F238E27FC236}">
              <a16:creationId xmlns:a16="http://schemas.microsoft.com/office/drawing/2014/main" id="{00000000-0008-0000-3C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61.xml><?xml version="1.0" encoding="utf-8"?>
<xdr:wsDr xmlns:xdr="http://schemas.openxmlformats.org/drawingml/2006/spreadsheetDrawing" xmlns:a="http://schemas.openxmlformats.org/drawingml/2006/main">
  <xdr:oneCellAnchor>
    <xdr:from>
      <xdr:col>2</xdr:col>
      <xdr:colOff>19050</xdr:colOff>
      <xdr:row>11</xdr:row>
      <xdr:rowOff>28575</xdr:rowOff>
    </xdr:from>
    <xdr:ext cx="6629400" cy="2305050"/>
    <xdr:graphicFrame macro="">
      <xdr:nvGraphicFramePr>
        <xdr:cNvPr id="57" name="Chart 57">
          <a:extLst>
            <a:ext uri="{FF2B5EF4-FFF2-40B4-BE49-F238E27FC236}">
              <a16:creationId xmlns:a16="http://schemas.microsoft.com/office/drawing/2014/main" id="{00000000-0008-0000-3D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66675</xdr:colOff>
      <xdr:row>21</xdr:row>
      <xdr:rowOff>47625</xdr:rowOff>
    </xdr:from>
    <xdr:ext cx="647700" cy="666750"/>
    <xdr:pic>
      <xdr:nvPicPr>
        <xdr:cNvPr id="4" name="image14.png" descr="http://www.htybcn.com/attachments/Image/flecha_atras_26.png?template=generic">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38100</xdr:colOff>
      <xdr:row>2</xdr:row>
      <xdr:rowOff>9525</xdr:rowOff>
    </xdr:from>
    <xdr:ext cx="1887245" cy="561975"/>
    <xdr:pic>
      <xdr:nvPicPr>
        <xdr:cNvPr id="6" name="Imagen 4">
          <a:extLst>
            <a:ext uri="{FF2B5EF4-FFF2-40B4-BE49-F238E27FC236}">
              <a16:creationId xmlns:a16="http://schemas.microsoft.com/office/drawing/2014/main" id="{AE50223A-19A4-484D-873D-446B0BD5B3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62900" y="409575"/>
          <a:ext cx="188724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2.xml><?xml version="1.0" encoding="utf-8"?>
<xdr:wsDr xmlns:xdr="http://schemas.openxmlformats.org/drawingml/2006/spreadsheetDrawing" xmlns:a="http://schemas.openxmlformats.org/drawingml/2006/main">
  <xdr:oneCellAnchor>
    <xdr:from>
      <xdr:col>2</xdr:col>
      <xdr:colOff>57150</xdr:colOff>
      <xdr:row>10</xdr:row>
      <xdr:rowOff>180975</xdr:rowOff>
    </xdr:from>
    <xdr:ext cx="6629400" cy="2962275"/>
    <xdr:graphicFrame macro="">
      <xdr:nvGraphicFramePr>
        <xdr:cNvPr id="58" name="Chart 58">
          <a:extLst>
            <a:ext uri="{FF2B5EF4-FFF2-40B4-BE49-F238E27FC236}">
              <a16:creationId xmlns:a16="http://schemas.microsoft.com/office/drawing/2014/main" id="{00000000-0008-0000-3E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19050</xdr:colOff>
      <xdr:row>21</xdr:row>
      <xdr:rowOff>95250</xdr:rowOff>
    </xdr:from>
    <xdr:ext cx="647700" cy="666750"/>
    <xdr:pic>
      <xdr:nvPicPr>
        <xdr:cNvPr id="4" name="image14.png" descr="http://www.htybcn.com/attachments/Image/flecha_atras_26.png?template=generic">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685800</xdr:colOff>
      <xdr:row>1</xdr:row>
      <xdr:rowOff>190500</xdr:rowOff>
    </xdr:from>
    <xdr:ext cx="1951219" cy="581025"/>
    <xdr:pic>
      <xdr:nvPicPr>
        <xdr:cNvPr id="6" name="Imagen 4">
          <a:extLst>
            <a:ext uri="{FF2B5EF4-FFF2-40B4-BE49-F238E27FC236}">
              <a16:creationId xmlns:a16="http://schemas.microsoft.com/office/drawing/2014/main" id="{7A291646-B8F4-4944-A69F-73FA78C722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00" y="390525"/>
          <a:ext cx="195121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66675</xdr:colOff>
      <xdr:row>11</xdr:row>
      <xdr:rowOff>57150</xdr:rowOff>
    </xdr:from>
    <xdr:ext cx="6572250" cy="2295525"/>
    <xdr:graphicFrame macro="">
      <xdr:nvGraphicFramePr>
        <xdr:cNvPr id="59" name="Chart 59">
          <a:extLst>
            <a:ext uri="{FF2B5EF4-FFF2-40B4-BE49-F238E27FC236}">
              <a16:creationId xmlns:a16="http://schemas.microsoft.com/office/drawing/2014/main" id="{00000000-0008-0000-3F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28575</xdr:colOff>
      <xdr:row>19</xdr:row>
      <xdr:rowOff>180975</xdr:rowOff>
    </xdr:from>
    <xdr:ext cx="657225" cy="600075"/>
    <xdr:pic>
      <xdr:nvPicPr>
        <xdr:cNvPr id="4" name="image14.png" descr="http://www.htybcn.com/attachments/Image/flecha_atras_26.png?template=generic">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638159</xdr:colOff>
      <xdr:row>1</xdr:row>
      <xdr:rowOff>85725</xdr:rowOff>
    </xdr:from>
    <xdr:ext cx="2143142" cy="638175"/>
    <xdr:pic>
      <xdr:nvPicPr>
        <xdr:cNvPr id="6" name="Imagen 4">
          <a:extLst>
            <a:ext uri="{FF2B5EF4-FFF2-40B4-BE49-F238E27FC236}">
              <a16:creationId xmlns:a16="http://schemas.microsoft.com/office/drawing/2014/main" id="{D037AF32-FB5C-44C3-9D6A-A423DA53A5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72359" y="285750"/>
          <a:ext cx="2143142"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4.xml><?xml version="1.0" encoding="utf-8"?>
<xdr:wsDr xmlns:xdr="http://schemas.openxmlformats.org/drawingml/2006/spreadsheetDrawing" xmlns:a="http://schemas.openxmlformats.org/drawingml/2006/main">
  <xdr:oneCellAnchor>
    <xdr:from>
      <xdr:col>2</xdr:col>
      <xdr:colOff>19050</xdr:colOff>
      <xdr:row>11</xdr:row>
      <xdr:rowOff>19050</xdr:rowOff>
    </xdr:from>
    <xdr:ext cx="6648450" cy="2343150"/>
    <xdr:graphicFrame macro="">
      <xdr:nvGraphicFramePr>
        <xdr:cNvPr id="60" name="Chart 60">
          <a:extLst>
            <a:ext uri="{FF2B5EF4-FFF2-40B4-BE49-F238E27FC236}">
              <a16:creationId xmlns:a16="http://schemas.microsoft.com/office/drawing/2014/main" id="{00000000-0008-0000-40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714375</xdr:colOff>
      <xdr:row>7</xdr:row>
      <xdr:rowOff>0</xdr:rowOff>
    </xdr:from>
    <xdr:ext cx="3876675" cy="790575"/>
    <xdr:sp macro="" textlink="">
      <xdr:nvSpPr>
        <xdr:cNvPr id="3" name="Shape 3">
          <a:extLst>
            <a:ext uri="{FF2B5EF4-FFF2-40B4-BE49-F238E27FC236}">
              <a16:creationId xmlns:a16="http://schemas.microsoft.com/office/drawing/2014/main" id="{00000000-0008-0000-4000-000003000000}"/>
            </a:ext>
          </a:extLst>
        </xdr:cNvPr>
        <xdr:cNvSpPr/>
      </xdr:nvSpPr>
      <xdr:spPr>
        <a:xfrm>
          <a:off x="3412425" y="3389475"/>
          <a:ext cx="3867150" cy="781050"/>
        </a:xfrm>
        <a:prstGeom prst="rect">
          <a:avLst/>
        </a:prstGeom>
        <a:solidFill>
          <a:srgbClr val="92D050"/>
        </a:solidFill>
        <a:ln w="9525" cap="flat" cmpd="sng">
          <a:solidFill>
            <a:srgbClr val="00009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323F4F"/>
            </a:buClr>
            <a:buSzPts val="2800"/>
            <a:buFont typeface="Arial"/>
            <a:buNone/>
          </a:pPr>
          <a:r>
            <a:rPr lang="en-US" sz="2800" b="1" cap="none">
              <a:solidFill>
                <a:srgbClr val="323F4F"/>
              </a:solidFill>
            </a:rPr>
            <a:t>Perspectiva Recursos</a:t>
          </a:r>
          <a:endParaRPr sz="1400"/>
        </a:p>
      </xdr:txBody>
    </xdr:sp>
    <xdr:clientData fLocksWithSheet="0"/>
  </xdr:oneCellAnchor>
  <xdr:oneCellAnchor>
    <xdr:from>
      <xdr:col>9</xdr:col>
      <xdr:colOff>9525</xdr:colOff>
      <xdr:row>21</xdr:row>
      <xdr:rowOff>76200</xdr:rowOff>
    </xdr:from>
    <xdr:ext cx="657225" cy="600075"/>
    <xdr:pic>
      <xdr:nvPicPr>
        <xdr:cNvPr id="5" name="image14.png" descr="http://www.htybcn.com/attachments/Image/flecha_atras_26.png?template=generic">
          <a:extLst>
            <a:ext uri="{FF2B5EF4-FFF2-40B4-BE49-F238E27FC236}">
              <a16:creationId xmlns:a16="http://schemas.microsoft.com/office/drawing/2014/main" id="{00000000-0008-0000-4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733425</xdr:colOff>
      <xdr:row>1</xdr:row>
      <xdr:rowOff>95250</xdr:rowOff>
    </xdr:from>
    <xdr:ext cx="1983206" cy="590550"/>
    <xdr:pic>
      <xdr:nvPicPr>
        <xdr:cNvPr id="7" name="Imagen 4">
          <a:extLst>
            <a:ext uri="{FF2B5EF4-FFF2-40B4-BE49-F238E27FC236}">
              <a16:creationId xmlns:a16="http://schemas.microsoft.com/office/drawing/2014/main" id="{4840D4B3-FF50-4B9F-907E-546B33CF79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295275"/>
          <a:ext cx="1983206"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oneCellAnchor>
    <xdr:from>
      <xdr:col>5</xdr:col>
      <xdr:colOff>114300</xdr:colOff>
      <xdr:row>9</xdr:row>
      <xdr:rowOff>266700</xdr:rowOff>
    </xdr:from>
    <xdr:ext cx="895350" cy="200025"/>
    <xdr:pic>
      <xdr:nvPicPr>
        <xdr:cNvPr id="2" name="image14.png" descr="http://www.htybcn.com/attachments/Image/flecha_atras_26.png?template=generic">
          <a:extLst>
            <a:ext uri="{FF2B5EF4-FFF2-40B4-BE49-F238E27FC236}">
              <a16:creationId xmlns:a16="http://schemas.microsoft.com/office/drawing/2014/main" id="{00000000-0008-0000-4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5</xdr:col>
      <xdr:colOff>28575</xdr:colOff>
      <xdr:row>4</xdr:row>
      <xdr:rowOff>57150</xdr:rowOff>
    </xdr:from>
    <xdr:ext cx="657225" cy="390525"/>
    <xdr:pic>
      <xdr:nvPicPr>
        <xdr:cNvPr id="2" name="image14.png" descr="http://www.htybcn.com/attachments/Image/flecha_atras_26.png?template=generic">
          <a:extLst>
            <a:ext uri="{FF2B5EF4-FFF2-40B4-BE49-F238E27FC236}">
              <a16:creationId xmlns:a16="http://schemas.microsoft.com/office/drawing/2014/main" id="{00000000-0008-0000-4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5</xdr:col>
      <xdr:colOff>76200</xdr:colOff>
      <xdr:row>4</xdr:row>
      <xdr:rowOff>285750</xdr:rowOff>
    </xdr:from>
    <xdr:ext cx="657225" cy="200025"/>
    <xdr:pic>
      <xdr:nvPicPr>
        <xdr:cNvPr id="2" name="image14.png" descr="http://www.htybcn.com/attachments/Image/flecha_atras_26.png?template=generic">
          <a:extLst>
            <a:ext uri="{FF2B5EF4-FFF2-40B4-BE49-F238E27FC236}">
              <a16:creationId xmlns:a16="http://schemas.microsoft.com/office/drawing/2014/main" id="{00000000-0008-0000-4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6</xdr:col>
      <xdr:colOff>66675</xdr:colOff>
      <xdr:row>2</xdr:row>
      <xdr:rowOff>485775</xdr:rowOff>
    </xdr:from>
    <xdr:ext cx="657225" cy="19050"/>
    <xdr:pic>
      <xdr:nvPicPr>
        <xdr:cNvPr id="2" name="image14.png" descr="http://www.htybcn.com/attachments/Image/flecha_atras_26.png?template=generic">
          <a:extLst>
            <a:ext uri="{FF2B5EF4-FFF2-40B4-BE49-F238E27FC236}">
              <a16:creationId xmlns:a16="http://schemas.microsoft.com/office/drawing/2014/main" id="{00000000-0008-0000-4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oneCellAnchor>
    <xdr:from>
      <xdr:col>6</xdr:col>
      <xdr:colOff>114300</xdr:colOff>
      <xdr:row>2</xdr:row>
      <xdr:rowOff>266700</xdr:rowOff>
    </xdr:from>
    <xdr:ext cx="809625" cy="200025"/>
    <xdr:pic>
      <xdr:nvPicPr>
        <xdr:cNvPr id="2" name="image14.png" descr="http://www.htybcn.com/attachments/Image/flecha_atras_26.png?template=generic">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209550</xdr:colOff>
      <xdr:row>10</xdr:row>
      <xdr:rowOff>85725</xdr:rowOff>
    </xdr:from>
    <xdr:ext cx="7534275" cy="2628900"/>
    <xdr:graphicFrame macro="">
      <xdr:nvGraphicFramePr>
        <xdr:cNvPr id="6" name="Chart 6" title="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0.xml><?xml version="1.0" encoding="utf-8"?>
<xdr:wsDr xmlns:xdr="http://schemas.openxmlformats.org/drawingml/2006/spreadsheetDrawing" xmlns:a="http://schemas.openxmlformats.org/drawingml/2006/main">
  <xdr:oneCellAnchor>
    <xdr:from>
      <xdr:col>1</xdr:col>
      <xdr:colOff>9525</xdr:colOff>
      <xdr:row>12</xdr:row>
      <xdr:rowOff>66675</xdr:rowOff>
    </xdr:from>
    <xdr:ext cx="8667750" cy="4400550"/>
    <xdr:graphicFrame macro="">
      <xdr:nvGraphicFramePr>
        <xdr:cNvPr id="61" name="Chart 61">
          <a:extLst>
            <a:ext uri="{FF2B5EF4-FFF2-40B4-BE49-F238E27FC236}">
              <a16:creationId xmlns:a16="http://schemas.microsoft.com/office/drawing/2014/main" id="{00000000-0008-0000-46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0</xdr:colOff>
      <xdr:row>4</xdr:row>
      <xdr:rowOff>9525</xdr:rowOff>
    </xdr:from>
    <xdr:ext cx="0" cy="171450"/>
    <xdr:pic>
      <xdr:nvPicPr>
        <xdr:cNvPr id="2" name="image1.png">
          <a:extLst>
            <a:ext uri="{FF2B5EF4-FFF2-40B4-BE49-F238E27FC236}">
              <a16:creationId xmlns:a16="http://schemas.microsoft.com/office/drawing/2014/main" id="{00000000-0008-0000-4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9525</xdr:rowOff>
    </xdr:from>
    <xdr:ext cx="0" cy="752475"/>
    <xdr:pic>
      <xdr:nvPicPr>
        <xdr:cNvPr id="3" name="image1.png">
          <a:extLst>
            <a:ext uri="{FF2B5EF4-FFF2-40B4-BE49-F238E27FC236}">
              <a16:creationId xmlns:a16="http://schemas.microsoft.com/office/drawing/2014/main" id="{00000000-0008-0000-4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2152650</xdr:rowOff>
    </xdr:from>
    <xdr:ext cx="0" cy="0"/>
    <xdr:pic>
      <xdr:nvPicPr>
        <xdr:cNvPr id="4" name="image13.pn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4772025"/>
    <xdr:pic>
      <xdr:nvPicPr>
        <xdr:cNvPr id="5" name="image1.png">
          <a:extLst>
            <a:ext uri="{FF2B5EF4-FFF2-40B4-BE49-F238E27FC236}">
              <a16:creationId xmlns:a16="http://schemas.microsoft.com/office/drawing/2014/main" id="{00000000-0008-0000-46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200400"/>
    <xdr:pic>
      <xdr:nvPicPr>
        <xdr:cNvPr id="6" name="image13.png">
          <a:extLst>
            <a:ext uri="{FF2B5EF4-FFF2-40B4-BE49-F238E27FC236}">
              <a16:creationId xmlns:a16="http://schemas.microsoft.com/office/drawing/2014/main" id="{00000000-0008-0000-46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2944475"/>
    <xdr:pic>
      <xdr:nvPicPr>
        <xdr:cNvPr id="7" name="image1.png">
          <a:extLst>
            <a:ext uri="{FF2B5EF4-FFF2-40B4-BE49-F238E27FC236}">
              <a16:creationId xmlns:a16="http://schemas.microsoft.com/office/drawing/2014/main" id="{00000000-0008-0000-46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1525250"/>
    <xdr:pic>
      <xdr:nvPicPr>
        <xdr:cNvPr id="8" name="image13.png">
          <a:extLst>
            <a:ext uri="{FF2B5EF4-FFF2-40B4-BE49-F238E27FC236}">
              <a16:creationId xmlns:a16="http://schemas.microsoft.com/office/drawing/2014/main" id="{00000000-0008-0000-46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848100"/>
    <xdr:pic>
      <xdr:nvPicPr>
        <xdr:cNvPr id="9" name="image1.png">
          <a:extLst>
            <a:ext uri="{FF2B5EF4-FFF2-40B4-BE49-F238E27FC236}">
              <a16:creationId xmlns:a16="http://schemas.microsoft.com/office/drawing/2014/main" id="{00000000-0008-0000-46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657600"/>
    <xdr:pic>
      <xdr:nvPicPr>
        <xdr:cNvPr id="10" name="image13.png">
          <a:extLst>
            <a:ext uri="{FF2B5EF4-FFF2-40B4-BE49-F238E27FC236}">
              <a16:creationId xmlns:a16="http://schemas.microsoft.com/office/drawing/2014/main" id="{00000000-0008-0000-46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26</xdr:row>
      <xdr:rowOff>9525</xdr:rowOff>
    </xdr:from>
    <xdr:ext cx="0" cy="3810000"/>
    <xdr:pic>
      <xdr:nvPicPr>
        <xdr:cNvPr id="11" name="image1.png">
          <a:extLst>
            <a:ext uri="{FF2B5EF4-FFF2-40B4-BE49-F238E27FC236}">
              <a16:creationId xmlns:a16="http://schemas.microsoft.com/office/drawing/2014/main" id="{00000000-0008-0000-46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26</xdr:row>
      <xdr:rowOff>2152650</xdr:rowOff>
    </xdr:from>
    <xdr:ext cx="0" cy="1666875"/>
    <xdr:pic>
      <xdr:nvPicPr>
        <xdr:cNvPr id="12" name="image13.png">
          <a:extLst>
            <a:ext uri="{FF2B5EF4-FFF2-40B4-BE49-F238E27FC236}">
              <a16:creationId xmlns:a16="http://schemas.microsoft.com/office/drawing/2014/main" id="{00000000-0008-0000-46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924425"/>
    <xdr:pic>
      <xdr:nvPicPr>
        <xdr:cNvPr id="13" name="image1.png">
          <a:extLst>
            <a:ext uri="{FF2B5EF4-FFF2-40B4-BE49-F238E27FC236}">
              <a16:creationId xmlns:a16="http://schemas.microsoft.com/office/drawing/2014/main" id="{00000000-0008-0000-46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800600"/>
    <xdr:pic>
      <xdr:nvPicPr>
        <xdr:cNvPr id="14" name="image13.png">
          <a:extLst>
            <a:ext uri="{FF2B5EF4-FFF2-40B4-BE49-F238E27FC236}">
              <a16:creationId xmlns:a16="http://schemas.microsoft.com/office/drawing/2014/main" id="{00000000-0008-0000-46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81275"/>
    <xdr:pic>
      <xdr:nvPicPr>
        <xdr:cNvPr id="15" name="image1.png">
          <a:extLst>
            <a:ext uri="{FF2B5EF4-FFF2-40B4-BE49-F238E27FC236}">
              <a16:creationId xmlns:a16="http://schemas.microsoft.com/office/drawing/2014/main" id="{00000000-0008-0000-4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52700"/>
    <xdr:pic>
      <xdr:nvPicPr>
        <xdr:cNvPr id="16" name="image13.png">
          <a:extLst>
            <a:ext uri="{FF2B5EF4-FFF2-40B4-BE49-F238E27FC236}">
              <a16:creationId xmlns:a16="http://schemas.microsoft.com/office/drawing/2014/main" id="{00000000-0008-0000-46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2714625</xdr:colOff>
      <xdr:row>7</xdr:row>
      <xdr:rowOff>428625</xdr:rowOff>
    </xdr:from>
    <xdr:ext cx="838200" cy="847725"/>
    <xdr:pic>
      <xdr:nvPicPr>
        <xdr:cNvPr id="17" name="image14.png" descr="http://www.htybcn.com/attachments/Image/flecha_atras_26.png?template=generic">
          <a:extLst>
            <a:ext uri="{FF2B5EF4-FFF2-40B4-BE49-F238E27FC236}">
              <a16:creationId xmlns:a16="http://schemas.microsoft.com/office/drawing/2014/main" id="{00000000-0008-0000-46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8" name="image1.png">
          <a:extLst>
            <a:ext uri="{FF2B5EF4-FFF2-40B4-BE49-F238E27FC236}">
              <a16:creationId xmlns:a16="http://schemas.microsoft.com/office/drawing/2014/main" id="{00000000-0008-0000-46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9" name="image1.png">
          <a:extLst>
            <a:ext uri="{FF2B5EF4-FFF2-40B4-BE49-F238E27FC236}">
              <a16:creationId xmlns:a16="http://schemas.microsoft.com/office/drawing/2014/main" id="{00000000-0008-0000-46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0" name="image1.png">
          <a:extLst>
            <a:ext uri="{FF2B5EF4-FFF2-40B4-BE49-F238E27FC236}">
              <a16:creationId xmlns:a16="http://schemas.microsoft.com/office/drawing/2014/main" id="{00000000-0008-0000-46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1" name="image1.png">
          <a:extLst>
            <a:ext uri="{FF2B5EF4-FFF2-40B4-BE49-F238E27FC236}">
              <a16:creationId xmlns:a16="http://schemas.microsoft.com/office/drawing/2014/main" id="{00000000-0008-0000-46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2" name="image1.png">
          <a:extLst>
            <a:ext uri="{FF2B5EF4-FFF2-40B4-BE49-F238E27FC236}">
              <a16:creationId xmlns:a16="http://schemas.microsoft.com/office/drawing/2014/main" id="{00000000-0008-0000-46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3" name="image1.png">
          <a:extLst>
            <a:ext uri="{FF2B5EF4-FFF2-40B4-BE49-F238E27FC236}">
              <a16:creationId xmlns:a16="http://schemas.microsoft.com/office/drawing/2014/main" id="{00000000-0008-0000-4600-00001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4" name="image1.png">
          <a:extLst>
            <a:ext uri="{FF2B5EF4-FFF2-40B4-BE49-F238E27FC236}">
              <a16:creationId xmlns:a16="http://schemas.microsoft.com/office/drawing/2014/main" id="{00000000-0008-0000-46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5" name="image1.png">
          <a:extLst>
            <a:ext uri="{FF2B5EF4-FFF2-40B4-BE49-F238E27FC236}">
              <a16:creationId xmlns:a16="http://schemas.microsoft.com/office/drawing/2014/main" id="{00000000-0008-0000-46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6" name="image1.png">
          <a:extLst>
            <a:ext uri="{FF2B5EF4-FFF2-40B4-BE49-F238E27FC236}">
              <a16:creationId xmlns:a16="http://schemas.microsoft.com/office/drawing/2014/main" id="{00000000-0008-0000-4600-00001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7" name="image1.png">
          <a:extLst>
            <a:ext uri="{FF2B5EF4-FFF2-40B4-BE49-F238E27FC236}">
              <a16:creationId xmlns:a16="http://schemas.microsoft.com/office/drawing/2014/main" id="{00000000-0008-0000-4600-00001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8" name="image1.png">
          <a:extLst>
            <a:ext uri="{FF2B5EF4-FFF2-40B4-BE49-F238E27FC236}">
              <a16:creationId xmlns:a16="http://schemas.microsoft.com/office/drawing/2014/main" id="{00000000-0008-0000-46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29" name="image1.png">
          <a:extLst>
            <a:ext uri="{FF2B5EF4-FFF2-40B4-BE49-F238E27FC236}">
              <a16:creationId xmlns:a16="http://schemas.microsoft.com/office/drawing/2014/main" id="{00000000-0008-0000-46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30" name="image1.png">
          <a:extLst>
            <a:ext uri="{FF2B5EF4-FFF2-40B4-BE49-F238E27FC236}">
              <a16:creationId xmlns:a16="http://schemas.microsoft.com/office/drawing/2014/main" id="{00000000-0008-0000-4600-00001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1.png">
          <a:extLst>
            <a:ext uri="{FF2B5EF4-FFF2-40B4-BE49-F238E27FC236}">
              <a16:creationId xmlns:a16="http://schemas.microsoft.com/office/drawing/2014/main" id="{00000000-0008-0000-46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32" name="image1.png">
          <a:extLst>
            <a:ext uri="{FF2B5EF4-FFF2-40B4-BE49-F238E27FC236}">
              <a16:creationId xmlns:a16="http://schemas.microsoft.com/office/drawing/2014/main" id="{00000000-0008-0000-46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3" name="image1.png">
          <a:extLst>
            <a:ext uri="{FF2B5EF4-FFF2-40B4-BE49-F238E27FC236}">
              <a16:creationId xmlns:a16="http://schemas.microsoft.com/office/drawing/2014/main" id="{00000000-0008-0000-46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4" name="image1.png">
          <a:extLst>
            <a:ext uri="{FF2B5EF4-FFF2-40B4-BE49-F238E27FC236}">
              <a16:creationId xmlns:a16="http://schemas.microsoft.com/office/drawing/2014/main" id="{00000000-0008-0000-46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5" name="image1.png">
          <a:extLst>
            <a:ext uri="{FF2B5EF4-FFF2-40B4-BE49-F238E27FC236}">
              <a16:creationId xmlns:a16="http://schemas.microsoft.com/office/drawing/2014/main" id="{00000000-0008-0000-4600-00002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6" name="image1.png">
          <a:extLst>
            <a:ext uri="{FF2B5EF4-FFF2-40B4-BE49-F238E27FC236}">
              <a16:creationId xmlns:a16="http://schemas.microsoft.com/office/drawing/2014/main" id="{00000000-0008-0000-4600-00002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7" name="image1.png">
          <a:extLst>
            <a:ext uri="{FF2B5EF4-FFF2-40B4-BE49-F238E27FC236}">
              <a16:creationId xmlns:a16="http://schemas.microsoft.com/office/drawing/2014/main" id="{00000000-0008-0000-4600-00002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8" name="image1.png">
          <a:extLst>
            <a:ext uri="{FF2B5EF4-FFF2-40B4-BE49-F238E27FC236}">
              <a16:creationId xmlns:a16="http://schemas.microsoft.com/office/drawing/2014/main" id="{00000000-0008-0000-4600-00002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0</xdr:col>
      <xdr:colOff>657225</xdr:colOff>
      <xdr:row>23</xdr:row>
      <xdr:rowOff>57150</xdr:rowOff>
    </xdr:from>
    <xdr:ext cx="9115425" cy="5191125"/>
    <xdr:graphicFrame macro="">
      <xdr:nvGraphicFramePr>
        <xdr:cNvPr id="62" name="Chart 62">
          <a:extLst>
            <a:ext uri="{FF2B5EF4-FFF2-40B4-BE49-F238E27FC236}">
              <a16:creationId xmlns:a16="http://schemas.microsoft.com/office/drawing/2014/main" id="{00000000-0008-0000-47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2686050</xdr:colOff>
      <xdr:row>17</xdr:row>
      <xdr:rowOff>333375</xdr:rowOff>
    </xdr:from>
    <xdr:ext cx="819150" cy="733425"/>
    <xdr:pic>
      <xdr:nvPicPr>
        <xdr:cNvPr id="2" name="image14.png" descr="http://www.htybcn.com/attachments/Image/flecha_atras_26.png?template=generic">
          <a:extLst>
            <a:ext uri="{FF2B5EF4-FFF2-40B4-BE49-F238E27FC236}">
              <a16:creationId xmlns:a16="http://schemas.microsoft.com/office/drawing/2014/main" id="{00000000-0008-0000-4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7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1.png">
          <a:extLst>
            <a:ext uri="{FF2B5EF4-FFF2-40B4-BE49-F238E27FC236}">
              <a16:creationId xmlns:a16="http://schemas.microsoft.com/office/drawing/2014/main" id="{00000000-0008-0000-4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1.png">
          <a:extLst>
            <a:ext uri="{FF2B5EF4-FFF2-40B4-BE49-F238E27FC236}">
              <a16:creationId xmlns:a16="http://schemas.microsoft.com/office/drawing/2014/main" id="{00000000-0008-0000-4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1.png">
          <a:extLst>
            <a:ext uri="{FF2B5EF4-FFF2-40B4-BE49-F238E27FC236}">
              <a16:creationId xmlns:a16="http://schemas.microsoft.com/office/drawing/2014/main" id="{00000000-0008-0000-47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1.png">
          <a:extLst>
            <a:ext uri="{FF2B5EF4-FFF2-40B4-BE49-F238E27FC236}">
              <a16:creationId xmlns:a16="http://schemas.microsoft.com/office/drawing/2014/main" id="{00000000-0008-0000-47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8" name="image1.png">
          <a:extLst>
            <a:ext uri="{FF2B5EF4-FFF2-40B4-BE49-F238E27FC236}">
              <a16:creationId xmlns:a16="http://schemas.microsoft.com/office/drawing/2014/main" id="{00000000-0008-0000-47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9" name="image1.png">
          <a:extLst>
            <a:ext uri="{FF2B5EF4-FFF2-40B4-BE49-F238E27FC236}">
              <a16:creationId xmlns:a16="http://schemas.microsoft.com/office/drawing/2014/main" id="{00000000-0008-0000-47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0" name="image1.png">
          <a:extLst>
            <a:ext uri="{FF2B5EF4-FFF2-40B4-BE49-F238E27FC236}">
              <a16:creationId xmlns:a16="http://schemas.microsoft.com/office/drawing/2014/main" id="{00000000-0008-0000-47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1" name="image1.png">
          <a:extLst>
            <a:ext uri="{FF2B5EF4-FFF2-40B4-BE49-F238E27FC236}">
              <a16:creationId xmlns:a16="http://schemas.microsoft.com/office/drawing/2014/main" id="{00000000-0008-0000-47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9525</xdr:rowOff>
    </xdr:from>
    <xdr:ext cx="0" cy="171450"/>
    <xdr:pic>
      <xdr:nvPicPr>
        <xdr:cNvPr id="12" name="image1.png">
          <a:extLst>
            <a:ext uri="{FF2B5EF4-FFF2-40B4-BE49-F238E27FC236}">
              <a16:creationId xmlns:a16="http://schemas.microsoft.com/office/drawing/2014/main" id="{00000000-0008-0000-47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13</xdr:row>
      <xdr:rowOff>9525</xdr:rowOff>
    </xdr:from>
    <xdr:ext cx="0" cy="171450"/>
    <xdr:pic>
      <xdr:nvPicPr>
        <xdr:cNvPr id="13" name="image1.png">
          <a:extLst>
            <a:ext uri="{FF2B5EF4-FFF2-40B4-BE49-F238E27FC236}">
              <a16:creationId xmlns:a16="http://schemas.microsoft.com/office/drawing/2014/main" id="{00000000-0008-0000-47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14" name="image1.png">
          <a:extLst>
            <a:ext uri="{FF2B5EF4-FFF2-40B4-BE49-F238E27FC236}">
              <a16:creationId xmlns:a16="http://schemas.microsoft.com/office/drawing/2014/main" id="{00000000-0008-0000-47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15</xdr:row>
      <xdr:rowOff>9525</xdr:rowOff>
    </xdr:from>
    <xdr:ext cx="0" cy="171450"/>
    <xdr:pic>
      <xdr:nvPicPr>
        <xdr:cNvPr id="15" name="image1.png">
          <a:extLst>
            <a:ext uri="{FF2B5EF4-FFF2-40B4-BE49-F238E27FC236}">
              <a16:creationId xmlns:a16="http://schemas.microsoft.com/office/drawing/2014/main" id="{00000000-0008-0000-47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16</xdr:row>
      <xdr:rowOff>9525</xdr:rowOff>
    </xdr:from>
    <xdr:ext cx="0" cy="171450"/>
    <xdr:pic>
      <xdr:nvPicPr>
        <xdr:cNvPr id="16" name="image1.png">
          <a:extLst>
            <a:ext uri="{FF2B5EF4-FFF2-40B4-BE49-F238E27FC236}">
              <a16:creationId xmlns:a16="http://schemas.microsoft.com/office/drawing/2014/main" id="{00000000-0008-0000-47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17</xdr:row>
      <xdr:rowOff>9525</xdr:rowOff>
    </xdr:from>
    <xdr:ext cx="0" cy="171450"/>
    <xdr:pic>
      <xdr:nvPicPr>
        <xdr:cNvPr id="17" name="image1.png">
          <a:extLst>
            <a:ext uri="{FF2B5EF4-FFF2-40B4-BE49-F238E27FC236}">
              <a16:creationId xmlns:a16="http://schemas.microsoft.com/office/drawing/2014/main" id="{00000000-0008-0000-47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18</xdr:row>
      <xdr:rowOff>9525</xdr:rowOff>
    </xdr:from>
    <xdr:ext cx="0" cy="171450"/>
    <xdr:pic>
      <xdr:nvPicPr>
        <xdr:cNvPr id="18" name="image1.png">
          <a:extLst>
            <a:ext uri="{FF2B5EF4-FFF2-40B4-BE49-F238E27FC236}">
              <a16:creationId xmlns:a16="http://schemas.microsoft.com/office/drawing/2014/main" id="{00000000-0008-0000-47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9" name="image1.png">
          <a:extLst>
            <a:ext uri="{FF2B5EF4-FFF2-40B4-BE49-F238E27FC236}">
              <a16:creationId xmlns:a16="http://schemas.microsoft.com/office/drawing/2014/main" id="{00000000-0008-0000-47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0" name="image1.png">
          <a:extLst>
            <a:ext uri="{FF2B5EF4-FFF2-40B4-BE49-F238E27FC236}">
              <a16:creationId xmlns:a16="http://schemas.microsoft.com/office/drawing/2014/main" id="{00000000-0008-0000-47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1" name="image1.png">
          <a:extLst>
            <a:ext uri="{FF2B5EF4-FFF2-40B4-BE49-F238E27FC236}">
              <a16:creationId xmlns:a16="http://schemas.microsoft.com/office/drawing/2014/main" id="{00000000-0008-0000-47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2" name="image1.png">
          <a:extLst>
            <a:ext uri="{FF2B5EF4-FFF2-40B4-BE49-F238E27FC236}">
              <a16:creationId xmlns:a16="http://schemas.microsoft.com/office/drawing/2014/main" id="{00000000-0008-0000-47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3" name="image1.png">
          <a:extLst>
            <a:ext uri="{FF2B5EF4-FFF2-40B4-BE49-F238E27FC236}">
              <a16:creationId xmlns:a16="http://schemas.microsoft.com/office/drawing/2014/main" id="{00000000-0008-0000-47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4" name="image1.png">
          <a:extLst>
            <a:ext uri="{FF2B5EF4-FFF2-40B4-BE49-F238E27FC236}">
              <a16:creationId xmlns:a16="http://schemas.microsoft.com/office/drawing/2014/main" id="{00000000-0008-0000-47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5" name="image1.png">
          <a:extLst>
            <a:ext uri="{FF2B5EF4-FFF2-40B4-BE49-F238E27FC236}">
              <a16:creationId xmlns:a16="http://schemas.microsoft.com/office/drawing/2014/main" id="{00000000-0008-0000-47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12</xdr:row>
      <xdr:rowOff>9525</xdr:rowOff>
    </xdr:from>
    <xdr:ext cx="0" cy="171450"/>
    <xdr:pic>
      <xdr:nvPicPr>
        <xdr:cNvPr id="26" name="image1.png">
          <a:extLst>
            <a:ext uri="{FF2B5EF4-FFF2-40B4-BE49-F238E27FC236}">
              <a16:creationId xmlns:a16="http://schemas.microsoft.com/office/drawing/2014/main" id="{00000000-0008-0000-47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13</xdr:row>
      <xdr:rowOff>9525</xdr:rowOff>
    </xdr:from>
    <xdr:ext cx="0" cy="171450"/>
    <xdr:pic>
      <xdr:nvPicPr>
        <xdr:cNvPr id="27" name="image1.png">
          <a:extLst>
            <a:ext uri="{FF2B5EF4-FFF2-40B4-BE49-F238E27FC236}">
              <a16:creationId xmlns:a16="http://schemas.microsoft.com/office/drawing/2014/main" id="{00000000-0008-0000-47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28" name="image1.png">
          <a:extLst>
            <a:ext uri="{FF2B5EF4-FFF2-40B4-BE49-F238E27FC236}">
              <a16:creationId xmlns:a16="http://schemas.microsoft.com/office/drawing/2014/main" id="{00000000-0008-0000-47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15</xdr:row>
      <xdr:rowOff>9525</xdr:rowOff>
    </xdr:from>
    <xdr:ext cx="0" cy="171450"/>
    <xdr:pic>
      <xdr:nvPicPr>
        <xdr:cNvPr id="29" name="image1.png">
          <a:extLst>
            <a:ext uri="{FF2B5EF4-FFF2-40B4-BE49-F238E27FC236}">
              <a16:creationId xmlns:a16="http://schemas.microsoft.com/office/drawing/2014/main" id="{00000000-0008-0000-47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16</xdr:row>
      <xdr:rowOff>9525</xdr:rowOff>
    </xdr:from>
    <xdr:ext cx="0" cy="171450"/>
    <xdr:pic>
      <xdr:nvPicPr>
        <xdr:cNvPr id="30" name="image1.png">
          <a:extLst>
            <a:ext uri="{FF2B5EF4-FFF2-40B4-BE49-F238E27FC236}">
              <a16:creationId xmlns:a16="http://schemas.microsoft.com/office/drawing/2014/main" id="{00000000-0008-0000-47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17</xdr:row>
      <xdr:rowOff>9525</xdr:rowOff>
    </xdr:from>
    <xdr:ext cx="0" cy="171450"/>
    <xdr:pic>
      <xdr:nvPicPr>
        <xdr:cNvPr id="31" name="image1.png">
          <a:extLst>
            <a:ext uri="{FF2B5EF4-FFF2-40B4-BE49-F238E27FC236}">
              <a16:creationId xmlns:a16="http://schemas.microsoft.com/office/drawing/2014/main" id="{00000000-0008-0000-47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18</xdr:row>
      <xdr:rowOff>9525</xdr:rowOff>
    </xdr:from>
    <xdr:ext cx="0" cy="171450"/>
    <xdr:pic>
      <xdr:nvPicPr>
        <xdr:cNvPr id="32" name="image1.png">
          <a:extLst>
            <a:ext uri="{FF2B5EF4-FFF2-40B4-BE49-F238E27FC236}">
              <a16:creationId xmlns:a16="http://schemas.microsoft.com/office/drawing/2014/main" id="{00000000-0008-0000-47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19</xdr:row>
      <xdr:rowOff>0</xdr:rowOff>
    </xdr:from>
    <xdr:ext cx="0" cy="171450"/>
    <xdr:pic>
      <xdr:nvPicPr>
        <xdr:cNvPr id="33" name="image1.png">
          <a:extLst>
            <a:ext uri="{FF2B5EF4-FFF2-40B4-BE49-F238E27FC236}">
              <a16:creationId xmlns:a16="http://schemas.microsoft.com/office/drawing/2014/main" id="{00000000-0008-0000-47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19</xdr:row>
      <xdr:rowOff>0</xdr:rowOff>
    </xdr:from>
    <xdr:ext cx="581025" cy="152400"/>
    <xdr:pic>
      <xdr:nvPicPr>
        <xdr:cNvPr id="34" name="image1.png">
          <a:extLst>
            <a:ext uri="{FF2B5EF4-FFF2-40B4-BE49-F238E27FC236}">
              <a16:creationId xmlns:a16="http://schemas.microsoft.com/office/drawing/2014/main" id="{00000000-0008-0000-47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oneCellAnchor>
    <xdr:from>
      <xdr:col>0</xdr:col>
      <xdr:colOff>752475</xdr:colOff>
      <xdr:row>11</xdr:row>
      <xdr:rowOff>47625</xdr:rowOff>
    </xdr:from>
    <xdr:ext cx="9277350" cy="4581525"/>
    <xdr:graphicFrame macro="">
      <xdr:nvGraphicFramePr>
        <xdr:cNvPr id="63" name="Chart 63">
          <a:extLst>
            <a:ext uri="{FF2B5EF4-FFF2-40B4-BE49-F238E27FC236}">
              <a16:creationId xmlns:a16="http://schemas.microsoft.com/office/drawing/2014/main" id="{00000000-0008-0000-48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2771775</xdr:colOff>
      <xdr:row>7</xdr:row>
      <xdr:rowOff>19050</xdr:rowOff>
    </xdr:from>
    <xdr:ext cx="771525" cy="676275"/>
    <xdr:pic>
      <xdr:nvPicPr>
        <xdr:cNvPr id="2" name="image14.png" descr="http://www.htybcn.com/attachments/Image/flecha_atras_26.png?template=generic">
          <a:extLst>
            <a:ext uri="{FF2B5EF4-FFF2-40B4-BE49-F238E27FC236}">
              <a16:creationId xmlns:a16="http://schemas.microsoft.com/office/drawing/2014/main" id="{00000000-0008-0000-4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1.png">
          <a:extLst>
            <a:ext uri="{FF2B5EF4-FFF2-40B4-BE49-F238E27FC236}">
              <a16:creationId xmlns:a16="http://schemas.microsoft.com/office/drawing/2014/main" id="{00000000-0008-0000-4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1.png">
          <a:extLst>
            <a:ext uri="{FF2B5EF4-FFF2-40B4-BE49-F238E27FC236}">
              <a16:creationId xmlns:a16="http://schemas.microsoft.com/office/drawing/2014/main" id="{00000000-0008-0000-48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1.png">
          <a:extLst>
            <a:ext uri="{FF2B5EF4-FFF2-40B4-BE49-F238E27FC236}">
              <a16:creationId xmlns:a16="http://schemas.microsoft.com/office/drawing/2014/main" id="{00000000-0008-0000-48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7" name="image1.png">
          <a:extLst>
            <a:ext uri="{FF2B5EF4-FFF2-40B4-BE49-F238E27FC236}">
              <a16:creationId xmlns:a16="http://schemas.microsoft.com/office/drawing/2014/main" id="{00000000-0008-0000-48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8" name="image1.png">
          <a:extLst>
            <a:ext uri="{FF2B5EF4-FFF2-40B4-BE49-F238E27FC236}">
              <a16:creationId xmlns:a16="http://schemas.microsoft.com/office/drawing/2014/main" id="{00000000-0008-0000-48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dr:oneCellAnchor>
    <xdr:from>
      <xdr:col>0</xdr:col>
      <xdr:colOff>914400</xdr:colOff>
      <xdr:row>19</xdr:row>
      <xdr:rowOff>142875</xdr:rowOff>
    </xdr:from>
    <xdr:ext cx="10572750" cy="5400675"/>
    <xdr:graphicFrame macro="">
      <xdr:nvGraphicFramePr>
        <xdr:cNvPr id="64" name="Chart 64">
          <a:extLst>
            <a:ext uri="{FF2B5EF4-FFF2-40B4-BE49-F238E27FC236}">
              <a16:creationId xmlns:a16="http://schemas.microsoft.com/office/drawing/2014/main" id="{00000000-0008-0000-49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152400</xdr:colOff>
      <xdr:row>15</xdr:row>
      <xdr:rowOff>38100</xdr:rowOff>
    </xdr:from>
    <xdr:ext cx="771525" cy="685800"/>
    <xdr:pic>
      <xdr:nvPicPr>
        <xdr:cNvPr id="2" name="image14.png" descr="http://www.htybcn.com/attachments/Image/flecha_atras_26.png?template=generic">
          <a:extLst>
            <a:ext uri="{FF2B5EF4-FFF2-40B4-BE49-F238E27FC236}">
              <a16:creationId xmlns:a16="http://schemas.microsoft.com/office/drawing/2014/main" id="{00000000-0008-0000-4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1.pn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1.pn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6" name="image1.png">
          <a:extLst>
            <a:ext uri="{FF2B5EF4-FFF2-40B4-BE49-F238E27FC236}">
              <a16:creationId xmlns:a16="http://schemas.microsoft.com/office/drawing/2014/main" id="{00000000-0008-0000-49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1.png">
          <a:extLst>
            <a:ext uri="{FF2B5EF4-FFF2-40B4-BE49-F238E27FC236}">
              <a16:creationId xmlns:a16="http://schemas.microsoft.com/office/drawing/2014/main" id="{00000000-0008-0000-49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8" name="image1.png">
          <a:extLst>
            <a:ext uri="{FF2B5EF4-FFF2-40B4-BE49-F238E27FC236}">
              <a16:creationId xmlns:a16="http://schemas.microsoft.com/office/drawing/2014/main" id="{00000000-0008-0000-49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9" name="image1.png">
          <a:extLst>
            <a:ext uri="{FF2B5EF4-FFF2-40B4-BE49-F238E27FC236}">
              <a16:creationId xmlns:a16="http://schemas.microsoft.com/office/drawing/2014/main" id="{00000000-0008-0000-49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0" name="image1.png">
          <a:extLst>
            <a:ext uri="{FF2B5EF4-FFF2-40B4-BE49-F238E27FC236}">
              <a16:creationId xmlns:a16="http://schemas.microsoft.com/office/drawing/2014/main" id="{00000000-0008-0000-49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1" name="image1.png">
          <a:extLst>
            <a:ext uri="{FF2B5EF4-FFF2-40B4-BE49-F238E27FC236}">
              <a16:creationId xmlns:a16="http://schemas.microsoft.com/office/drawing/2014/main" id="{00000000-0008-0000-49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2" name="image1.png">
          <a:extLst>
            <a:ext uri="{FF2B5EF4-FFF2-40B4-BE49-F238E27FC236}">
              <a16:creationId xmlns:a16="http://schemas.microsoft.com/office/drawing/2014/main" id="{00000000-0008-0000-49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3" name="image1.png">
          <a:extLst>
            <a:ext uri="{FF2B5EF4-FFF2-40B4-BE49-F238E27FC236}">
              <a16:creationId xmlns:a16="http://schemas.microsoft.com/office/drawing/2014/main" id="{00000000-0008-0000-49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4" name="image1.png">
          <a:extLst>
            <a:ext uri="{FF2B5EF4-FFF2-40B4-BE49-F238E27FC236}">
              <a16:creationId xmlns:a16="http://schemas.microsoft.com/office/drawing/2014/main" id="{00000000-0008-0000-49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5" name="image1.png">
          <a:extLst>
            <a:ext uri="{FF2B5EF4-FFF2-40B4-BE49-F238E27FC236}">
              <a16:creationId xmlns:a16="http://schemas.microsoft.com/office/drawing/2014/main" id="{00000000-0008-0000-49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16" name="image1.png">
          <a:extLst>
            <a:ext uri="{FF2B5EF4-FFF2-40B4-BE49-F238E27FC236}">
              <a16:creationId xmlns:a16="http://schemas.microsoft.com/office/drawing/2014/main" id="{00000000-0008-0000-49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9525</xdr:rowOff>
    </xdr:from>
    <xdr:ext cx="0" cy="171450"/>
    <xdr:pic>
      <xdr:nvPicPr>
        <xdr:cNvPr id="17" name="image1.png">
          <a:extLst>
            <a:ext uri="{FF2B5EF4-FFF2-40B4-BE49-F238E27FC236}">
              <a16:creationId xmlns:a16="http://schemas.microsoft.com/office/drawing/2014/main" id="{00000000-0008-0000-49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12</xdr:row>
      <xdr:rowOff>9525</xdr:rowOff>
    </xdr:from>
    <xdr:ext cx="0" cy="171450"/>
    <xdr:pic>
      <xdr:nvPicPr>
        <xdr:cNvPr id="18" name="image1.png">
          <a:extLst>
            <a:ext uri="{FF2B5EF4-FFF2-40B4-BE49-F238E27FC236}">
              <a16:creationId xmlns:a16="http://schemas.microsoft.com/office/drawing/2014/main" id="{00000000-0008-0000-49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19" name="image1.png">
          <a:extLst>
            <a:ext uri="{FF2B5EF4-FFF2-40B4-BE49-F238E27FC236}">
              <a16:creationId xmlns:a16="http://schemas.microsoft.com/office/drawing/2014/main" id="{00000000-0008-0000-49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20" name="image1.png">
          <a:extLst>
            <a:ext uri="{FF2B5EF4-FFF2-40B4-BE49-F238E27FC236}">
              <a16:creationId xmlns:a16="http://schemas.microsoft.com/office/drawing/2014/main" id="{00000000-0008-0000-49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1" name="image1.png">
          <a:extLst>
            <a:ext uri="{FF2B5EF4-FFF2-40B4-BE49-F238E27FC236}">
              <a16:creationId xmlns:a16="http://schemas.microsoft.com/office/drawing/2014/main" id="{00000000-0008-0000-49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2" name="image1.png">
          <a:extLst>
            <a:ext uri="{FF2B5EF4-FFF2-40B4-BE49-F238E27FC236}">
              <a16:creationId xmlns:a16="http://schemas.microsoft.com/office/drawing/2014/main" id="{00000000-0008-0000-49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3" name="image1.png">
          <a:extLst>
            <a:ext uri="{FF2B5EF4-FFF2-40B4-BE49-F238E27FC236}">
              <a16:creationId xmlns:a16="http://schemas.microsoft.com/office/drawing/2014/main" id="{00000000-0008-0000-49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4" name="image1.png">
          <a:extLst>
            <a:ext uri="{FF2B5EF4-FFF2-40B4-BE49-F238E27FC236}">
              <a16:creationId xmlns:a16="http://schemas.microsoft.com/office/drawing/2014/main" id="{00000000-0008-0000-49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5" name="image1.png">
          <a:extLst>
            <a:ext uri="{FF2B5EF4-FFF2-40B4-BE49-F238E27FC236}">
              <a16:creationId xmlns:a16="http://schemas.microsoft.com/office/drawing/2014/main" id="{00000000-0008-0000-49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6" name="image1.png">
          <a:extLst>
            <a:ext uri="{FF2B5EF4-FFF2-40B4-BE49-F238E27FC236}">
              <a16:creationId xmlns:a16="http://schemas.microsoft.com/office/drawing/2014/main" id="{00000000-0008-0000-49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9525</xdr:rowOff>
    </xdr:from>
    <xdr:ext cx="0" cy="171450"/>
    <xdr:pic>
      <xdr:nvPicPr>
        <xdr:cNvPr id="27" name="image1.png">
          <a:extLst>
            <a:ext uri="{FF2B5EF4-FFF2-40B4-BE49-F238E27FC236}">
              <a16:creationId xmlns:a16="http://schemas.microsoft.com/office/drawing/2014/main" id="{00000000-0008-0000-49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28" name="image1.png">
          <a:extLst>
            <a:ext uri="{FF2B5EF4-FFF2-40B4-BE49-F238E27FC236}">
              <a16:creationId xmlns:a16="http://schemas.microsoft.com/office/drawing/2014/main" id="{00000000-0008-0000-49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9" name="image1.png">
          <a:extLst>
            <a:ext uri="{FF2B5EF4-FFF2-40B4-BE49-F238E27FC236}">
              <a16:creationId xmlns:a16="http://schemas.microsoft.com/office/drawing/2014/main" id="{00000000-0008-0000-49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0" name="image1.png">
          <a:extLst>
            <a:ext uri="{FF2B5EF4-FFF2-40B4-BE49-F238E27FC236}">
              <a16:creationId xmlns:a16="http://schemas.microsoft.com/office/drawing/2014/main" id="{00000000-0008-0000-49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1" name="image1.png">
          <a:extLst>
            <a:ext uri="{FF2B5EF4-FFF2-40B4-BE49-F238E27FC236}">
              <a16:creationId xmlns:a16="http://schemas.microsoft.com/office/drawing/2014/main" id="{00000000-0008-0000-49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32" name="image1.png">
          <a:extLst>
            <a:ext uri="{FF2B5EF4-FFF2-40B4-BE49-F238E27FC236}">
              <a16:creationId xmlns:a16="http://schemas.microsoft.com/office/drawing/2014/main" id="{00000000-0008-0000-49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33" name="image1.png">
          <a:extLst>
            <a:ext uri="{FF2B5EF4-FFF2-40B4-BE49-F238E27FC236}">
              <a16:creationId xmlns:a16="http://schemas.microsoft.com/office/drawing/2014/main" id="{00000000-0008-0000-49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34" name="image1.png">
          <a:extLst>
            <a:ext uri="{FF2B5EF4-FFF2-40B4-BE49-F238E27FC236}">
              <a16:creationId xmlns:a16="http://schemas.microsoft.com/office/drawing/2014/main" id="{00000000-0008-0000-49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12</xdr:row>
      <xdr:rowOff>9525</xdr:rowOff>
    </xdr:from>
    <xdr:ext cx="0" cy="171450"/>
    <xdr:pic>
      <xdr:nvPicPr>
        <xdr:cNvPr id="35" name="image1.png">
          <a:extLst>
            <a:ext uri="{FF2B5EF4-FFF2-40B4-BE49-F238E27FC236}">
              <a16:creationId xmlns:a16="http://schemas.microsoft.com/office/drawing/2014/main" id="{00000000-0008-0000-49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13</xdr:row>
      <xdr:rowOff>9525</xdr:rowOff>
    </xdr:from>
    <xdr:ext cx="0" cy="171450"/>
    <xdr:pic>
      <xdr:nvPicPr>
        <xdr:cNvPr id="36" name="image1.png">
          <a:extLst>
            <a:ext uri="{FF2B5EF4-FFF2-40B4-BE49-F238E27FC236}">
              <a16:creationId xmlns:a16="http://schemas.microsoft.com/office/drawing/2014/main" id="{00000000-0008-0000-4900-00002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13</xdr:row>
      <xdr:rowOff>9525</xdr:rowOff>
    </xdr:from>
    <xdr:ext cx="0" cy="171450"/>
    <xdr:pic>
      <xdr:nvPicPr>
        <xdr:cNvPr id="37" name="image1.png">
          <a:extLst>
            <a:ext uri="{FF2B5EF4-FFF2-40B4-BE49-F238E27FC236}">
              <a16:creationId xmlns:a16="http://schemas.microsoft.com/office/drawing/2014/main" id="{00000000-0008-0000-4900-00002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38" name="image1.png">
          <a:extLst>
            <a:ext uri="{FF2B5EF4-FFF2-40B4-BE49-F238E27FC236}">
              <a16:creationId xmlns:a16="http://schemas.microsoft.com/office/drawing/2014/main" id="{00000000-0008-0000-49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39" name="image1.png">
          <a:extLst>
            <a:ext uri="{FF2B5EF4-FFF2-40B4-BE49-F238E27FC236}">
              <a16:creationId xmlns:a16="http://schemas.microsoft.com/office/drawing/2014/main" id="{00000000-0008-0000-4900-00002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13</xdr:row>
      <xdr:rowOff>9525</xdr:rowOff>
    </xdr:from>
    <xdr:ext cx="0" cy="171450"/>
    <xdr:pic>
      <xdr:nvPicPr>
        <xdr:cNvPr id="40" name="image1.png">
          <a:extLst>
            <a:ext uri="{FF2B5EF4-FFF2-40B4-BE49-F238E27FC236}">
              <a16:creationId xmlns:a16="http://schemas.microsoft.com/office/drawing/2014/main" id="{00000000-0008-0000-4900-00002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13</xdr:row>
      <xdr:rowOff>9525</xdr:rowOff>
    </xdr:from>
    <xdr:ext cx="0" cy="171450"/>
    <xdr:pic>
      <xdr:nvPicPr>
        <xdr:cNvPr id="41" name="image1.png">
          <a:extLst>
            <a:ext uri="{FF2B5EF4-FFF2-40B4-BE49-F238E27FC236}">
              <a16:creationId xmlns:a16="http://schemas.microsoft.com/office/drawing/2014/main" id="{00000000-0008-0000-4900-00002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42" name="image1.png">
          <a:extLst>
            <a:ext uri="{FF2B5EF4-FFF2-40B4-BE49-F238E27FC236}">
              <a16:creationId xmlns:a16="http://schemas.microsoft.com/office/drawing/2014/main" id="{00000000-0008-0000-4900-00002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43" name="image1.png">
          <a:extLst>
            <a:ext uri="{FF2B5EF4-FFF2-40B4-BE49-F238E27FC236}">
              <a16:creationId xmlns:a16="http://schemas.microsoft.com/office/drawing/2014/main" id="{00000000-0008-0000-4900-00002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4.xml><?xml version="1.0" encoding="utf-8"?>
<xdr:wsDr xmlns:xdr="http://schemas.openxmlformats.org/drawingml/2006/spreadsheetDrawing" xmlns:a="http://schemas.openxmlformats.org/drawingml/2006/main">
  <xdr:oneCellAnchor>
    <xdr:from>
      <xdr:col>0</xdr:col>
      <xdr:colOff>657225</xdr:colOff>
      <xdr:row>17</xdr:row>
      <xdr:rowOff>0</xdr:rowOff>
    </xdr:from>
    <xdr:ext cx="9686925" cy="9144000"/>
    <xdr:graphicFrame macro="">
      <xdr:nvGraphicFramePr>
        <xdr:cNvPr id="65" name="Chart 65">
          <a:extLst>
            <a:ext uri="{FF2B5EF4-FFF2-40B4-BE49-F238E27FC236}">
              <a16:creationId xmlns:a16="http://schemas.microsoft.com/office/drawing/2014/main" id="{00000000-0008-0000-4A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2581275</xdr:colOff>
      <xdr:row>12</xdr:row>
      <xdr:rowOff>123825</xdr:rowOff>
    </xdr:from>
    <xdr:ext cx="790575" cy="714375"/>
    <xdr:pic>
      <xdr:nvPicPr>
        <xdr:cNvPr id="2" name="image14.png" descr="http://www.htybcn.com/attachments/Image/flecha_atras_26.png?template=generic">
          <a:extLst>
            <a:ext uri="{FF2B5EF4-FFF2-40B4-BE49-F238E27FC236}">
              <a16:creationId xmlns:a16="http://schemas.microsoft.com/office/drawing/2014/main" id="{00000000-0008-0000-4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3" name="image1.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1.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5" name="image1.pn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6" name="image1.png">
          <a:extLst>
            <a:ext uri="{FF2B5EF4-FFF2-40B4-BE49-F238E27FC236}">
              <a16:creationId xmlns:a16="http://schemas.microsoft.com/office/drawing/2014/main" id="{00000000-0008-0000-4A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7" name="image1.png">
          <a:extLst>
            <a:ext uri="{FF2B5EF4-FFF2-40B4-BE49-F238E27FC236}">
              <a16:creationId xmlns:a16="http://schemas.microsoft.com/office/drawing/2014/main" id="{00000000-0008-0000-4A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8" name="image1.png">
          <a:extLst>
            <a:ext uri="{FF2B5EF4-FFF2-40B4-BE49-F238E27FC236}">
              <a16:creationId xmlns:a16="http://schemas.microsoft.com/office/drawing/2014/main" id="{00000000-0008-0000-4A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9" name="image1.png">
          <a:extLst>
            <a:ext uri="{FF2B5EF4-FFF2-40B4-BE49-F238E27FC236}">
              <a16:creationId xmlns:a16="http://schemas.microsoft.com/office/drawing/2014/main" id="{00000000-0008-0000-4A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0" name="image1.png">
          <a:extLst>
            <a:ext uri="{FF2B5EF4-FFF2-40B4-BE49-F238E27FC236}">
              <a16:creationId xmlns:a16="http://schemas.microsoft.com/office/drawing/2014/main" id="{00000000-0008-0000-4A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1" name="image1.png">
          <a:extLst>
            <a:ext uri="{FF2B5EF4-FFF2-40B4-BE49-F238E27FC236}">
              <a16:creationId xmlns:a16="http://schemas.microsoft.com/office/drawing/2014/main" id="{00000000-0008-0000-4A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12" name="image1.png">
          <a:extLst>
            <a:ext uri="{FF2B5EF4-FFF2-40B4-BE49-F238E27FC236}">
              <a16:creationId xmlns:a16="http://schemas.microsoft.com/office/drawing/2014/main" id="{00000000-0008-0000-4A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3" name="image1.png">
          <a:extLst>
            <a:ext uri="{FF2B5EF4-FFF2-40B4-BE49-F238E27FC236}">
              <a16:creationId xmlns:a16="http://schemas.microsoft.com/office/drawing/2014/main" id="{00000000-0008-0000-4A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4" name="image1.png">
          <a:extLst>
            <a:ext uri="{FF2B5EF4-FFF2-40B4-BE49-F238E27FC236}">
              <a16:creationId xmlns:a16="http://schemas.microsoft.com/office/drawing/2014/main" id="{00000000-0008-0000-4A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5" name="image1.png">
          <a:extLst>
            <a:ext uri="{FF2B5EF4-FFF2-40B4-BE49-F238E27FC236}">
              <a16:creationId xmlns:a16="http://schemas.microsoft.com/office/drawing/2014/main" id="{00000000-0008-0000-4A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6" name="image1.png">
          <a:extLst>
            <a:ext uri="{FF2B5EF4-FFF2-40B4-BE49-F238E27FC236}">
              <a16:creationId xmlns:a16="http://schemas.microsoft.com/office/drawing/2014/main" id="{00000000-0008-0000-4A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7" name="image1.png">
          <a:extLst>
            <a:ext uri="{FF2B5EF4-FFF2-40B4-BE49-F238E27FC236}">
              <a16:creationId xmlns:a16="http://schemas.microsoft.com/office/drawing/2014/main" id="{00000000-0008-0000-4A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18" name="image1.png">
          <a:extLst>
            <a:ext uri="{FF2B5EF4-FFF2-40B4-BE49-F238E27FC236}">
              <a16:creationId xmlns:a16="http://schemas.microsoft.com/office/drawing/2014/main" id="{00000000-0008-0000-4A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12</xdr:row>
      <xdr:rowOff>0</xdr:rowOff>
    </xdr:from>
    <xdr:ext cx="0" cy="171450"/>
    <xdr:pic>
      <xdr:nvPicPr>
        <xdr:cNvPr id="19" name="image1.png">
          <a:extLst>
            <a:ext uri="{FF2B5EF4-FFF2-40B4-BE49-F238E27FC236}">
              <a16:creationId xmlns:a16="http://schemas.microsoft.com/office/drawing/2014/main" id="{00000000-0008-0000-4A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0" name="image1.png">
          <a:extLst>
            <a:ext uri="{FF2B5EF4-FFF2-40B4-BE49-F238E27FC236}">
              <a16:creationId xmlns:a16="http://schemas.microsoft.com/office/drawing/2014/main" id="{00000000-0008-0000-4A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1" name="image1.png">
          <a:extLst>
            <a:ext uri="{FF2B5EF4-FFF2-40B4-BE49-F238E27FC236}">
              <a16:creationId xmlns:a16="http://schemas.microsoft.com/office/drawing/2014/main" id="{00000000-0008-0000-4A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2" name="image1.png">
          <a:extLst>
            <a:ext uri="{FF2B5EF4-FFF2-40B4-BE49-F238E27FC236}">
              <a16:creationId xmlns:a16="http://schemas.microsoft.com/office/drawing/2014/main" id="{00000000-0008-0000-4A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3" name="image1.png">
          <a:extLst>
            <a:ext uri="{FF2B5EF4-FFF2-40B4-BE49-F238E27FC236}">
              <a16:creationId xmlns:a16="http://schemas.microsoft.com/office/drawing/2014/main" id="{00000000-0008-0000-4A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4" name="image1.png">
          <a:extLst>
            <a:ext uri="{FF2B5EF4-FFF2-40B4-BE49-F238E27FC236}">
              <a16:creationId xmlns:a16="http://schemas.microsoft.com/office/drawing/2014/main" id="{00000000-0008-0000-4A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5" name="image1.png">
          <a:extLst>
            <a:ext uri="{FF2B5EF4-FFF2-40B4-BE49-F238E27FC236}">
              <a16:creationId xmlns:a16="http://schemas.microsoft.com/office/drawing/2014/main" id="{00000000-0008-0000-4A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6" name="image1.png">
          <a:extLst>
            <a:ext uri="{FF2B5EF4-FFF2-40B4-BE49-F238E27FC236}">
              <a16:creationId xmlns:a16="http://schemas.microsoft.com/office/drawing/2014/main" id="{00000000-0008-0000-4A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7" name="image1.png">
          <a:extLst>
            <a:ext uri="{FF2B5EF4-FFF2-40B4-BE49-F238E27FC236}">
              <a16:creationId xmlns:a16="http://schemas.microsoft.com/office/drawing/2014/main" id="{00000000-0008-0000-4A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8" name="image1.png">
          <a:extLst>
            <a:ext uri="{FF2B5EF4-FFF2-40B4-BE49-F238E27FC236}">
              <a16:creationId xmlns:a16="http://schemas.microsoft.com/office/drawing/2014/main" id="{00000000-0008-0000-4A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9" name="image1.png">
          <a:extLst>
            <a:ext uri="{FF2B5EF4-FFF2-40B4-BE49-F238E27FC236}">
              <a16:creationId xmlns:a16="http://schemas.microsoft.com/office/drawing/2014/main" id="{00000000-0008-0000-4A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12</xdr:row>
      <xdr:rowOff>0</xdr:rowOff>
    </xdr:from>
    <xdr:ext cx="0" cy="171450"/>
    <xdr:pic>
      <xdr:nvPicPr>
        <xdr:cNvPr id="30" name="image1.png">
          <a:extLst>
            <a:ext uri="{FF2B5EF4-FFF2-40B4-BE49-F238E27FC236}">
              <a16:creationId xmlns:a16="http://schemas.microsoft.com/office/drawing/2014/main" id="{00000000-0008-0000-4A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12</xdr:row>
      <xdr:rowOff>0</xdr:rowOff>
    </xdr:from>
    <xdr:ext cx="676275" cy="190500"/>
    <xdr:pic>
      <xdr:nvPicPr>
        <xdr:cNvPr id="31" name="image1.png">
          <a:extLst>
            <a:ext uri="{FF2B5EF4-FFF2-40B4-BE49-F238E27FC236}">
              <a16:creationId xmlns:a16="http://schemas.microsoft.com/office/drawing/2014/main" id="{00000000-0008-0000-4A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5.xml><?xml version="1.0" encoding="utf-8"?>
<xdr:wsDr xmlns:xdr="http://schemas.openxmlformats.org/drawingml/2006/spreadsheetDrawing" xmlns:a="http://schemas.openxmlformats.org/drawingml/2006/main">
  <xdr:oneCellAnchor>
    <xdr:from>
      <xdr:col>0</xdr:col>
      <xdr:colOff>952500</xdr:colOff>
      <xdr:row>13</xdr:row>
      <xdr:rowOff>66675</xdr:rowOff>
    </xdr:from>
    <xdr:ext cx="8763000" cy="3371850"/>
    <xdr:graphicFrame macro="">
      <xdr:nvGraphicFramePr>
        <xdr:cNvPr id="66" name="Chart 66">
          <a:extLst>
            <a:ext uri="{FF2B5EF4-FFF2-40B4-BE49-F238E27FC236}">
              <a16:creationId xmlns:a16="http://schemas.microsoft.com/office/drawing/2014/main" id="{00000000-0008-0000-4B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2619375</xdr:colOff>
      <xdr:row>9</xdr:row>
      <xdr:rowOff>47625</xdr:rowOff>
    </xdr:from>
    <xdr:ext cx="847725" cy="762000"/>
    <xdr:pic>
      <xdr:nvPicPr>
        <xdr:cNvPr id="2" name="image14.png" descr="http://www.htybcn.com/attachments/Image/flecha_atras_26.png?template=generic">
          <a:extLst>
            <a:ext uri="{FF2B5EF4-FFF2-40B4-BE49-F238E27FC236}">
              <a16:creationId xmlns:a16="http://schemas.microsoft.com/office/drawing/2014/main" id="{00000000-0008-0000-4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1.pn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1.png">
          <a:extLst>
            <a:ext uri="{FF2B5EF4-FFF2-40B4-BE49-F238E27FC236}">
              <a16:creationId xmlns:a16="http://schemas.microsoft.com/office/drawing/2014/main" id="{00000000-0008-0000-4B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1.png">
          <a:extLst>
            <a:ext uri="{FF2B5EF4-FFF2-40B4-BE49-F238E27FC236}">
              <a16:creationId xmlns:a16="http://schemas.microsoft.com/office/drawing/2014/main" id="{00000000-0008-0000-4B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1.png">
          <a:extLst>
            <a:ext uri="{FF2B5EF4-FFF2-40B4-BE49-F238E27FC236}">
              <a16:creationId xmlns:a16="http://schemas.microsoft.com/office/drawing/2014/main" id="{00000000-0008-0000-4B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8" name="image1.png">
          <a:extLst>
            <a:ext uri="{FF2B5EF4-FFF2-40B4-BE49-F238E27FC236}">
              <a16:creationId xmlns:a16="http://schemas.microsoft.com/office/drawing/2014/main" id="{00000000-0008-0000-4B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9" name="image1.png">
          <a:extLst>
            <a:ext uri="{FF2B5EF4-FFF2-40B4-BE49-F238E27FC236}">
              <a16:creationId xmlns:a16="http://schemas.microsoft.com/office/drawing/2014/main" id="{00000000-0008-0000-4B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1.png">
          <a:extLst>
            <a:ext uri="{FF2B5EF4-FFF2-40B4-BE49-F238E27FC236}">
              <a16:creationId xmlns:a16="http://schemas.microsoft.com/office/drawing/2014/main" id="{00000000-0008-0000-4B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1" name="image1.png">
          <a:extLst>
            <a:ext uri="{FF2B5EF4-FFF2-40B4-BE49-F238E27FC236}">
              <a16:creationId xmlns:a16="http://schemas.microsoft.com/office/drawing/2014/main" id="{00000000-0008-0000-4B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2" name="image1.png">
          <a:extLst>
            <a:ext uri="{FF2B5EF4-FFF2-40B4-BE49-F238E27FC236}">
              <a16:creationId xmlns:a16="http://schemas.microsoft.com/office/drawing/2014/main" id="{00000000-0008-0000-4B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3" name="image1.png">
          <a:extLst>
            <a:ext uri="{FF2B5EF4-FFF2-40B4-BE49-F238E27FC236}">
              <a16:creationId xmlns:a16="http://schemas.microsoft.com/office/drawing/2014/main" id="{00000000-0008-0000-4B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0</xdr:rowOff>
    </xdr:from>
    <xdr:ext cx="676275" cy="190500"/>
    <xdr:pic>
      <xdr:nvPicPr>
        <xdr:cNvPr id="14" name="image1.png">
          <a:extLst>
            <a:ext uri="{FF2B5EF4-FFF2-40B4-BE49-F238E27FC236}">
              <a16:creationId xmlns:a16="http://schemas.microsoft.com/office/drawing/2014/main" id="{00000000-0008-0000-4B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6.xml><?xml version="1.0" encoding="utf-8"?>
<xdr:wsDr xmlns:xdr="http://schemas.openxmlformats.org/drawingml/2006/spreadsheetDrawing" xmlns:a="http://schemas.openxmlformats.org/drawingml/2006/main">
  <xdr:oneCellAnchor>
    <xdr:from>
      <xdr:col>1</xdr:col>
      <xdr:colOff>0</xdr:colOff>
      <xdr:row>13</xdr:row>
      <xdr:rowOff>76200</xdr:rowOff>
    </xdr:from>
    <xdr:ext cx="8505825" cy="3324225"/>
    <xdr:graphicFrame macro="">
      <xdr:nvGraphicFramePr>
        <xdr:cNvPr id="67" name="Chart 67">
          <a:extLst>
            <a:ext uri="{FF2B5EF4-FFF2-40B4-BE49-F238E27FC236}">
              <a16:creationId xmlns:a16="http://schemas.microsoft.com/office/drawing/2014/main" id="{00000000-0008-0000-4C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2590800</xdr:colOff>
      <xdr:row>9</xdr:row>
      <xdr:rowOff>19050</xdr:rowOff>
    </xdr:from>
    <xdr:ext cx="847725" cy="733425"/>
    <xdr:pic>
      <xdr:nvPicPr>
        <xdr:cNvPr id="2" name="image14.png" descr="http://www.htybcn.com/attachments/Image/flecha_atras_26.png?template=generic">
          <a:extLst>
            <a:ext uri="{FF2B5EF4-FFF2-40B4-BE49-F238E27FC236}">
              <a16:creationId xmlns:a16="http://schemas.microsoft.com/office/drawing/2014/main" id="{00000000-0008-0000-4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C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1.png">
          <a:extLst>
            <a:ext uri="{FF2B5EF4-FFF2-40B4-BE49-F238E27FC236}">
              <a16:creationId xmlns:a16="http://schemas.microsoft.com/office/drawing/2014/main" id="{00000000-0008-0000-4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5" name="image1.png">
          <a:extLst>
            <a:ext uri="{FF2B5EF4-FFF2-40B4-BE49-F238E27FC236}">
              <a16:creationId xmlns:a16="http://schemas.microsoft.com/office/drawing/2014/main" id="{00000000-0008-0000-4C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6" name="image1.png">
          <a:extLst>
            <a:ext uri="{FF2B5EF4-FFF2-40B4-BE49-F238E27FC236}">
              <a16:creationId xmlns:a16="http://schemas.microsoft.com/office/drawing/2014/main" id="{00000000-0008-0000-4C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7" name="image1.png">
          <a:extLst>
            <a:ext uri="{FF2B5EF4-FFF2-40B4-BE49-F238E27FC236}">
              <a16:creationId xmlns:a16="http://schemas.microsoft.com/office/drawing/2014/main" id="{00000000-0008-0000-4C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8" name="image1.png">
          <a:extLst>
            <a:ext uri="{FF2B5EF4-FFF2-40B4-BE49-F238E27FC236}">
              <a16:creationId xmlns:a16="http://schemas.microsoft.com/office/drawing/2014/main" id="{00000000-0008-0000-4C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9" name="image1.png">
          <a:extLst>
            <a:ext uri="{FF2B5EF4-FFF2-40B4-BE49-F238E27FC236}">
              <a16:creationId xmlns:a16="http://schemas.microsoft.com/office/drawing/2014/main" id="{00000000-0008-0000-4C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0" name="image1.png">
          <a:extLst>
            <a:ext uri="{FF2B5EF4-FFF2-40B4-BE49-F238E27FC236}">
              <a16:creationId xmlns:a16="http://schemas.microsoft.com/office/drawing/2014/main" id="{00000000-0008-0000-4C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1" name="image1.png">
          <a:extLst>
            <a:ext uri="{FF2B5EF4-FFF2-40B4-BE49-F238E27FC236}">
              <a16:creationId xmlns:a16="http://schemas.microsoft.com/office/drawing/2014/main" id="{00000000-0008-0000-4C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2" name="image1.png">
          <a:extLst>
            <a:ext uri="{FF2B5EF4-FFF2-40B4-BE49-F238E27FC236}">
              <a16:creationId xmlns:a16="http://schemas.microsoft.com/office/drawing/2014/main" id="{00000000-0008-0000-4C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1.png">
          <a:extLst>
            <a:ext uri="{FF2B5EF4-FFF2-40B4-BE49-F238E27FC236}">
              <a16:creationId xmlns:a16="http://schemas.microsoft.com/office/drawing/2014/main" id="{00000000-0008-0000-4C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4" name="image1.png">
          <a:extLst>
            <a:ext uri="{FF2B5EF4-FFF2-40B4-BE49-F238E27FC236}">
              <a16:creationId xmlns:a16="http://schemas.microsoft.com/office/drawing/2014/main" id="{00000000-0008-0000-4C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5" name="image1.png">
          <a:extLst>
            <a:ext uri="{FF2B5EF4-FFF2-40B4-BE49-F238E27FC236}">
              <a16:creationId xmlns:a16="http://schemas.microsoft.com/office/drawing/2014/main" id="{00000000-0008-0000-4C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6" name="image1.png">
          <a:extLst>
            <a:ext uri="{FF2B5EF4-FFF2-40B4-BE49-F238E27FC236}">
              <a16:creationId xmlns:a16="http://schemas.microsoft.com/office/drawing/2014/main" id="{00000000-0008-0000-4C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7" name="image1.png">
          <a:extLst>
            <a:ext uri="{FF2B5EF4-FFF2-40B4-BE49-F238E27FC236}">
              <a16:creationId xmlns:a16="http://schemas.microsoft.com/office/drawing/2014/main" id="{00000000-0008-0000-4C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8" name="image1.png">
          <a:extLst>
            <a:ext uri="{FF2B5EF4-FFF2-40B4-BE49-F238E27FC236}">
              <a16:creationId xmlns:a16="http://schemas.microsoft.com/office/drawing/2014/main" id="{00000000-0008-0000-4C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7.xml><?xml version="1.0" encoding="utf-8"?>
<xdr:wsDr xmlns:xdr="http://schemas.openxmlformats.org/drawingml/2006/spreadsheetDrawing" xmlns:a="http://schemas.openxmlformats.org/drawingml/2006/main">
  <xdr:oneCellAnchor>
    <xdr:from>
      <xdr:col>0</xdr:col>
      <xdr:colOff>885825</xdr:colOff>
      <xdr:row>14</xdr:row>
      <xdr:rowOff>47625</xdr:rowOff>
    </xdr:from>
    <xdr:ext cx="11029950" cy="4019550"/>
    <xdr:graphicFrame macro="">
      <xdr:nvGraphicFramePr>
        <xdr:cNvPr id="68" name="Chart 68">
          <a:extLst>
            <a:ext uri="{FF2B5EF4-FFF2-40B4-BE49-F238E27FC236}">
              <a16:creationId xmlns:a16="http://schemas.microsoft.com/office/drawing/2014/main" id="{00000000-0008-0000-4D00-00004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4552950</xdr:colOff>
      <xdr:row>10</xdr:row>
      <xdr:rowOff>38100</xdr:rowOff>
    </xdr:from>
    <xdr:ext cx="819150" cy="733425"/>
    <xdr:pic>
      <xdr:nvPicPr>
        <xdr:cNvPr id="2" name="image14.png" descr="http://www.htybcn.com/attachments/Image/flecha_atras_26.png?template=generic">
          <a:extLst>
            <a:ext uri="{FF2B5EF4-FFF2-40B4-BE49-F238E27FC236}">
              <a16:creationId xmlns:a16="http://schemas.microsoft.com/office/drawing/2014/main" id="{00000000-0008-0000-4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3" name="image1.png">
          <a:extLst>
            <a:ext uri="{FF2B5EF4-FFF2-40B4-BE49-F238E27FC236}">
              <a16:creationId xmlns:a16="http://schemas.microsoft.com/office/drawing/2014/main" id="{00000000-0008-0000-4D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4" name="image1.png">
          <a:extLst>
            <a:ext uri="{FF2B5EF4-FFF2-40B4-BE49-F238E27FC236}">
              <a16:creationId xmlns:a16="http://schemas.microsoft.com/office/drawing/2014/main" id="{00000000-0008-0000-4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5" name="image1.png">
          <a:extLst>
            <a:ext uri="{FF2B5EF4-FFF2-40B4-BE49-F238E27FC236}">
              <a16:creationId xmlns:a16="http://schemas.microsoft.com/office/drawing/2014/main" id="{00000000-0008-0000-4D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6" name="image1.png">
          <a:extLst>
            <a:ext uri="{FF2B5EF4-FFF2-40B4-BE49-F238E27FC236}">
              <a16:creationId xmlns:a16="http://schemas.microsoft.com/office/drawing/2014/main" id="{00000000-0008-0000-4D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7" name="image1.png">
          <a:extLst>
            <a:ext uri="{FF2B5EF4-FFF2-40B4-BE49-F238E27FC236}">
              <a16:creationId xmlns:a16="http://schemas.microsoft.com/office/drawing/2014/main" id="{00000000-0008-0000-4D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8" name="image1.png">
          <a:extLst>
            <a:ext uri="{FF2B5EF4-FFF2-40B4-BE49-F238E27FC236}">
              <a16:creationId xmlns:a16="http://schemas.microsoft.com/office/drawing/2014/main" id="{00000000-0008-0000-4D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9" name="image1.png">
          <a:extLst>
            <a:ext uri="{FF2B5EF4-FFF2-40B4-BE49-F238E27FC236}">
              <a16:creationId xmlns:a16="http://schemas.microsoft.com/office/drawing/2014/main" id="{00000000-0008-0000-4D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276225</xdr:colOff>
      <xdr:row>10</xdr:row>
      <xdr:rowOff>19050</xdr:rowOff>
    </xdr:from>
    <xdr:ext cx="7143750" cy="2847975"/>
    <xdr:graphicFrame macro="">
      <xdr:nvGraphicFramePr>
        <xdr:cNvPr id="7" name="Chart 7" title="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28575</xdr:colOff>
      <xdr:row>9</xdr:row>
      <xdr:rowOff>152400</xdr:rowOff>
    </xdr:from>
    <xdr:ext cx="7534275" cy="2628900"/>
    <xdr:graphicFrame macro="">
      <xdr:nvGraphicFramePr>
        <xdr:cNvPr id="8" name="Chart 8" title="Gráfico">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10D54"/>
    <pageSetUpPr fitToPage="1"/>
  </sheetPr>
  <dimension ref="A1:Z1000"/>
  <sheetViews>
    <sheetView workbookViewId="0">
      <selection sqref="A1:S1"/>
    </sheetView>
  </sheetViews>
  <sheetFormatPr baseColWidth="10" defaultColWidth="11.21875" defaultRowHeight="15" customHeight="1"/>
  <cols>
    <col min="1" max="1" width="33.109375" customWidth="1"/>
    <col min="2" max="2" width="12.88671875" customWidth="1"/>
    <col min="3" max="3" width="26.6640625" customWidth="1"/>
    <col min="4" max="4" width="13.6640625" customWidth="1"/>
    <col min="5" max="5" width="8.21875" customWidth="1"/>
    <col min="6" max="6" width="28" customWidth="1"/>
    <col min="7" max="7" width="57.77734375" customWidth="1"/>
    <col min="8" max="8" width="11.5546875" customWidth="1"/>
    <col min="9" max="9" width="25" customWidth="1"/>
    <col min="10" max="10" width="8.21875" customWidth="1"/>
    <col min="11" max="11" width="10.6640625" customWidth="1"/>
    <col min="12" max="12" width="11.5546875" customWidth="1"/>
    <col min="13" max="13" width="10.21875" customWidth="1"/>
    <col min="14" max="14" width="7.44140625" customWidth="1"/>
    <col min="15" max="15" width="10" customWidth="1"/>
    <col min="16" max="16" width="12.77734375" customWidth="1"/>
    <col min="17" max="17" width="11.109375" customWidth="1"/>
    <col min="18" max="18" width="26.6640625" customWidth="1"/>
    <col min="19" max="19" width="14.88671875" customWidth="1"/>
    <col min="20" max="26" width="10.5546875" customWidth="1"/>
  </cols>
  <sheetData>
    <row r="1" spans="1:19">
      <c r="A1" s="237" t="s">
        <v>0</v>
      </c>
      <c r="B1" s="238"/>
      <c r="C1" s="238"/>
      <c r="D1" s="238"/>
      <c r="E1" s="238"/>
      <c r="F1" s="238"/>
      <c r="G1" s="238"/>
      <c r="H1" s="238"/>
      <c r="I1" s="238"/>
      <c r="J1" s="238"/>
      <c r="K1" s="238"/>
      <c r="L1" s="238"/>
      <c r="M1" s="238"/>
      <c r="N1" s="238"/>
      <c r="O1" s="238"/>
      <c r="P1" s="238"/>
      <c r="Q1" s="238"/>
      <c r="R1" s="238"/>
      <c r="S1" s="239"/>
    </row>
    <row r="2" spans="1:19">
      <c r="A2" s="240" t="s">
        <v>1</v>
      </c>
      <c r="B2" s="241"/>
      <c r="C2" s="241"/>
      <c r="D2" s="241"/>
      <c r="E2" s="241"/>
      <c r="F2" s="241"/>
      <c r="G2" s="241"/>
      <c r="H2" s="241"/>
      <c r="I2" s="241"/>
      <c r="J2" s="241"/>
      <c r="K2" s="241"/>
      <c r="L2" s="241"/>
      <c r="M2" s="241"/>
      <c r="N2" s="241"/>
      <c r="O2" s="241"/>
      <c r="P2" s="241"/>
      <c r="Q2" s="241"/>
      <c r="R2" s="241"/>
      <c r="S2" s="242"/>
    </row>
    <row r="3" spans="1:19">
      <c r="A3" s="243" t="s">
        <v>2</v>
      </c>
      <c r="B3" s="244"/>
      <c r="C3" s="244"/>
      <c r="D3" s="244"/>
      <c r="E3" s="244"/>
      <c r="F3" s="244"/>
      <c r="G3" s="244"/>
      <c r="H3" s="244"/>
      <c r="I3" s="244"/>
      <c r="J3" s="244"/>
      <c r="K3" s="244"/>
      <c r="L3" s="244"/>
      <c r="M3" s="244"/>
      <c r="N3" s="244"/>
      <c r="O3" s="244"/>
      <c r="P3" s="244"/>
      <c r="Q3" s="244"/>
      <c r="R3" s="244"/>
      <c r="S3" s="245"/>
    </row>
    <row r="4" spans="1:19" ht="33.75">
      <c r="A4" s="1" t="s">
        <v>3</v>
      </c>
      <c r="B4" s="1" t="s">
        <v>4</v>
      </c>
      <c r="C4" s="1" t="s">
        <v>5</v>
      </c>
      <c r="D4" s="1" t="s">
        <v>6</v>
      </c>
      <c r="E4" s="1" t="s">
        <v>7</v>
      </c>
      <c r="F4" s="1" t="s">
        <v>8</v>
      </c>
      <c r="G4" s="1" t="s">
        <v>9</v>
      </c>
      <c r="H4" s="1" t="s">
        <v>10</v>
      </c>
      <c r="I4" s="1" t="s">
        <v>11</v>
      </c>
      <c r="J4" s="1" t="s">
        <v>12</v>
      </c>
      <c r="K4" s="1" t="s">
        <v>13</v>
      </c>
      <c r="L4" s="1" t="s">
        <v>14</v>
      </c>
      <c r="M4" s="1" t="s">
        <v>15</v>
      </c>
      <c r="N4" s="1" t="s">
        <v>16</v>
      </c>
      <c r="O4" s="1" t="s">
        <v>17</v>
      </c>
      <c r="P4" s="1" t="s">
        <v>18</v>
      </c>
      <c r="Q4" s="1" t="s">
        <v>19</v>
      </c>
      <c r="R4" s="1" t="s">
        <v>20</v>
      </c>
      <c r="S4" s="1" t="s">
        <v>21</v>
      </c>
    </row>
    <row r="5" spans="1:19" ht="82.5" customHeight="1">
      <c r="A5" s="2" t="s">
        <v>22</v>
      </c>
      <c r="B5" s="2" t="s">
        <v>23</v>
      </c>
      <c r="C5" s="2" t="s">
        <v>24</v>
      </c>
      <c r="D5" s="2" t="s">
        <v>25</v>
      </c>
      <c r="E5" s="3" t="s">
        <v>26</v>
      </c>
      <c r="F5" s="4" t="s">
        <v>27</v>
      </c>
      <c r="G5" s="3" t="s">
        <v>28</v>
      </c>
      <c r="H5" s="3" t="s">
        <v>29</v>
      </c>
      <c r="I5" s="5" t="s">
        <v>30</v>
      </c>
      <c r="J5" s="5">
        <v>5</v>
      </c>
      <c r="K5" s="6" t="s">
        <v>31</v>
      </c>
      <c r="L5" s="6">
        <v>42808</v>
      </c>
      <c r="M5" s="5" t="s">
        <v>32</v>
      </c>
      <c r="N5" s="7">
        <v>0.75</v>
      </c>
      <c r="O5" s="7" t="s">
        <v>33</v>
      </c>
      <c r="P5" s="7" t="s">
        <v>34</v>
      </c>
      <c r="Q5" s="3" t="s">
        <v>34</v>
      </c>
      <c r="R5" s="5" t="s">
        <v>35</v>
      </c>
      <c r="S5" s="4" t="s">
        <v>36</v>
      </c>
    </row>
    <row r="6" spans="1:19" ht="82.5" customHeight="1">
      <c r="A6" s="2" t="s">
        <v>37</v>
      </c>
      <c r="B6" s="2" t="s">
        <v>23</v>
      </c>
      <c r="C6" s="2" t="s">
        <v>38</v>
      </c>
      <c r="D6" s="2" t="s">
        <v>39</v>
      </c>
      <c r="E6" s="3" t="s">
        <v>40</v>
      </c>
      <c r="F6" s="4" t="s">
        <v>27</v>
      </c>
      <c r="G6" s="3" t="s">
        <v>41</v>
      </c>
      <c r="H6" s="3" t="s">
        <v>29</v>
      </c>
      <c r="I6" s="3"/>
      <c r="J6" s="3"/>
      <c r="K6" s="8"/>
      <c r="L6" s="8">
        <v>42675</v>
      </c>
      <c r="M6" s="8" t="s">
        <v>32</v>
      </c>
      <c r="N6" s="9">
        <v>0.9</v>
      </c>
      <c r="O6" s="3" t="s">
        <v>42</v>
      </c>
      <c r="P6" s="3" t="s">
        <v>34</v>
      </c>
      <c r="Q6" s="3" t="s">
        <v>34</v>
      </c>
      <c r="R6" s="3" t="s">
        <v>43</v>
      </c>
      <c r="S6" s="4" t="s">
        <v>36</v>
      </c>
    </row>
    <row r="7" spans="1:19" ht="82.5" customHeight="1">
      <c r="A7" s="2" t="s">
        <v>44</v>
      </c>
      <c r="B7" s="2" t="s">
        <v>45</v>
      </c>
      <c r="C7" s="2" t="s">
        <v>46</v>
      </c>
      <c r="D7" s="2" t="s">
        <v>47</v>
      </c>
      <c r="E7" s="3" t="s">
        <v>26</v>
      </c>
      <c r="F7" s="4" t="s">
        <v>27</v>
      </c>
      <c r="G7" s="3" t="s">
        <v>48</v>
      </c>
      <c r="H7" s="3" t="s">
        <v>29</v>
      </c>
      <c r="I7" s="3"/>
      <c r="J7" s="3"/>
      <c r="K7" s="8"/>
      <c r="L7" s="8">
        <v>42005</v>
      </c>
      <c r="M7" s="8">
        <v>42369</v>
      </c>
      <c r="N7" s="9">
        <v>0.8</v>
      </c>
      <c r="O7" s="3" t="s">
        <v>33</v>
      </c>
      <c r="P7" s="3" t="s">
        <v>34</v>
      </c>
      <c r="Q7" s="3" t="s">
        <v>49</v>
      </c>
      <c r="R7" s="3" t="s">
        <v>50</v>
      </c>
      <c r="S7" s="4" t="s">
        <v>36</v>
      </c>
    </row>
    <row r="8" spans="1:19" ht="82.5" customHeight="1">
      <c r="A8" s="2" t="s">
        <v>51</v>
      </c>
      <c r="B8" s="2" t="s">
        <v>45</v>
      </c>
      <c r="C8" s="2" t="s">
        <v>52</v>
      </c>
      <c r="D8" s="2" t="s">
        <v>53</v>
      </c>
      <c r="E8" s="3" t="s">
        <v>26</v>
      </c>
      <c r="F8" s="4" t="s">
        <v>27</v>
      </c>
      <c r="G8" s="3" t="s">
        <v>54</v>
      </c>
      <c r="H8" s="3" t="s">
        <v>29</v>
      </c>
      <c r="I8" s="2" t="s">
        <v>55</v>
      </c>
      <c r="J8" s="3"/>
      <c r="K8" s="8" t="s">
        <v>31</v>
      </c>
      <c r="L8" s="8">
        <v>42895</v>
      </c>
      <c r="M8" s="8" t="s">
        <v>32</v>
      </c>
      <c r="N8" s="9">
        <v>0.95</v>
      </c>
      <c r="O8" s="3" t="s">
        <v>33</v>
      </c>
      <c r="P8" s="5" t="s">
        <v>56</v>
      </c>
      <c r="Q8" s="5" t="s">
        <v>56</v>
      </c>
      <c r="R8" s="3" t="s">
        <v>57</v>
      </c>
      <c r="S8" s="4" t="s">
        <v>36</v>
      </c>
    </row>
    <row r="9" spans="1:19" ht="82.5" customHeight="1">
      <c r="A9" s="2" t="s">
        <v>58</v>
      </c>
      <c r="B9" s="2" t="s">
        <v>59</v>
      </c>
      <c r="C9" s="2" t="s">
        <v>60</v>
      </c>
      <c r="D9" s="2" t="s">
        <v>61</v>
      </c>
      <c r="E9" s="3" t="s">
        <v>26</v>
      </c>
      <c r="F9" s="4" t="s">
        <v>62</v>
      </c>
      <c r="G9" s="3" t="s">
        <v>63</v>
      </c>
      <c r="H9" s="3" t="s">
        <v>29</v>
      </c>
      <c r="I9" s="3"/>
      <c r="J9" s="3"/>
      <c r="K9" s="8"/>
      <c r="L9" s="8">
        <v>42005</v>
      </c>
      <c r="M9" s="8">
        <v>42369</v>
      </c>
      <c r="N9" s="9">
        <v>1</v>
      </c>
      <c r="O9" s="10" t="s">
        <v>33</v>
      </c>
      <c r="P9" s="10" t="s">
        <v>64</v>
      </c>
      <c r="Q9" s="3" t="s">
        <v>49</v>
      </c>
      <c r="R9" s="3" t="s">
        <v>65</v>
      </c>
      <c r="S9" s="4" t="s">
        <v>36</v>
      </c>
    </row>
    <row r="10" spans="1:19" ht="82.5" customHeight="1">
      <c r="A10" s="2" t="s">
        <v>66</v>
      </c>
      <c r="B10" s="2" t="s">
        <v>59</v>
      </c>
      <c r="C10" s="2" t="s">
        <v>67</v>
      </c>
      <c r="D10" s="2" t="s">
        <v>68</v>
      </c>
      <c r="E10" s="3" t="s">
        <v>26</v>
      </c>
      <c r="F10" s="4" t="s">
        <v>62</v>
      </c>
      <c r="G10" s="3" t="s">
        <v>69</v>
      </c>
      <c r="H10" s="3" t="s">
        <v>29</v>
      </c>
      <c r="I10" s="3"/>
      <c r="J10" s="3"/>
      <c r="K10" s="8"/>
      <c r="L10" s="8">
        <v>42005</v>
      </c>
      <c r="M10" s="8">
        <v>42369</v>
      </c>
      <c r="N10" s="9">
        <v>0.7</v>
      </c>
      <c r="O10" s="10" t="s">
        <v>33</v>
      </c>
      <c r="P10" s="10" t="s">
        <v>64</v>
      </c>
      <c r="Q10" s="3" t="s">
        <v>64</v>
      </c>
      <c r="R10" s="3" t="s">
        <v>65</v>
      </c>
      <c r="S10" s="4" t="s">
        <v>36</v>
      </c>
    </row>
    <row r="11" spans="1:19" ht="82.5" customHeight="1">
      <c r="A11" s="2" t="s">
        <v>70</v>
      </c>
      <c r="B11" s="2" t="s">
        <v>59</v>
      </c>
      <c r="C11" s="2" t="s">
        <v>71</v>
      </c>
      <c r="D11" s="2" t="s">
        <v>72</v>
      </c>
      <c r="E11" s="3" t="s">
        <v>26</v>
      </c>
      <c r="F11" s="4" t="s">
        <v>62</v>
      </c>
      <c r="G11" s="3" t="s">
        <v>73</v>
      </c>
      <c r="H11" s="3" t="s">
        <v>29</v>
      </c>
      <c r="I11" s="3"/>
      <c r="J11" s="3"/>
      <c r="K11" s="8"/>
      <c r="L11" s="8">
        <v>42461</v>
      </c>
      <c r="M11" s="8">
        <v>42735</v>
      </c>
      <c r="N11" s="9">
        <v>0.9</v>
      </c>
      <c r="O11" s="10" t="s">
        <v>33</v>
      </c>
      <c r="P11" s="10" t="s">
        <v>56</v>
      </c>
      <c r="Q11" s="3" t="s">
        <v>56</v>
      </c>
      <c r="R11" s="3" t="s">
        <v>65</v>
      </c>
      <c r="S11" s="4" t="s">
        <v>36</v>
      </c>
    </row>
    <row r="12" spans="1:19" ht="82.5" customHeight="1">
      <c r="A12" s="2" t="s">
        <v>74</v>
      </c>
      <c r="B12" s="2" t="s">
        <v>75</v>
      </c>
      <c r="C12" s="2" t="s">
        <v>76</v>
      </c>
      <c r="D12" s="2" t="s">
        <v>77</v>
      </c>
      <c r="E12" s="3" t="s">
        <v>26</v>
      </c>
      <c r="F12" s="4" t="s">
        <v>62</v>
      </c>
      <c r="G12" s="3" t="s">
        <v>78</v>
      </c>
      <c r="H12" s="3" t="s">
        <v>29</v>
      </c>
      <c r="I12" s="3"/>
      <c r="J12" s="3"/>
      <c r="K12" s="8"/>
      <c r="L12" s="8">
        <v>42370</v>
      </c>
      <c r="M12" s="8">
        <v>42735</v>
      </c>
      <c r="N12" s="9">
        <v>1</v>
      </c>
      <c r="O12" s="10" t="s">
        <v>33</v>
      </c>
      <c r="P12" s="10" t="s">
        <v>64</v>
      </c>
      <c r="Q12" s="3" t="s">
        <v>64</v>
      </c>
      <c r="R12" s="3" t="s">
        <v>65</v>
      </c>
      <c r="S12" s="4" t="s">
        <v>36</v>
      </c>
    </row>
    <row r="13" spans="1:19" ht="82.5" customHeight="1">
      <c r="A13" s="2" t="s">
        <v>79</v>
      </c>
      <c r="B13" s="2" t="s">
        <v>23</v>
      </c>
      <c r="C13" s="2" t="s">
        <v>80</v>
      </c>
      <c r="D13" s="2" t="s">
        <v>81</v>
      </c>
      <c r="E13" s="3" t="s">
        <v>82</v>
      </c>
      <c r="F13" s="4" t="s">
        <v>83</v>
      </c>
      <c r="G13" s="3"/>
      <c r="H13" s="3" t="s">
        <v>29</v>
      </c>
      <c r="I13" s="3" t="s">
        <v>84</v>
      </c>
      <c r="J13" s="9" t="s">
        <v>85</v>
      </c>
      <c r="K13" s="8" t="s">
        <v>85</v>
      </c>
      <c r="L13" s="8">
        <v>43205</v>
      </c>
      <c r="M13" s="8" t="s">
        <v>32</v>
      </c>
      <c r="N13" s="9">
        <v>0.7</v>
      </c>
      <c r="O13" s="10" t="s">
        <v>33</v>
      </c>
      <c r="P13" s="10" t="s">
        <v>64</v>
      </c>
      <c r="Q13" s="3" t="s">
        <v>64</v>
      </c>
      <c r="R13" s="3" t="s">
        <v>86</v>
      </c>
      <c r="S13" s="4" t="s">
        <v>87</v>
      </c>
    </row>
    <row r="14" spans="1:19" ht="82.5" customHeight="1">
      <c r="A14" s="2" t="s">
        <v>88</v>
      </c>
      <c r="B14" s="2" t="s">
        <v>59</v>
      </c>
      <c r="C14" s="2" t="s">
        <v>89</v>
      </c>
      <c r="D14" s="2" t="s">
        <v>90</v>
      </c>
      <c r="E14" s="3" t="s">
        <v>40</v>
      </c>
      <c r="F14" s="4" t="s">
        <v>83</v>
      </c>
      <c r="G14" s="3" t="s">
        <v>91</v>
      </c>
      <c r="H14" s="3" t="s">
        <v>29</v>
      </c>
      <c r="I14" s="3" t="s">
        <v>92</v>
      </c>
      <c r="J14" s="9" t="s">
        <v>85</v>
      </c>
      <c r="K14" s="8" t="s">
        <v>85</v>
      </c>
      <c r="L14" s="8">
        <v>43205</v>
      </c>
      <c r="M14" s="8" t="s">
        <v>32</v>
      </c>
      <c r="N14" s="9">
        <v>0.9</v>
      </c>
      <c r="O14" s="10" t="s">
        <v>33</v>
      </c>
      <c r="P14" s="10" t="s">
        <v>64</v>
      </c>
      <c r="Q14" s="3" t="s">
        <v>64</v>
      </c>
      <c r="R14" s="3" t="s">
        <v>93</v>
      </c>
      <c r="S14" s="4" t="s">
        <v>87</v>
      </c>
    </row>
    <row r="15" spans="1:19" ht="82.5" customHeight="1">
      <c r="A15" s="2" t="s">
        <v>94</v>
      </c>
      <c r="B15" s="2" t="s">
        <v>59</v>
      </c>
      <c r="C15" s="2" t="s">
        <v>95</v>
      </c>
      <c r="D15" s="2" t="s">
        <v>96</v>
      </c>
      <c r="E15" s="3" t="s">
        <v>40</v>
      </c>
      <c r="F15" s="4" t="s">
        <v>83</v>
      </c>
      <c r="G15" s="3" t="s">
        <v>97</v>
      </c>
      <c r="H15" s="3" t="s">
        <v>29</v>
      </c>
      <c r="I15" s="3" t="s">
        <v>92</v>
      </c>
      <c r="J15" s="9" t="s">
        <v>85</v>
      </c>
      <c r="K15" s="8" t="s">
        <v>85</v>
      </c>
      <c r="L15" s="8">
        <v>43205</v>
      </c>
      <c r="M15" s="8" t="s">
        <v>32</v>
      </c>
      <c r="N15" s="9">
        <v>0.8</v>
      </c>
      <c r="O15" s="10" t="s">
        <v>33</v>
      </c>
      <c r="P15" s="10" t="s">
        <v>56</v>
      </c>
      <c r="Q15" s="3" t="s">
        <v>56</v>
      </c>
      <c r="R15" s="3" t="s">
        <v>98</v>
      </c>
      <c r="S15" s="4" t="s">
        <v>87</v>
      </c>
    </row>
    <row r="16" spans="1:19" ht="82.5" customHeight="1">
      <c r="A16" s="2" t="s">
        <v>99</v>
      </c>
      <c r="B16" s="2" t="s">
        <v>59</v>
      </c>
      <c r="C16" s="2" t="s">
        <v>100</v>
      </c>
      <c r="D16" s="2" t="s">
        <v>101</v>
      </c>
      <c r="E16" s="3" t="s">
        <v>82</v>
      </c>
      <c r="F16" s="4" t="s">
        <v>83</v>
      </c>
      <c r="G16" s="3" t="s">
        <v>102</v>
      </c>
      <c r="H16" s="3" t="s">
        <v>29</v>
      </c>
      <c r="I16" s="3" t="s">
        <v>92</v>
      </c>
      <c r="J16" s="9" t="s">
        <v>85</v>
      </c>
      <c r="K16" s="8" t="s">
        <v>85</v>
      </c>
      <c r="L16" s="8">
        <v>43205</v>
      </c>
      <c r="M16" s="8" t="s">
        <v>32</v>
      </c>
      <c r="N16" s="9">
        <v>0.9</v>
      </c>
      <c r="O16" s="10" t="s">
        <v>33</v>
      </c>
      <c r="P16" s="10" t="s">
        <v>49</v>
      </c>
      <c r="Q16" s="3" t="s">
        <v>49</v>
      </c>
      <c r="R16" s="3" t="s">
        <v>93</v>
      </c>
      <c r="S16" s="4" t="s">
        <v>87</v>
      </c>
    </row>
    <row r="17" spans="1:19" ht="82.5" customHeight="1">
      <c r="A17" s="2" t="s">
        <v>103</v>
      </c>
      <c r="B17" s="2" t="s">
        <v>59</v>
      </c>
      <c r="C17" s="2" t="s">
        <v>104</v>
      </c>
      <c r="D17" s="2" t="s">
        <v>105</v>
      </c>
      <c r="E17" s="3" t="s">
        <v>40</v>
      </c>
      <c r="F17" s="4" t="s">
        <v>83</v>
      </c>
      <c r="G17" s="3" t="s">
        <v>106</v>
      </c>
      <c r="H17" s="3" t="s">
        <v>107</v>
      </c>
      <c r="I17" s="3" t="s">
        <v>108</v>
      </c>
      <c r="J17" s="9" t="s">
        <v>85</v>
      </c>
      <c r="K17" s="8" t="s">
        <v>85</v>
      </c>
      <c r="L17" s="8">
        <v>43205</v>
      </c>
      <c r="M17" s="8" t="s">
        <v>32</v>
      </c>
      <c r="N17" s="3">
        <v>1</v>
      </c>
      <c r="O17" s="10" t="s">
        <v>33</v>
      </c>
      <c r="P17" s="10" t="s">
        <v>49</v>
      </c>
      <c r="Q17" s="3" t="s">
        <v>49</v>
      </c>
      <c r="R17" s="3" t="s">
        <v>109</v>
      </c>
      <c r="S17" s="4" t="s">
        <v>87</v>
      </c>
    </row>
    <row r="18" spans="1:19" ht="82.5" customHeight="1">
      <c r="A18" s="2" t="s">
        <v>110</v>
      </c>
      <c r="B18" s="2" t="s">
        <v>45</v>
      </c>
      <c r="C18" s="2" t="s">
        <v>111</v>
      </c>
      <c r="D18" s="2" t="s">
        <v>112</v>
      </c>
      <c r="E18" s="3" t="s">
        <v>40</v>
      </c>
      <c r="F18" s="4" t="s">
        <v>83</v>
      </c>
      <c r="G18" s="3" t="s">
        <v>113</v>
      </c>
      <c r="H18" s="3" t="s">
        <v>29</v>
      </c>
      <c r="I18" s="3" t="s">
        <v>114</v>
      </c>
      <c r="J18" s="9" t="s">
        <v>85</v>
      </c>
      <c r="K18" s="8" t="s">
        <v>85</v>
      </c>
      <c r="L18" s="8">
        <v>2019</v>
      </c>
      <c r="M18" s="8" t="s">
        <v>32</v>
      </c>
      <c r="N18" s="9">
        <v>0.6</v>
      </c>
      <c r="O18" s="10" t="s">
        <v>33</v>
      </c>
      <c r="P18" s="10" t="s">
        <v>64</v>
      </c>
      <c r="Q18" s="3" t="s">
        <v>64</v>
      </c>
      <c r="R18" s="3" t="s">
        <v>115</v>
      </c>
      <c r="S18" s="4" t="s">
        <v>87</v>
      </c>
    </row>
    <row r="19" spans="1:19" ht="82.5" customHeight="1">
      <c r="A19" s="2" t="s">
        <v>116</v>
      </c>
      <c r="B19" s="2" t="s">
        <v>23</v>
      </c>
      <c r="C19" s="2" t="s">
        <v>117</v>
      </c>
      <c r="D19" s="2" t="s">
        <v>118</v>
      </c>
      <c r="E19" s="3" t="s">
        <v>119</v>
      </c>
      <c r="F19" s="4" t="s">
        <v>120</v>
      </c>
      <c r="G19" s="3" t="s">
        <v>121</v>
      </c>
      <c r="H19" s="3" t="s">
        <v>29</v>
      </c>
      <c r="I19" s="3" t="s">
        <v>122</v>
      </c>
      <c r="J19" s="3">
        <v>80</v>
      </c>
      <c r="K19" s="8">
        <v>42005</v>
      </c>
      <c r="L19" s="8">
        <v>42005</v>
      </c>
      <c r="M19" s="8">
        <v>42369</v>
      </c>
      <c r="N19" s="9">
        <v>0.87</v>
      </c>
      <c r="O19" s="10" t="s">
        <v>33</v>
      </c>
      <c r="P19" s="10" t="s">
        <v>34</v>
      </c>
      <c r="Q19" s="3" t="s">
        <v>34</v>
      </c>
      <c r="R19" s="3" t="s">
        <v>123</v>
      </c>
      <c r="S19" s="4" t="s">
        <v>124</v>
      </c>
    </row>
    <row r="20" spans="1:19" ht="82.5" customHeight="1">
      <c r="A20" s="2" t="s">
        <v>125</v>
      </c>
      <c r="B20" s="2" t="s">
        <v>75</v>
      </c>
      <c r="C20" s="2" t="s">
        <v>126</v>
      </c>
      <c r="D20" s="2" t="s">
        <v>127</v>
      </c>
      <c r="E20" s="3" t="s">
        <v>119</v>
      </c>
      <c r="F20" s="4" t="s">
        <v>120</v>
      </c>
      <c r="G20" s="3" t="s">
        <v>128</v>
      </c>
      <c r="H20" s="3" t="s">
        <v>29</v>
      </c>
      <c r="I20" s="3"/>
      <c r="J20" s="3">
        <v>3000</v>
      </c>
      <c r="K20" s="8">
        <v>42005</v>
      </c>
      <c r="L20" s="8">
        <v>42005</v>
      </c>
      <c r="M20" s="8">
        <v>42369</v>
      </c>
      <c r="N20" s="9">
        <v>1</v>
      </c>
      <c r="O20" s="10" t="s">
        <v>33</v>
      </c>
      <c r="P20" s="10" t="s">
        <v>34</v>
      </c>
      <c r="Q20" s="3" t="s">
        <v>34</v>
      </c>
      <c r="R20" s="3" t="s">
        <v>129</v>
      </c>
      <c r="S20" s="4" t="s">
        <v>130</v>
      </c>
    </row>
    <row r="21" spans="1:19" ht="82.5" customHeight="1">
      <c r="A21" s="2" t="s">
        <v>131</v>
      </c>
      <c r="B21" s="2" t="s">
        <v>59</v>
      </c>
      <c r="C21" s="2" t="s">
        <v>132</v>
      </c>
      <c r="D21" s="2" t="s">
        <v>133</v>
      </c>
      <c r="E21" s="3" t="s">
        <v>40</v>
      </c>
      <c r="F21" s="4" t="s">
        <v>134</v>
      </c>
      <c r="G21" s="3" t="s">
        <v>135</v>
      </c>
      <c r="H21" s="3" t="s">
        <v>107</v>
      </c>
      <c r="I21" s="3" t="s">
        <v>136</v>
      </c>
      <c r="J21" s="3">
        <v>0</v>
      </c>
      <c r="K21" s="8">
        <v>42004</v>
      </c>
      <c r="L21" s="8">
        <v>42005</v>
      </c>
      <c r="M21" s="8">
        <v>42369</v>
      </c>
      <c r="N21" s="11">
        <v>1</v>
      </c>
      <c r="O21" s="10" t="s">
        <v>42</v>
      </c>
      <c r="P21" s="10" t="s">
        <v>64</v>
      </c>
      <c r="Q21" s="3" t="s">
        <v>49</v>
      </c>
      <c r="R21" s="3" t="s">
        <v>137</v>
      </c>
      <c r="S21" s="4" t="s">
        <v>138</v>
      </c>
    </row>
    <row r="22" spans="1:19" ht="82.5" customHeight="1">
      <c r="A22" s="2" t="s">
        <v>139</v>
      </c>
      <c r="B22" s="2" t="s">
        <v>59</v>
      </c>
      <c r="C22" s="2" t="s">
        <v>140</v>
      </c>
      <c r="D22" s="2" t="s">
        <v>141</v>
      </c>
      <c r="E22" s="3" t="s">
        <v>40</v>
      </c>
      <c r="F22" s="4" t="s">
        <v>134</v>
      </c>
      <c r="G22" s="3" t="s">
        <v>142</v>
      </c>
      <c r="H22" s="3" t="s">
        <v>107</v>
      </c>
      <c r="I22" s="3" t="s">
        <v>136</v>
      </c>
      <c r="J22" s="3">
        <v>0</v>
      </c>
      <c r="K22" s="8">
        <v>42004</v>
      </c>
      <c r="L22" s="8">
        <v>42005</v>
      </c>
      <c r="M22" s="8"/>
      <c r="N22" s="11">
        <v>1</v>
      </c>
      <c r="O22" s="10" t="s">
        <v>42</v>
      </c>
      <c r="P22" s="10" t="s">
        <v>64</v>
      </c>
      <c r="Q22" s="3" t="s">
        <v>49</v>
      </c>
      <c r="R22" s="3" t="s">
        <v>137</v>
      </c>
      <c r="S22" s="4" t="s">
        <v>138</v>
      </c>
    </row>
    <row r="23" spans="1:19" ht="185.25" customHeight="1">
      <c r="A23" s="2" t="s">
        <v>143</v>
      </c>
      <c r="B23" s="12" t="s">
        <v>75</v>
      </c>
      <c r="C23" s="12" t="s">
        <v>144</v>
      </c>
      <c r="D23" s="2" t="s">
        <v>145</v>
      </c>
      <c r="E23" s="13" t="s">
        <v>146</v>
      </c>
      <c r="F23" s="14" t="s">
        <v>147</v>
      </c>
      <c r="G23" s="15" t="s">
        <v>148</v>
      </c>
      <c r="H23" s="3" t="s">
        <v>29</v>
      </c>
      <c r="I23" s="3"/>
      <c r="J23" s="3"/>
      <c r="K23" s="3"/>
      <c r="L23" s="8">
        <v>42005</v>
      </c>
      <c r="M23" s="8"/>
      <c r="N23" s="16">
        <v>0.9</v>
      </c>
      <c r="O23" s="17" t="s">
        <v>149</v>
      </c>
      <c r="P23" s="13" t="s">
        <v>49</v>
      </c>
      <c r="Q23" s="13" t="s">
        <v>64</v>
      </c>
      <c r="R23" s="3" t="s">
        <v>150</v>
      </c>
      <c r="S23" s="14" t="s">
        <v>151</v>
      </c>
    </row>
    <row r="24" spans="1:19" ht="82.5" customHeight="1">
      <c r="A24" s="2" t="s">
        <v>152</v>
      </c>
      <c r="B24" s="2" t="s">
        <v>75</v>
      </c>
      <c r="C24" s="2" t="s">
        <v>153</v>
      </c>
      <c r="D24" s="2" t="s">
        <v>154</v>
      </c>
      <c r="E24" s="3" t="s">
        <v>119</v>
      </c>
      <c r="F24" s="14" t="s">
        <v>147</v>
      </c>
      <c r="G24" s="2" t="s">
        <v>155</v>
      </c>
      <c r="H24" s="3" t="s">
        <v>29</v>
      </c>
      <c r="I24" s="3" t="s">
        <v>156</v>
      </c>
      <c r="J24" s="3"/>
      <c r="K24" s="8" t="s">
        <v>157</v>
      </c>
      <c r="L24" s="8">
        <v>43410</v>
      </c>
      <c r="M24" s="8" t="s">
        <v>32</v>
      </c>
      <c r="N24" s="16">
        <v>0.85</v>
      </c>
      <c r="O24" s="17" t="s">
        <v>149</v>
      </c>
      <c r="P24" s="13" t="s">
        <v>64</v>
      </c>
      <c r="Q24" s="13" t="s">
        <v>64</v>
      </c>
      <c r="R24" s="3" t="s">
        <v>35</v>
      </c>
      <c r="S24" s="14" t="s">
        <v>151</v>
      </c>
    </row>
    <row r="25" spans="1:19" ht="82.5" customHeight="1">
      <c r="A25" s="12" t="s">
        <v>158</v>
      </c>
      <c r="B25" s="12" t="s">
        <v>75</v>
      </c>
      <c r="C25" s="12" t="s">
        <v>159</v>
      </c>
      <c r="D25" s="2" t="s">
        <v>160</v>
      </c>
      <c r="E25" s="13" t="s">
        <v>146</v>
      </c>
      <c r="F25" s="14" t="s">
        <v>161</v>
      </c>
      <c r="G25" s="2" t="s">
        <v>162</v>
      </c>
      <c r="H25" s="3" t="s">
        <v>29</v>
      </c>
      <c r="I25" s="3" t="s">
        <v>163</v>
      </c>
      <c r="J25" s="3"/>
      <c r="K25" s="8"/>
      <c r="L25" s="8">
        <v>43173</v>
      </c>
      <c r="M25" s="8" t="s">
        <v>32</v>
      </c>
      <c r="N25" s="16">
        <v>0.8</v>
      </c>
      <c r="O25" s="17" t="s">
        <v>149</v>
      </c>
      <c r="P25" s="13" t="s">
        <v>64</v>
      </c>
      <c r="Q25" s="13" t="s">
        <v>64</v>
      </c>
      <c r="R25" s="3" t="s">
        <v>164</v>
      </c>
      <c r="S25" s="14" t="s">
        <v>165</v>
      </c>
    </row>
    <row r="26" spans="1:19" ht="82.5" customHeight="1">
      <c r="A26" s="12" t="s">
        <v>166</v>
      </c>
      <c r="B26" s="12" t="s">
        <v>167</v>
      </c>
      <c r="C26" s="12" t="s">
        <v>168</v>
      </c>
      <c r="D26" s="2" t="s">
        <v>169</v>
      </c>
      <c r="E26" s="13" t="s">
        <v>146</v>
      </c>
      <c r="F26" s="14" t="s">
        <v>170</v>
      </c>
      <c r="G26" s="2" t="s">
        <v>171</v>
      </c>
      <c r="H26" s="3" t="s">
        <v>29</v>
      </c>
      <c r="I26" s="3" t="s">
        <v>172</v>
      </c>
      <c r="J26" s="3"/>
      <c r="K26" s="8" t="s">
        <v>31</v>
      </c>
      <c r="L26" s="8">
        <v>42850</v>
      </c>
      <c r="M26" s="8" t="s">
        <v>32</v>
      </c>
      <c r="N26" s="16">
        <v>0.8</v>
      </c>
      <c r="O26" s="17" t="s">
        <v>149</v>
      </c>
      <c r="P26" s="17" t="s">
        <v>64</v>
      </c>
      <c r="Q26" s="13" t="s">
        <v>64</v>
      </c>
      <c r="R26" s="3" t="s">
        <v>173</v>
      </c>
      <c r="S26" s="14" t="s">
        <v>174</v>
      </c>
    </row>
    <row r="27" spans="1:19" ht="82.5" customHeight="1">
      <c r="A27" s="12" t="s">
        <v>175</v>
      </c>
      <c r="B27" s="12" t="s">
        <v>75</v>
      </c>
      <c r="C27" s="12" t="s">
        <v>176</v>
      </c>
      <c r="D27" s="2" t="s">
        <v>177</v>
      </c>
      <c r="E27" s="13" t="s">
        <v>146</v>
      </c>
      <c r="F27" s="14" t="s">
        <v>170</v>
      </c>
      <c r="G27" s="2" t="s">
        <v>178</v>
      </c>
      <c r="H27" s="3" t="s">
        <v>29</v>
      </c>
      <c r="I27" s="3" t="s">
        <v>172</v>
      </c>
      <c r="J27" s="3"/>
      <c r="K27" s="8" t="s">
        <v>31</v>
      </c>
      <c r="L27" s="8">
        <v>42850</v>
      </c>
      <c r="M27" s="8" t="s">
        <v>32</v>
      </c>
      <c r="N27" s="16">
        <v>0.75</v>
      </c>
      <c r="O27" s="17" t="s">
        <v>149</v>
      </c>
      <c r="P27" s="17" t="s">
        <v>64</v>
      </c>
      <c r="Q27" s="13" t="s">
        <v>64</v>
      </c>
      <c r="R27" s="3" t="s">
        <v>173</v>
      </c>
      <c r="S27" s="14" t="s">
        <v>174</v>
      </c>
    </row>
    <row r="28" spans="1:19" ht="82.5" customHeight="1">
      <c r="A28" s="12" t="s">
        <v>179</v>
      </c>
      <c r="B28" s="12" t="s">
        <v>45</v>
      </c>
      <c r="C28" s="12" t="s">
        <v>180</v>
      </c>
      <c r="D28" s="2" t="s">
        <v>181</v>
      </c>
      <c r="E28" s="13" t="s">
        <v>40</v>
      </c>
      <c r="F28" s="18" t="s">
        <v>182</v>
      </c>
      <c r="G28" s="3" t="s">
        <v>183</v>
      </c>
      <c r="H28" s="3" t="s">
        <v>29</v>
      </c>
      <c r="I28" s="3" t="s">
        <v>184</v>
      </c>
      <c r="J28" s="3"/>
      <c r="K28" s="8"/>
      <c r="L28" s="8">
        <v>42005</v>
      </c>
      <c r="M28" s="8">
        <v>42369</v>
      </c>
      <c r="N28" s="16">
        <v>0.95</v>
      </c>
      <c r="O28" s="17" t="s">
        <v>33</v>
      </c>
      <c r="P28" s="13" t="s">
        <v>56</v>
      </c>
      <c r="Q28" s="13" t="s">
        <v>56</v>
      </c>
      <c r="R28" s="2" t="s">
        <v>185</v>
      </c>
      <c r="S28" s="19" t="s">
        <v>186</v>
      </c>
    </row>
    <row r="29" spans="1:19" ht="82.5" customHeight="1">
      <c r="A29" s="12" t="s">
        <v>187</v>
      </c>
      <c r="B29" s="12" t="s">
        <v>59</v>
      </c>
      <c r="C29" s="12" t="s">
        <v>188</v>
      </c>
      <c r="D29" s="2" t="s">
        <v>189</v>
      </c>
      <c r="E29" s="13" t="s">
        <v>40</v>
      </c>
      <c r="F29" s="18" t="s">
        <v>182</v>
      </c>
      <c r="G29" s="3" t="s">
        <v>190</v>
      </c>
      <c r="H29" s="3" t="s">
        <v>29</v>
      </c>
      <c r="I29" s="3" t="s">
        <v>191</v>
      </c>
      <c r="J29" s="3"/>
      <c r="K29" s="8"/>
      <c r="L29" s="8">
        <v>42005</v>
      </c>
      <c r="M29" s="8">
        <v>42369</v>
      </c>
      <c r="N29" s="16">
        <v>0.75</v>
      </c>
      <c r="O29" s="17" t="s">
        <v>33</v>
      </c>
      <c r="P29" s="17" t="s">
        <v>56</v>
      </c>
      <c r="Q29" s="13" t="s">
        <v>56</v>
      </c>
      <c r="R29" s="3" t="s">
        <v>192</v>
      </c>
      <c r="S29" s="19" t="s">
        <v>186</v>
      </c>
    </row>
    <row r="30" spans="1:19" ht="82.5" customHeight="1">
      <c r="A30" s="12" t="s">
        <v>193</v>
      </c>
      <c r="B30" s="12" t="s">
        <v>75</v>
      </c>
      <c r="C30" s="12" t="s">
        <v>194</v>
      </c>
      <c r="D30" s="2" t="s">
        <v>195</v>
      </c>
      <c r="E30" s="13" t="s">
        <v>40</v>
      </c>
      <c r="F30" s="18" t="s">
        <v>182</v>
      </c>
      <c r="G30" s="3" t="s">
        <v>196</v>
      </c>
      <c r="H30" s="3" t="s">
        <v>29</v>
      </c>
      <c r="I30" s="3" t="s">
        <v>184</v>
      </c>
      <c r="J30" s="3"/>
      <c r="K30" s="8"/>
      <c r="L30" s="8">
        <v>42005</v>
      </c>
      <c r="M30" s="8">
        <v>42369</v>
      </c>
      <c r="N30" s="16">
        <v>0.7</v>
      </c>
      <c r="O30" s="17" t="s">
        <v>33</v>
      </c>
      <c r="P30" s="17" t="s">
        <v>56</v>
      </c>
      <c r="Q30" s="13" t="s">
        <v>56</v>
      </c>
      <c r="R30" s="3" t="s">
        <v>197</v>
      </c>
      <c r="S30" s="19" t="s">
        <v>186</v>
      </c>
    </row>
    <row r="31" spans="1:19" ht="82.5" customHeight="1">
      <c r="A31" s="12" t="s">
        <v>198</v>
      </c>
      <c r="B31" s="12" t="s">
        <v>75</v>
      </c>
      <c r="C31" s="12" t="s">
        <v>199</v>
      </c>
      <c r="D31" s="2" t="s">
        <v>200</v>
      </c>
      <c r="E31" s="13" t="s">
        <v>40</v>
      </c>
      <c r="F31" s="18" t="s">
        <v>182</v>
      </c>
      <c r="G31" s="3" t="s">
        <v>201</v>
      </c>
      <c r="H31" s="3" t="s">
        <v>29</v>
      </c>
      <c r="I31" s="3" t="s">
        <v>202</v>
      </c>
      <c r="J31" s="3"/>
      <c r="K31" s="8"/>
      <c r="L31" s="8">
        <v>42736</v>
      </c>
      <c r="M31" s="8" t="s">
        <v>32</v>
      </c>
      <c r="N31" s="16">
        <v>0.8</v>
      </c>
      <c r="O31" s="17" t="s">
        <v>33</v>
      </c>
      <c r="P31" s="17" t="s">
        <v>56</v>
      </c>
      <c r="Q31" s="13" t="s">
        <v>56</v>
      </c>
      <c r="R31" s="3" t="s">
        <v>203</v>
      </c>
      <c r="S31" s="19" t="s">
        <v>186</v>
      </c>
    </row>
    <row r="32" spans="1:19" ht="82.5" customHeight="1">
      <c r="A32" s="12" t="s">
        <v>204</v>
      </c>
      <c r="B32" s="12" t="s">
        <v>45</v>
      </c>
      <c r="C32" s="12" t="s">
        <v>205</v>
      </c>
      <c r="D32" s="2" t="s">
        <v>206</v>
      </c>
      <c r="E32" s="13" t="s">
        <v>207</v>
      </c>
      <c r="F32" s="19" t="s">
        <v>208</v>
      </c>
      <c r="G32" s="12" t="s">
        <v>209</v>
      </c>
      <c r="H32" s="3" t="s">
        <v>29</v>
      </c>
      <c r="I32" s="3" t="s">
        <v>210</v>
      </c>
      <c r="J32" s="3"/>
      <c r="K32" s="8" t="s">
        <v>31</v>
      </c>
      <c r="L32" s="8">
        <v>42795</v>
      </c>
      <c r="M32" s="8" t="s">
        <v>32</v>
      </c>
      <c r="N32" s="16">
        <v>0.8</v>
      </c>
      <c r="O32" s="17" t="s">
        <v>33</v>
      </c>
      <c r="P32" s="17" t="s">
        <v>34</v>
      </c>
      <c r="Q32" s="13" t="s">
        <v>34</v>
      </c>
      <c r="R32" s="3" t="s">
        <v>211</v>
      </c>
      <c r="S32" s="19" t="s">
        <v>212</v>
      </c>
    </row>
    <row r="33" spans="1:26" ht="82.5" customHeight="1">
      <c r="A33" s="12" t="s">
        <v>213</v>
      </c>
      <c r="B33" s="12" t="s">
        <v>45</v>
      </c>
      <c r="C33" s="12" t="s">
        <v>214</v>
      </c>
      <c r="D33" s="2" t="s">
        <v>215</v>
      </c>
      <c r="E33" s="13" t="s">
        <v>207</v>
      </c>
      <c r="F33" s="19" t="s">
        <v>208</v>
      </c>
      <c r="G33" s="12" t="s">
        <v>216</v>
      </c>
      <c r="H33" s="3" t="s">
        <v>29</v>
      </c>
      <c r="I33" s="3" t="s">
        <v>217</v>
      </c>
      <c r="J33" s="3"/>
      <c r="K33" s="8" t="s">
        <v>31</v>
      </c>
      <c r="L33" s="8">
        <v>42795</v>
      </c>
      <c r="M33" s="8" t="s">
        <v>32</v>
      </c>
      <c r="N33" s="16">
        <v>1</v>
      </c>
      <c r="O33" s="17" t="s">
        <v>33</v>
      </c>
      <c r="P33" s="17" t="s">
        <v>34</v>
      </c>
      <c r="Q33" s="13" t="s">
        <v>34</v>
      </c>
      <c r="R33" s="3" t="s">
        <v>211</v>
      </c>
      <c r="S33" s="19" t="s">
        <v>212</v>
      </c>
    </row>
    <row r="34" spans="1:26" ht="82.5" customHeight="1">
      <c r="A34" s="12" t="s">
        <v>218</v>
      </c>
      <c r="B34" s="12" t="s">
        <v>75</v>
      </c>
      <c r="C34" s="12" t="s">
        <v>219</v>
      </c>
      <c r="D34" s="2" t="s">
        <v>220</v>
      </c>
      <c r="E34" s="13" t="s">
        <v>207</v>
      </c>
      <c r="F34" s="19" t="s">
        <v>221</v>
      </c>
      <c r="G34" s="3" t="s">
        <v>222</v>
      </c>
      <c r="H34" s="3" t="s">
        <v>29</v>
      </c>
      <c r="I34" s="3"/>
      <c r="J34" s="9">
        <v>1</v>
      </c>
      <c r="K34" s="8"/>
      <c r="L34" s="8">
        <v>42005</v>
      </c>
      <c r="M34" s="8" t="s">
        <v>223</v>
      </c>
      <c r="N34" s="16">
        <v>1</v>
      </c>
      <c r="O34" s="17" t="s">
        <v>33</v>
      </c>
      <c r="P34" s="17" t="s">
        <v>34</v>
      </c>
      <c r="Q34" s="13" t="s">
        <v>34</v>
      </c>
      <c r="R34" s="3" t="s">
        <v>224</v>
      </c>
      <c r="S34" s="19" t="s">
        <v>212</v>
      </c>
    </row>
    <row r="35" spans="1:26" ht="82.5" customHeight="1">
      <c r="A35" s="12" t="s">
        <v>225</v>
      </c>
      <c r="B35" s="12" t="s">
        <v>23</v>
      </c>
      <c r="C35" s="12" t="s">
        <v>226</v>
      </c>
      <c r="D35" s="2" t="s">
        <v>227</v>
      </c>
      <c r="E35" s="13" t="s">
        <v>207</v>
      </c>
      <c r="F35" s="19" t="s">
        <v>221</v>
      </c>
      <c r="G35" s="3" t="s">
        <v>228</v>
      </c>
      <c r="H35" s="3" t="s">
        <v>29</v>
      </c>
      <c r="I35" s="3"/>
      <c r="J35" s="3"/>
      <c r="K35" s="8"/>
      <c r="L35" s="8">
        <v>42005</v>
      </c>
      <c r="M35" s="8">
        <v>42369</v>
      </c>
      <c r="N35" s="16">
        <v>1</v>
      </c>
      <c r="O35" s="17" t="s">
        <v>33</v>
      </c>
      <c r="P35" s="17" t="s">
        <v>34</v>
      </c>
      <c r="Q35" s="13" t="s">
        <v>34</v>
      </c>
      <c r="R35" s="3" t="s">
        <v>229</v>
      </c>
      <c r="S35" s="19" t="s">
        <v>212</v>
      </c>
    </row>
    <row r="36" spans="1:26" ht="82.5" customHeight="1">
      <c r="A36" s="20" t="s">
        <v>230</v>
      </c>
      <c r="B36" s="12" t="s">
        <v>167</v>
      </c>
      <c r="C36" s="12" t="s">
        <v>231</v>
      </c>
      <c r="D36" s="2" t="s">
        <v>232</v>
      </c>
      <c r="E36" s="13" t="s">
        <v>233</v>
      </c>
      <c r="F36" s="19" t="s">
        <v>221</v>
      </c>
      <c r="G36" s="11" t="s">
        <v>234</v>
      </c>
      <c r="H36" s="3" t="s">
        <v>235</v>
      </c>
      <c r="I36" s="3" t="s">
        <v>236</v>
      </c>
      <c r="J36" s="3">
        <v>0.97</v>
      </c>
      <c r="K36" s="8">
        <v>42004</v>
      </c>
      <c r="L36" s="8">
        <v>42005</v>
      </c>
      <c r="M36" s="8">
        <v>42369</v>
      </c>
      <c r="N36" s="13">
        <v>1.66</v>
      </c>
      <c r="O36" s="21" t="s">
        <v>237</v>
      </c>
      <c r="P36" s="21" t="s">
        <v>238</v>
      </c>
      <c r="Q36" s="13" t="s">
        <v>238</v>
      </c>
      <c r="R36" s="3" t="s">
        <v>239</v>
      </c>
      <c r="S36" s="19" t="s">
        <v>212</v>
      </c>
    </row>
    <row r="37" spans="1:26" ht="82.5" customHeight="1">
      <c r="A37" s="20" t="s">
        <v>240</v>
      </c>
      <c r="B37" s="12" t="s">
        <v>167</v>
      </c>
      <c r="C37" s="12" t="s">
        <v>241</v>
      </c>
      <c r="D37" s="2" t="s">
        <v>242</v>
      </c>
      <c r="E37" s="13" t="s">
        <v>233</v>
      </c>
      <c r="F37" s="19" t="s">
        <v>221</v>
      </c>
      <c r="G37" s="11" t="s">
        <v>243</v>
      </c>
      <c r="H37" s="3" t="s">
        <v>244</v>
      </c>
      <c r="I37" s="3" t="s">
        <v>236</v>
      </c>
      <c r="J37" s="3">
        <v>71.14</v>
      </c>
      <c r="K37" s="8">
        <v>42004</v>
      </c>
      <c r="L37" s="8">
        <v>42005</v>
      </c>
      <c r="M37" s="8">
        <v>42369</v>
      </c>
      <c r="N37" s="13">
        <v>51.31</v>
      </c>
      <c r="O37" s="21" t="s">
        <v>237</v>
      </c>
      <c r="P37" s="21" t="s">
        <v>34</v>
      </c>
      <c r="Q37" s="13" t="s">
        <v>34</v>
      </c>
      <c r="R37" s="3" t="s">
        <v>239</v>
      </c>
      <c r="S37" s="19" t="s">
        <v>212</v>
      </c>
    </row>
    <row r="38" spans="1:26" ht="82.5" customHeight="1">
      <c r="A38" s="20" t="s">
        <v>245</v>
      </c>
      <c r="B38" s="12" t="s">
        <v>167</v>
      </c>
      <c r="C38" s="12" t="s">
        <v>246</v>
      </c>
      <c r="D38" s="2" t="s">
        <v>247</v>
      </c>
      <c r="E38" s="13" t="s">
        <v>233</v>
      </c>
      <c r="F38" s="19" t="s">
        <v>221</v>
      </c>
      <c r="G38" s="11" t="s">
        <v>248</v>
      </c>
      <c r="H38" s="3" t="s">
        <v>249</v>
      </c>
      <c r="I38" s="3" t="s">
        <v>250</v>
      </c>
      <c r="J38" s="3">
        <v>287.56</v>
      </c>
      <c r="K38" s="8">
        <v>42004</v>
      </c>
      <c r="L38" s="8">
        <v>42005</v>
      </c>
      <c r="M38" s="8">
        <v>42369</v>
      </c>
      <c r="N38" s="13">
        <v>287.56</v>
      </c>
      <c r="O38" s="21" t="s">
        <v>237</v>
      </c>
      <c r="P38" s="21" t="s">
        <v>34</v>
      </c>
      <c r="Q38" s="13" t="s">
        <v>34</v>
      </c>
      <c r="R38" s="3" t="s">
        <v>250</v>
      </c>
      <c r="S38" s="19" t="s">
        <v>212</v>
      </c>
    </row>
    <row r="39" spans="1:26" ht="82.5" customHeight="1">
      <c r="A39" s="20" t="s">
        <v>251</v>
      </c>
      <c r="B39" s="12" t="s">
        <v>75</v>
      </c>
      <c r="C39" s="12" t="s">
        <v>252</v>
      </c>
      <c r="D39" s="2" t="s">
        <v>253</v>
      </c>
      <c r="E39" s="13" t="s">
        <v>233</v>
      </c>
      <c r="F39" s="19" t="s">
        <v>221</v>
      </c>
      <c r="G39" s="11" t="s">
        <v>254</v>
      </c>
      <c r="H39" s="3" t="s">
        <v>29</v>
      </c>
      <c r="I39" s="3"/>
      <c r="J39" s="3"/>
      <c r="K39" s="8"/>
      <c r="L39" s="8">
        <v>42260</v>
      </c>
      <c r="M39" s="8">
        <v>42369</v>
      </c>
      <c r="N39" s="16">
        <v>0.3</v>
      </c>
      <c r="O39" s="21" t="s">
        <v>33</v>
      </c>
      <c r="P39" s="21" t="s">
        <v>34</v>
      </c>
      <c r="Q39" s="13" t="s">
        <v>34</v>
      </c>
      <c r="R39" s="3" t="s">
        <v>239</v>
      </c>
      <c r="S39" s="19" t="s">
        <v>212</v>
      </c>
    </row>
    <row r="40" spans="1:26" ht="82.5" customHeight="1">
      <c r="A40" s="12" t="s">
        <v>255</v>
      </c>
      <c r="B40" s="12" t="s">
        <v>45</v>
      </c>
      <c r="C40" s="12" t="s">
        <v>256</v>
      </c>
      <c r="D40" s="2" t="s">
        <v>257</v>
      </c>
      <c r="E40" s="13" t="s">
        <v>40</v>
      </c>
      <c r="F40" s="19" t="s">
        <v>258</v>
      </c>
      <c r="G40" s="3" t="s">
        <v>259</v>
      </c>
      <c r="H40" s="3" t="s">
        <v>29</v>
      </c>
      <c r="I40" s="3" t="s">
        <v>260</v>
      </c>
      <c r="J40" s="3"/>
      <c r="K40" s="8" t="s">
        <v>31</v>
      </c>
      <c r="L40" s="8">
        <v>42810</v>
      </c>
      <c r="M40" s="8" t="s">
        <v>32</v>
      </c>
      <c r="N40" s="16">
        <v>0.8</v>
      </c>
      <c r="O40" s="17" t="s">
        <v>33</v>
      </c>
      <c r="P40" s="17" t="s">
        <v>34</v>
      </c>
      <c r="Q40" s="13" t="s">
        <v>34</v>
      </c>
      <c r="R40" s="3" t="s">
        <v>261</v>
      </c>
      <c r="S40" s="19" t="s">
        <v>212</v>
      </c>
    </row>
    <row r="41" spans="1:26" ht="82.5" customHeight="1">
      <c r="A41" s="12" t="s">
        <v>262</v>
      </c>
      <c r="B41" s="12" t="s">
        <v>75</v>
      </c>
      <c r="C41" s="12" t="s">
        <v>263</v>
      </c>
      <c r="D41" s="2" t="s">
        <v>264</v>
      </c>
      <c r="E41" s="13" t="s">
        <v>265</v>
      </c>
      <c r="F41" s="19" t="s">
        <v>266</v>
      </c>
      <c r="G41" s="3" t="s">
        <v>267</v>
      </c>
      <c r="H41" s="3" t="s">
        <v>29</v>
      </c>
      <c r="I41" s="3"/>
      <c r="J41" s="3"/>
      <c r="K41" s="8"/>
      <c r="L41" s="8">
        <v>42005</v>
      </c>
      <c r="M41" s="8">
        <v>42369</v>
      </c>
      <c r="N41" s="16">
        <v>0.8</v>
      </c>
      <c r="O41" s="17" t="s">
        <v>33</v>
      </c>
      <c r="P41" s="17" t="s">
        <v>64</v>
      </c>
      <c r="Q41" s="13" t="s">
        <v>64</v>
      </c>
      <c r="R41" s="3" t="s">
        <v>268</v>
      </c>
      <c r="S41" s="19" t="s">
        <v>269</v>
      </c>
    </row>
    <row r="42" spans="1:26" ht="82.5" customHeight="1">
      <c r="A42" s="22" t="s">
        <v>270</v>
      </c>
      <c r="B42" s="12" t="s">
        <v>75</v>
      </c>
      <c r="C42" s="12" t="s">
        <v>271</v>
      </c>
      <c r="D42" s="2" t="s">
        <v>272</v>
      </c>
      <c r="E42" s="13" t="s">
        <v>265</v>
      </c>
      <c r="F42" s="19" t="s">
        <v>266</v>
      </c>
      <c r="G42" s="3" t="s">
        <v>273</v>
      </c>
      <c r="H42" s="3" t="s">
        <v>29</v>
      </c>
      <c r="I42" s="3" t="s">
        <v>274</v>
      </c>
      <c r="J42" s="3"/>
      <c r="K42" s="3">
        <v>2017</v>
      </c>
      <c r="L42" s="8">
        <v>43354</v>
      </c>
      <c r="M42" s="8" t="s">
        <v>32</v>
      </c>
      <c r="N42" s="16">
        <v>0.8</v>
      </c>
      <c r="O42" s="17" t="s">
        <v>33</v>
      </c>
      <c r="P42" s="13" t="s">
        <v>56</v>
      </c>
      <c r="Q42" s="13" t="s">
        <v>56</v>
      </c>
      <c r="R42" s="3" t="s">
        <v>275</v>
      </c>
      <c r="S42" s="19" t="s">
        <v>269</v>
      </c>
    </row>
    <row r="43" spans="1:26" ht="82.5" customHeight="1">
      <c r="A43" s="12" t="s">
        <v>276</v>
      </c>
      <c r="B43" s="12" t="s">
        <v>75</v>
      </c>
      <c r="C43" s="12" t="s">
        <v>277</v>
      </c>
      <c r="D43" s="2" t="s">
        <v>278</v>
      </c>
      <c r="E43" s="13" t="s">
        <v>265</v>
      </c>
      <c r="F43" s="19" t="s">
        <v>266</v>
      </c>
      <c r="G43" s="3" t="s">
        <v>279</v>
      </c>
      <c r="H43" s="3" t="s">
        <v>29</v>
      </c>
      <c r="I43" s="3" t="s">
        <v>280</v>
      </c>
      <c r="J43" s="3"/>
      <c r="K43" s="3">
        <v>2017</v>
      </c>
      <c r="L43" s="8">
        <v>43354</v>
      </c>
      <c r="M43" s="8" t="s">
        <v>32</v>
      </c>
      <c r="N43" s="16">
        <v>0.8</v>
      </c>
      <c r="O43" s="17" t="s">
        <v>33</v>
      </c>
      <c r="P43" s="13" t="s">
        <v>49</v>
      </c>
      <c r="Q43" s="13" t="s">
        <v>49</v>
      </c>
      <c r="R43" s="3" t="s">
        <v>281</v>
      </c>
      <c r="S43" s="19" t="s">
        <v>269</v>
      </c>
    </row>
    <row r="44" spans="1:26" ht="82.5" customHeight="1">
      <c r="A44" s="12" t="s">
        <v>282</v>
      </c>
      <c r="B44" s="12" t="s">
        <v>75</v>
      </c>
      <c r="C44" s="12" t="s">
        <v>283</v>
      </c>
      <c r="D44" s="2" t="s">
        <v>284</v>
      </c>
      <c r="E44" s="13" t="s">
        <v>265</v>
      </c>
      <c r="F44" s="19" t="s">
        <v>266</v>
      </c>
      <c r="G44" s="3" t="s">
        <v>285</v>
      </c>
      <c r="H44" s="3" t="s">
        <v>29</v>
      </c>
      <c r="I44" s="3" t="s">
        <v>286</v>
      </c>
      <c r="J44" s="3"/>
      <c r="K44" s="3">
        <v>2017</v>
      </c>
      <c r="L44" s="8">
        <v>43354</v>
      </c>
      <c r="M44" s="8" t="s">
        <v>32</v>
      </c>
      <c r="N44" s="16">
        <v>0.75</v>
      </c>
      <c r="O44" s="17" t="s">
        <v>33</v>
      </c>
      <c r="P44" s="13" t="s">
        <v>49</v>
      </c>
      <c r="Q44" s="13" t="s">
        <v>49</v>
      </c>
      <c r="R44" s="3" t="s">
        <v>287</v>
      </c>
      <c r="S44" s="19" t="s">
        <v>269</v>
      </c>
    </row>
    <row r="45" spans="1:26" ht="82.5" customHeight="1">
      <c r="A45" s="12" t="s">
        <v>288</v>
      </c>
      <c r="B45" s="12" t="s">
        <v>75</v>
      </c>
      <c r="C45" s="12" t="s">
        <v>289</v>
      </c>
      <c r="D45" s="2" t="s">
        <v>290</v>
      </c>
      <c r="E45" s="13" t="s">
        <v>265</v>
      </c>
      <c r="F45" s="19" t="s">
        <v>266</v>
      </c>
      <c r="G45" s="3" t="s">
        <v>291</v>
      </c>
      <c r="H45" s="3" t="s">
        <v>29</v>
      </c>
      <c r="I45" s="3" t="s">
        <v>292</v>
      </c>
      <c r="J45" s="9">
        <v>0.9</v>
      </c>
      <c r="K45" s="3">
        <v>2019</v>
      </c>
      <c r="L45" s="8">
        <v>43630</v>
      </c>
      <c r="M45" s="8" t="s">
        <v>32</v>
      </c>
      <c r="N45" s="16">
        <v>0.9</v>
      </c>
      <c r="O45" s="17" t="s">
        <v>33</v>
      </c>
      <c r="P45" s="13" t="s">
        <v>238</v>
      </c>
      <c r="Q45" s="13" t="s">
        <v>238</v>
      </c>
      <c r="R45" s="3" t="s">
        <v>292</v>
      </c>
      <c r="S45" s="19" t="s">
        <v>269</v>
      </c>
      <c r="T45" s="23"/>
      <c r="U45" s="23"/>
      <c r="V45" s="23"/>
      <c r="W45" s="23"/>
      <c r="X45" s="23"/>
      <c r="Y45" s="23"/>
      <c r="Z45" s="23"/>
    </row>
    <row r="46" spans="1:26" ht="82.5" customHeight="1">
      <c r="A46" s="12" t="s">
        <v>293</v>
      </c>
      <c r="B46" s="12" t="s">
        <v>75</v>
      </c>
      <c r="C46" s="12" t="s">
        <v>294</v>
      </c>
      <c r="D46" s="2" t="s">
        <v>295</v>
      </c>
      <c r="E46" s="13" t="s">
        <v>40</v>
      </c>
      <c r="F46" s="19" t="s">
        <v>296</v>
      </c>
      <c r="G46" s="3" t="s">
        <v>297</v>
      </c>
      <c r="H46" s="3" t="s">
        <v>29</v>
      </c>
      <c r="I46" s="3"/>
      <c r="J46" s="3"/>
      <c r="K46" s="8"/>
      <c r="L46" s="8"/>
      <c r="M46" s="8"/>
      <c r="N46" s="16">
        <v>0.9</v>
      </c>
      <c r="O46" s="17" t="s">
        <v>33</v>
      </c>
      <c r="P46" s="17" t="s">
        <v>56</v>
      </c>
      <c r="Q46" s="13" t="s">
        <v>56</v>
      </c>
      <c r="R46" s="3" t="s">
        <v>298</v>
      </c>
      <c r="S46" s="19" t="s">
        <v>299</v>
      </c>
    </row>
    <row r="47" spans="1:26" ht="82.5" customHeight="1">
      <c r="A47" s="12" t="s">
        <v>300</v>
      </c>
      <c r="B47" s="12" t="s">
        <v>75</v>
      </c>
      <c r="C47" s="12" t="s">
        <v>301</v>
      </c>
      <c r="D47" s="2" t="s">
        <v>302</v>
      </c>
      <c r="E47" s="13" t="s">
        <v>40</v>
      </c>
      <c r="F47" s="19" t="s">
        <v>296</v>
      </c>
      <c r="G47" s="3" t="s">
        <v>303</v>
      </c>
      <c r="H47" s="3" t="s">
        <v>29</v>
      </c>
      <c r="I47" s="3"/>
      <c r="J47" s="3"/>
      <c r="K47" s="8"/>
      <c r="L47" s="8"/>
      <c r="M47" s="8"/>
      <c r="N47" s="16">
        <v>0.9</v>
      </c>
      <c r="O47" s="17" t="s">
        <v>33</v>
      </c>
      <c r="P47" s="17" t="s">
        <v>56</v>
      </c>
      <c r="Q47" s="13" t="s">
        <v>56</v>
      </c>
      <c r="R47" s="3" t="s">
        <v>304</v>
      </c>
      <c r="S47" s="19" t="s">
        <v>299</v>
      </c>
    </row>
    <row r="48" spans="1:26" ht="82.5" customHeight="1">
      <c r="A48" s="12" t="s">
        <v>305</v>
      </c>
      <c r="B48" s="12" t="s">
        <v>75</v>
      </c>
      <c r="C48" s="12" t="s">
        <v>306</v>
      </c>
      <c r="D48" s="2" t="s">
        <v>307</v>
      </c>
      <c r="E48" s="13" t="s">
        <v>207</v>
      </c>
      <c r="F48" s="19" t="s">
        <v>308</v>
      </c>
      <c r="G48" s="3" t="s">
        <v>309</v>
      </c>
      <c r="H48" s="3" t="s">
        <v>29</v>
      </c>
      <c r="I48" s="3" t="s">
        <v>310</v>
      </c>
      <c r="J48" s="3">
        <v>0</v>
      </c>
      <c r="K48" s="8">
        <v>42007</v>
      </c>
      <c r="L48" s="8">
        <v>42005</v>
      </c>
      <c r="M48" s="8">
        <v>42369</v>
      </c>
      <c r="N48" s="16">
        <v>0.8</v>
      </c>
      <c r="O48" s="17" t="s">
        <v>33</v>
      </c>
      <c r="P48" s="17" t="s">
        <v>56</v>
      </c>
      <c r="Q48" s="13" t="s">
        <v>56</v>
      </c>
      <c r="R48" s="3" t="s">
        <v>311</v>
      </c>
      <c r="S48" s="19" t="s">
        <v>312</v>
      </c>
    </row>
    <row r="49" spans="1:19" ht="82.5" customHeight="1">
      <c r="A49" s="20" t="s">
        <v>313</v>
      </c>
      <c r="B49" s="12" t="s">
        <v>75</v>
      </c>
      <c r="C49" s="12" t="s">
        <v>314</v>
      </c>
      <c r="D49" s="2" t="s">
        <v>315</v>
      </c>
      <c r="E49" s="13" t="s">
        <v>40</v>
      </c>
      <c r="F49" s="19" t="s">
        <v>308</v>
      </c>
      <c r="G49" s="12" t="s">
        <v>316</v>
      </c>
      <c r="H49" s="3" t="s">
        <v>29</v>
      </c>
      <c r="I49" s="3" t="s">
        <v>317</v>
      </c>
      <c r="J49" s="3">
        <v>77.180000000000007</v>
      </c>
      <c r="K49" s="8">
        <v>42648</v>
      </c>
      <c r="L49" s="8">
        <v>42650</v>
      </c>
      <c r="M49" s="8">
        <v>42735</v>
      </c>
      <c r="N49" s="16">
        <v>0.8</v>
      </c>
      <c r="O49" s="21" t="s">
        <v>33</v>
      </c>
      <c r="P49" s="17" t="s">
        <v>56</v>
      </c>
      <c r="Q49" s="13" t="s">
        <v>56</v>
      </c>
      <c r="R49" s="3" t="s">
        <v>318</v>
      </c>
      <c r="S49" s="18" t="s">
        <v>312</v>
      </c>
    </row>
    <row r="50" spans="1:19" ht="82.5" customHeight="1">
      <c r="A50" s="20" t="s">
        <v>319</v>
      </c>
      <c r="B50" s="12" t="s">
        <v>75</v>
      </c>
      <c r="C50" s="12" t="s">
        <v>320</v>
      </c>
      <c r="D50" s="2" t="s">
        <v>321</v>
      </c>
      <c r="E50" s="13" t="s">
        <v>40</v>
      </c>
      <c r="F50" s="19" t="s">
        <v>308</v>
      </c>
      <c r="G50" s="12" t="s">
        <v>322</v>
      </c>
      <c r="H50" s="3" t="s">
        <v>29</v>
      </c>
      <c r="I50" s="3" t="s">
        <v>323</v>
      </c>
      <c r="J50" s="3"/>
      <c r="K50" s="8"/>
      <c r="L50" s="8">
        <v>43179</v>
      </c>
      <c r="M50" s="8" t="s">
        <v>32</v>
      </c>
      <c r="N50" s="16">
        <v>0.9</v>
      </c>
      <c r="O50" s="21" t="s">
        <v>33</v>
      </c>
      <c r="P50" s="17" t="s">
        <v>56</v>
      </c>
      <c r="Q50" s="13" t="s">
        <v>56</v>
      </c>
      <c r="R50" s="3" t="s">
        <v>318</v>
      </c>
      <c r="S50" s="18" t="s">
        <v>324</v>
      </c>
    </row>
    <row r="51" spans="1:19" ht="82.5" customHeight="1">
      <c r="A51" s="12" t="s">
        <v>325</v>
      </c>
      <c r="B51" s="12" t="s">
        <v>75</v>
      </c>
      <c r="C51" s="12" t="s">
        <v>326</v>
      </c>
      <c r="D51" s="2" t="s">
        <v>327</v>
      </c>
      <c r="E51" s="13" t="s">
        <v>207</v>
      </c>
      <c r="F51" s="19" t="s">
        <v>328</v>
      </c>
      <c r="G51" s="3" t="s">
        <v>329</v>
      </c>
      <c r="H51" s="3" t="s">
        <v>29</v>
      </c>
      <c r="I51" s="3"/>
      <c r="J51" s="3"/>
      <c r="K51" s="8"/>
      <c r="L51" s="8">
        <v>42005</v>
      </c>
      <c r="M51" s="8">
        <v>42369</v>
      </c>
      <c r="N51" s="16">
        <v>1</v>
      </c>
      <c r="O51" s="17" t="s">
        <v>33</v>
      </c>
      <c r="P51" s="17" t="s">
        <v>64</v>
      </c>
      <c r="Q51" s="13" t="s">
        <v>64</v>
      </c>
      <c r="R51" s="3" t="s">
        <v>330</v>
      </c>
      <c r="S51" s="19" t="s">
        <v>87</v>
      </c>
    </row>
    <row r="52" spans="1:19" ht="82.5" customHeight="1">
      <c r="A52" s="12" t="s">
        <v>331</v>
      </c>
      <c r="B52" s="12" t="s">
        <v>59</v>
      </c>
      <c r="C52" s="12" t="s">
        <v>332</v>
      </c>
      <c r="D52" s="2" t="s">
        <v>333</v>
      </c>
      <c r="E52" s="13" t="s">
        <v>26</v>
      </c>
      <c r="F52" s="19" t="s">
        <v>328</v>
      </c>
      <c r="G52" s="3" t="s">
        <v>334</v>
      </c>
      <c r="H52" s="3" t="s">
        <v>29</v>
      </c>
      <c r="I52" s="3" t="s">
        <v>335</v>
      </c>
      <c r="J52" s="9">
        <v>0.9</v>
      </c>
      <c r="K52" s="8">
        <v>42004</v>
      </c>
      <c r="L52" s="8">
        <v>42005</v>
      </c>
      <c r="M52" s="8">
        <v>42369</v>
      </c>
      <c r="N52" s="16">
        <v>1</v>
      </c>
      <c r="O52" s="17" t="s">
        <v>33</v>
      </c>
      <c r="P52" s="17" t="s">
        <v>56</v>
      </c>
      <c r="Q52" s="13" t="s">
        <v>56</v>
      </c>
      <c r="R52" s="3" t="s">
        <v>336</v>
      </c>
      <c r="S52" s="19" t="s">
        <v>87</v>
      </c>
    </row>
    <row r="53" spans="1:19" ht="82.5" customHeight="1">
      <c r="A53" s="12" t="s">
        <v>337</v>
      </c>
      <c r="B53" s="12" t="s">
        <v>167</v>
      </c>
      <c r="C53" s="12" t="s">
        <v>338</v>
      </c>
      <c r="D53" s="2" t="s">
        <v>339</v>
      </c>
      <c r="E53" s="13" t="s">
        <v>82</v>
      </c>
      <c r="F53" s="19" t="s">
        <v>328</v>
      </c>
      <c r="G53" s="3"/>
      <c r="H53" s="3" t="s">
        <v>29</v>
      </c>
      <c r="I53" s="3" t="s">
        <v>335</v>
      </c>
      <c r="J53" s="9">
        <v>0.94</v>
      </c>
      <c r="K53" s="8">
        <v>42004</v>
      </c>
      <c r="L53" s="8">
        <v>42005</v>
      </c>
      <c r="M53" s="8">
        <v>42369</v>
      </c>
      <c r="N53" s="16">
        <v>0.97</v>
      </c>
      <c r="O53" s="17" t="s">
        <v>33</v>
      </c>
      <c r="P53" s="17" t="s">
        <v>56</v>
      </c>
      <c r="Q53" s="13" t="s">
        <v>56</v>
      </c>
      <c r="R53" s="3" t="s">
        <v>340</v>
      </c>
      <c r="S53" s="19" t="s">
        <v>87</v>
      </c>
    </row>
    <row r="54" spans="1:19" ht="82.5" customHeight="1">
      <c r="A54" s="12" t="s">
        <v>341</v>
      </c>
      <c r="B54" s="12" t="s">
        <v>23</v>
      </c>
      <c r="C54" s="12" t="s">
        <v>342</v>
      </c>
      <c r="D54" s="2" t="s">
        <v>343</v>
      </c>
      <c r="E54" s="13" t="s">
        <v>82</v>
      </c>
      <c r="F54" s="19" t="s">
        <v>328</v>
      </c>
      <c r="G54" s="3" t="s">
        <v>344</v>
      </c>
      <c r="H54" s="3" t="s">
        <v>29</v>
      </c>
      <c r="I54" s="3"/>
      <c r="J54" s="9"/>
      <c r="K54" s="8"/>
      <c r="L54" s="8">
        <v>42461</v>
      </c>
      <c r="M54" s="8"/>
      <c r="N54" s="16">
        <v>1</v>
      </c>
      <c r="O54" s="17" t="s">
        <v>33</v>
      </c>
      <c r="P54" s="17" t="s">
        <v>64</v>
      </c>
      <c r="Q54" s="13" t="s">
        <v>64</v>
      </c>
      <c r="R54" s="3" t="s">
        <v>345</v>
      </c>
      <c r="S54" s="19" t="s">
        <v>87</v>
      </c>
    </row>
    <row r="55" spans="1:19" ht="82.5" customHeight="1">
      <c r="A55" s="12" t="s">
        <v>346</v>
      </c>
      <c r="B55" s="12" t="s">
        <v>167</v>
      </c>
      <c r="C55" s="12" t="s">
        <v>347</v>
      </c>
      <c r="D55" s="2" t="s">
        <v>348</v>
      </c>
      <c r="E55" s="13" t="s">
        <v>82</v>
      </c>
      <c r="F55" s="19" t="s">
        <v>328</v>
      </c>
      <c r="G55" s="3" t="s">
        <v>349</v>
      </c>
      <c r="H55" s="3" t="s">
        <v>29</v>
      </c>
      <c r="I55" s="3"/>
      <c r="J55" s="9"/>
      <c r="K55" s="8"/>
      <c r="L55" s="8">
        <v>42461</v>
      </c>
      <c r="M55" s="8"/>
      <c r="N55" s="16">
        <v>0.9</v>
      </c>
      <c r="O55" s="17" t="s">
        <v>33</v>
      </c>
      <c r="P55" s="17" t="s">
        <v>64</v>
      </c>
      <c r="Q55" s="13" t="s">
        <v>64</v>
      </c>
      <c r="R55" s="3" t="s">
        <v>350</v>
      </c>
      <c r="S55" s="19" t="s">
        <v>87</v>
      </c>
    </row>
    <row r="56" spans="1:19" ht="82.5" customHeight="1">
      <c r="A56" s="12" t="s">
        <v>351</v>
      </c>
      <c r="B56" s="12" t="s">
        <v>75</v>
      </c>
      <c r="C56" s="12" t="s">
        <v>352</v>
      </c>
      <c r="D56" s="2" t="s">
        <v>353</v>
      </c>
      <c r="E56" s="13" t="s">
        <v>82</v>
      </c>
      <c r="F56" s="19" t="s">
        <v>328</v>
      </c>
      <c r="G56" s="3" t="s">
        <v>354</v>
      </c>
      <c r="H56" s="3" t="s">
        <v>29</v>
      </c>
      <c r="I56" s="3"/>
      <c r="J56" s="9"/>
      <c r="K56" s="8"/>
      <c r="L56" s="8">
        <v>42461</v>
      </c>
      <c r="M56" s="8"/>
      <c r="N56" s="16">
        <v>1</v>
      </c>
      <c r="O56" s="17" t="s">
        <v>42</v>
      </c>
      <c r="P56" s="17" t="s">
        <v>64</v>
      </c>
      <c r="Q56" s="13" t="s">
        <v>64</v>
      </c>
      <c r="R56" s="3" t="s">
        <v>355</v>
      </c>
      <c r="S56" s="19" t="s">
        <v>87</v>
      </c>
    </row>
    <row r="57" spans="1:19" ht="82.5" customHeight="1">
      <c r="A57" s="12" t="s">
        <v>356</v>
      </c>
      <c r="B57" s="12" t="s">
        <v>23</v>
      </c>
      <c r="C57" s="12" t="s">
        <v>357</v>
      </c>
      <c r="D57" s="2" t="s">
        <v>358</v>
      </c>
      <c r="E57" s="13" t="s">
        <v>82</v>
      </c>
      <c r="F57" s="19" t="s">
        <v>328</v>
      </c>
      <c r="G57" s="3" t="s">
        <v>359</v>
      </c>
      <c r="H57" s="3" t="s">
        <v>29</v>
      </c>
      <c r="I57" s="3"/>
      <c r="J57" s="9"/>
      <c r="K57" s="8"/>
      <c r="L57" s="8">
        <v>42461</v>
      </c>
      <c r="M57" s="8"/>
      <c r="N57" s="16">
        <v>0.9</v>
      </c>
      <c r="O57" s="17" t="s">
        <v>360</v>
      </c>
      <c r="P57" s="17" t="s">
        <v>56</v>
      </c>
      <c r="Q57" s="13" t="s">
        <v>56</v>
      </c>
      <c r="R57" s="3" t="s">
        <v>355</v>
      </c>
      <c r="S57" s="19" t="s">
        <v>87</v>
      </c>
    </row>
    <row r="58" spans="1:19" ht="82.5" customHeight="1">
      <c r="A58" s="12" t="s">
        <v>361</v>
      </c>
      <c r="B58" s="12" t="s">
        <v>75</v>
      </c>
      <c r="C58" s="12" t="s">
        <v>352</v>
      </c>
      <c r="D58" s="2" t="s">
        <v>362</v>
      </c>
      <c r="E58" s="13" t="s">
        <v>82</v>
      </c>
      <c r="F58" s="19" t="s">
        <v>328</v>
      </c>
      <c r="G58" s="3" t="s">
        <v>363</v>
      </c>
      <c r="H58" s="3" t="s">
        <v>29</v>
      </c>
      <c r="I58" s="3"/>
      <c r="J58" s="9"/>
      <c r="K58" s="8"/>
      <c r="L58" s="8">
        <v>42461</v>
      </c>
      <c r="M58" s="8"/>
      <c r="N58" s="16">
        <v>1</v>
      </c>
      <c r="O58" s="17" t="s">
        <v>360</v>
      </c>
      <c r="P58" s="17" t="s">
        <v>56</v>
      </c>
      <c r="Q58" s="13" t="s">
        <v>56</v>
      </c>
      <c r="R58" s="3" t="s">
        <v>355</v>
      </c>
      <c r="S58" s="19" t="s">
        <v>87</v>
      </c>
    </row>
    <row r="59" spans="1:19" ht="82.5" customHeight="1">
      <c r="A59" s="12" t="s">
        <v>364</v>
      </c>
      <c r="B59" s="12" t="s">
        <v>45</v>
      </c>
      <c r="C59" s="12" t="s">
        <v>365</v>
      </c>
      <c r="D59" s="2" t="s">
        <v>366</v>
      </c>
      <c r="E59" s="13" t="s">
        <v>26</v>
      </c>
      <c r="F59" s="19" t="s">
        <v>367</v>
      </c>
      <c r="G59" s="3" t="s">
        <v>368</v>
      </c>
      <c r="H59" s="3" t="s">
        <v>29</v>
      </c>
      <c r="I59" s="3" t="s">
        <v>369</v>
      </c>
      <c r="J59" s="3"/>
      <c r="K59" s="8" t="s">
        <v>370</v>
      </c>
      <c r="L59" s="8">
        <v>42844</v>
      </c>
      <c r="M59" s="8" t="s">
        <v>32</v>
      </c>
      <c r="N59" s="16">
        <v>0.9</v>
      </c>
      <c r="O59" s="17" t="s">
        <v>33</v>
      </c>
      <c r="P59" s="17" t="s">
        <v>56</v>
      </c>
      <c r="Q59" s="13" t="s">
        <v>56</v>
      </c>
      <c r="R59" s="3" t="s">
        <v>371</v>
      </c>
      <c r="S59" s="19" t="s">
        <v>372</v>
      </c>
    </row>
    <row r="60" spans="1:19" ht="82.5" customHeight="1">
      <c r="A60" s="20" t="s">
        <v>373</v>
      </c>
      <c r="B60" s="12" t="s">
        <v>75</v>
      </c>
      <c r="C60" s="12" t="s">
        <v>374</v>
      </c>
      <c r="D60" s="2" t="s">
        <v>375</v>
      </c>
      <c r="E60" s="13" t="s">
        <v>26</v>
      </c>
      <c r="F60" s="24" t="s">
        <v>376</v>
      </c>
      <c r="G60" s="11" t="s">
        <v>377</v>
      </c>
      <c r="H60" s="3" t="s">
        <v>29</v>
      </c>
      <c r="I60" s="3" t="s">
        <v>378</v>
      </c>
      <c r="J60" s="9">
        <v>1</v>
      </c>
      <c r="K60" s="8">
        <v>42004</v>
      </c>
      <c r="L60" s="8">
        <v>42005</v>
      </c>
      <c r="M60" s="8">
        <v>42369</v>
      </c>
      <c r="N60" s="16">
        <v>1</v>
      </c>
      <c r="O60" s="21" t="s">
        <v>33</v>
      </c>
      <c r="P60" s="21" t="s">
        <v>56</v>
      </c>
      <c r="Q60" s="13" t="s">
        <v>56</v>
      </c>
      <c r="R60" s="3" t="s">
        <v>379</v>
      </c>
      <c r="S60" s="24" t="s">
        <v>380</v>
      </c>
    </row>
    <row r="61" spans="1:19" ht="82.5" customHeight="1">
      <c r="A61" s="20" t="s">
        <v>381</v>
      </c>
      <c r="B61" s="12" t="s">
        <v>75</v>
      </c>
      <c r="C61" s="12" t="s">
        <v>382</v>
      </c>
      <c r="D61" s="2" t="s">
        <v>383</v>
      </c>
      <c r="E61" s="13" t="s">
        <v>26</v>
      </c>
      <c r="F61" s="24" t="s">
        <v>376</v>
      </c>
      <c r="G61" s="11" t="s">
        <v>384</v>
      </c>
      <c r="H61" s="3" t="s">
        <v>29</v>
      </c>
      <c r="I61" s="3" t="s">
        <v>385</v>
      </c>
      <c r="J61" s="3">
        <v>100</v>
      </c>
      <c r="K61" s="8">
        <v>42004</v>
      </c>
      <c r="L61" s="8">
        <v>42005</v>
      </c>
      <c r="M61" s="8">
        <v>42369</v>
      </c>
      <c r="N61" s="16">
        <v>1</v>
      </c>
      <c r="O61" s="21" t="s">
        <v>33</v>
      </c>
      <c r="P61" s="21" t="s">
        <v>56</v>
      </c>
      <c r="Q61" s="13" t="s">
        <v>56</v>
      </c>
      <c r="R61" s="3" t="s">
        <v>386</v>
      </c>
      <c r="S61" s="24" t="s">
        <v>380</v>
      </c>
    </row>
    <row r="62" spans="1:19" ht="15.75" customHeight="1">
      <c r="A62" s="23"/>
      <c r="B62" s="23"/>
      <c r="C62" s="23"/>
      <c r="D62" s="23"/>
      <c r="E62" s="23"/>
      <c r="F62" s="23"/>
      <c r="G62" s="23"/>
      <c r="H62" s="23"/>
      <c r="I62" s="23"/>
      <c r="J62" s="23"/>
      <c r="K62" s="23"/>
      <c r="L62" s="23"/>
      <c r="M62" s="23"/>
      <c r="N62" s="23"/>
      <c r="O62" s="23"/>
      <c r="P62" s="23"/>
      <c r="Q62" s="23"/>
      <c r="R62" s="23"/>
      <c r="S62" s="23"/>
    </row>
    <row r="63" spans="1:19" ht="15.75" customHeight="1">
      <c r="A63" s="23"/>
      <c r="B63" s="23"/>
      <c r="C63" s="23"/>
      <c r="D63" s="23"/>
      <c r="E63" s="23"/>
      <c r="F63" s="23"/>
      <c r="G63" s="23"/>
      <c r="H63" s="23"/>
      <c r="I63" s="23"/>
      <c r="J63" s="23"/>
      <c r="K63" s="23"/>
      <c r="L63" s="23"/>
      <c r="M63" s="23"/>
      <c r="N63" s="23"/>
      <c r="O63" s="23"/>
      <c r="P63" s="23"/>
      <c r="Q63" s="23"/>
      <c r="R63" s="23"/>
      <c r="S63" s="23"/>
    </row>
    <row r="64" spans="1:19" ht="15.75" customHeight="1">
      <c r="A64" s="23"/>
      <c r="B64" s="23"/>
      <c r="C64" s="23"/>
      <c r="D64" s="23"/>
      <c r="E64" s="23"/>
      <c r="F64" s="23"/>
      <c r="G64" s="23"/>
      <c r="H64" s="23"/>
      <c r="I64" s="23"/>
      <c r="J64" s="23"/>
      <c r="K64" s="23"/>
      <c r="L64" s="23"/>
      <c r="M64" s="23"/>
      <c r="N64" s="23"/>
      <c r="O64" s="23"/>
      <c r="P64" s="23"/>
      <c r="Q64" s="23"/>
      <c r="R64" s="23"/>
      <c r="S64" s="23"/>
    </row>
    <row r="65" spans="1:19" ht="15.75" customHeight="1">
      <c r="A65" s="23"/>
      <c r="B65" s="23"/>
      <c r="C65" s="23"/>
      <c r="D65" s="23"/>
      <c r="E65" s="23"/>
      <c r="F65" s="23"/>
      <c r="G65" s="23"/>
      <c r="H65" s="23"/>
      <c r="I65" s="23"/>
      <c r="J65" s="23"/>
      <c r="K65" s="23"/>
      <c r="L65" s="23"/>
      <c r="M65" s="23"/>
      <c r="N65" s="23"/>
      <c r="O65" s="23"/>
      <c r="P65" s="23"/>
      <c r="Q65" s="23"/>
      <c r="R65" s="23"/>
      <c r="S65" s="23"/>
    </row>
    <row r="66" spans="1:19" ht="15.75" customHeight="1">
      <c r="A66" s="23"/>
      <c r="B66" s="23"/>
      <c r="C66" s="23"/>
      <c r="D66" s="23"/>
      <c r="E66" s="23"/>
      <c r="F66" s="23"/>
      <c r="G66" s="23"/>
      <c r="H66" s="23"/>
      <c r="I66" s="23"/>
      <c r="J66" s="23"/>
      <c r="K66" s="23"/>
      <c r="L66" s="23"/>
      <c r="M66" s="23"/>
      <c r="N66" s="23"/>
      <c r="O66" s="23"/>
      <c r="P66" s="23"/>
      <c r="Q66" s="23"/>
      <c r="R66" s="23"/>
      <c r="S66" s="23"/>
    </row>
    <row r="67" spans="1:19" ht="15.75" customHeight="1">
      <c r="A67" s="23"/>
      <c r="B67" s="23"/>
      <c r="C67" s="23"/>
      <c r="D67" s="23"/>
      <c r="E67" s="23"/>
      <c r="F67" s="23"/>
      <c r="G67" s="23"/>
      <c r="H67" s="23"/>
      <c r="I67" s="23"/>
      <c r="J67" s="23"/>
      <c r="K67" s="23"/>
      <c r="L67" s="23"/>
      <c r="M67" s="23"/>
      <c r="N67" s="23"/>
      <c r="O67" s="23"/>
      <c r="P67" s="23"/>
      <c r="Q67" s="23"/>
      <c r="R67" s="23"/>
      <c r="S67" s="23"/>
    </row>
    <row r="68" spans="1:19" ht="15.75" customHeight="1">
      <c r="A68" s="23"/>
      <c r="B68" s="23"/>
      <c r="C68" s="23"/>
      <c r="D68" s="23"/>
      <c r="E68" s="23"/>
      <c r="F68" s="23"/>
      <c r="G68" s="23"/>
      <c r="H68" s="23"/>
      <c r="I68" s="23"/>
      <c r="J68" s="23"/>
      <c r="K68" s="23"/>
      <c r="L68" s="23"/>
      <c r="M68" s="23"/>
      <c r="N68" s="23"/>
      <c r="O68" s="23"/>
      <c r="P68" s="23"/>
      <c r="Q68" s="23"/>
      <c r="R68" s="23"/>
      <c r="S68" s="23"/>
    </row>
    <row r="69" spans="1:19" ht="15.75" customHeight="1">
      <c r="A69" s="23"/>
      <c r="B69" s="23"/>
      <c r="C69" s="23"/>
      <c r="D69" s="23"/>
      <c r="E69" s="23"/>
      <c r="F69" s="23"/>
      <c r="G69" s="23"/>
      <c r="H69" s="23"/>
      <c r="I69" s="23"/>
      <c r="J69" s="23"/>
      <c r="K69" s="23"/>
      <c r="L69" s="23"/>
      <c r="M69" s="23"/>
      <c r="N69" s="23"/>
      <c r="O69" s="23"/>
      <c r="P69" s="23"/>
      <c r="Q69" s="23"/>
      <c r="R69" s="23"/>
      <c r="S69" s="23"/>
    </row>
    <row r="70" spans="1:19" ht="15.75" customHeight="1">
      <c r="A70" s="23"/>
      <c r="B70" s="23"/>
      <c r="C70" s="23"/>
      <c r="D70" s="23"/>
      <c r="E70" s="23"/>
      <c r="F70" s="23"/>
      <c r="G70" s="23"/>
      <c r="H70" s="23"/>
      <c r="I70" s="23"/>
      <c r="J70" s="23"/>
      <c r="K70" s="23"/>
      <c r="L70" s="23"/>
      <c r="M70" s="23"/>
      <c r="N70" s="23"/>
      <c r="O70" s="23"/>
      <c r="P70" s="23"/>
      <c r="Q70" s="23"/>
      <c r="R70" s="23"/>
      <c r="S70" s="23"/>
    </row>
    <row r="71" spans="1:19" ht="15.75" customHeight="1">
      <c r="A71" s="23"/>
      <c r="B71" s="23"/>
      <c r="C71" s="23"/>
      <c r="D71" s="23"/>
      <c r="E71" s="23"/>
      <c r="F71" s="23"/>
      <c r="G71" s="23"/>
      <c r="H71" s="23"/>
      <c r="I71" s="23"/>
      <c r="J71" s="23"/>
      <c r="K71" s="23"/>
      <c r="L71" s="23"/>
      <c r="M71" s="23"/>
      <c r="N71" s="23"/>
      <c r="O71" s="23"/>
      <c r="P71" s="23"/>
      <c r="Q71" s="23"/>
      <c r="R71" s="23"/>
      <c r="S71" s="23"/>
    </row>
    <row r="72" spans="1:19" ht="15.75" customHeight="1">
      <c r="A72" s="23"/>
      <c r="B72" s="23"/>
      <c r="C72" s="23"/>
      <c r="D72" s="23"/>
      <c r="E72" s="23"/>
      <c r="F72" s="23"/>
      <c r="G72" s="23"/>
      <c r="H72" s="23"/>
      <c r="I72" s="23"/>
      <c r="J72" s="23"/>
      <c r="K72" s="23"/>
      <c r="L72" s="23"/>
      <c r="M72" s="23"/>
      <c r="N72" s="23"/>
      <c r="O72" s="23"/>
      <c r="P72" s="23"/>
      <c r="Q72" s="23"/>
      <c r="R72" s="23"/>
      <c r="S72" s="23"/>
    </row>
    <row r="73" spans="1:19" ht="15.75" customHeight="1">
      <c r="A73" s="23"/>
      <c r="B73" s="23"/>
      <c r="C73" s="23"/>
      <c r="D73" s="23"/>
      <c r="E73" s="23"/>
      <c r="F73" s="23"/>
      <c r="G73" s="23"/>
      <c r="H73" s="23"/>
      <c r="I73" s="23"/>
      <c r="J73" s="23"/>
      <c r="K73" s="23"/>
      <c r="L73" s="23"/>
      <c r="M73" s="23"/>
      <c r="N73" s="23"/>
      <c r="O73" s="23"/>
      <c r="P73" s="23"/>
      <c r="Q73" s="23"/>
      <c r="R73" s="23"/>
      <c r="S73" s="23"/>
    </row>
    <row r="74" spans="1:19" ht="15.75" customHeight="1">
      <c r="A74" s="23"/>
      <c r="B74" s="23"/>
      <c r="C74" s="23"/>
      <c r="D74" s="23"/>
      <c r="E74" s="23"/>
      <c r="F74" s="23"/>
      <c r="G74" s="23"/>
      <c r="H74" s="23"/>
      <c r="I74" s="23"/>
      <c r="J74" s="23"/>
      <c r="K74" s="23"/>
      <c r="L74" s="23"/>
      <c r="M74" s="23"/>
      <c r="N74" s="23"/>
      <c r="O74" s="23"/>
      <c r="P74" s="23"/>
      <c r="Q74" s="23"/>
      <c r="R74" s="23"/>
      <c r="S74" s="23"/>
    </row>
    <row r="75" spans="1:19" ht="15.75" customHeight="1">
      <c r="A75" s="23"/>
      <c r="B75" s="23"/>
      <c r="C75" s="23"/>
      <c r="D75" s="23"/>
      <c r="E75" s="23"/>
      <c r="F75" s="23"/>
      <c r="G75" s="23"/>
      <c r="H75" s="23"/>
      <c r="I75" s="23"/>
      <c r="J75" s="23"/>
      <c r="K75" s="23"/>
      <c r="L75" s="23"/>
      <c r="M75" s="23"/>
      <c r="N75" s="23"/>
      <c r="O75" s="23"/>
      <c r="P75" s="23"/>
      <c r="Q75" s="23"/>
      <c r="R75" s="23"/>
      <c r="S75" s="23"/>
    </row>
    <row r="76" spans="1:19" ht="15.75" customHeight="1">
      <c r="A76" s="23"/>
      <c r="B76" s="23"/>
      <c r="C76" s="23"/>
      <c r="D76" s="23"/>
      <c r="E76" s="23"/>
      <c r="F76" s="23"/>
      <c r="G76" s="23"/>
      <c r="H76" s="23"/>
      <c r="I76" s="23"/>
      <c r="J76" s="23"/>
      <c r="K76" s="23"/>
      <c r="L76" s="23"/>
      <c r="M76" s="23"/>
      <c r="N76" s="23"/>
      <c r="O76" s="23"/>
      <c r="P76" s="23"/>
      <c r="Q76" s="23"/>
      <c r="R76" s="23"/>
      <c r="S76" s="23"/>
    </row>
    <row r="77" spans="1:19" ht="15.75" customHeight="1">
      <c r="A77" s="23"/>
      <c r="B77" s="23"/>
      <c r="C77" s="23"/>
      <c r="D77" s="23"/>
      <c r="E77" s="23"/>
      <c r="F77" s="23"/>
      <c r="G77" s="23"/>
      <c r="H77" s="23"/>
      <c r="I77" s="23"/>
      <c r="J77" s="23"/>
      <c r="K77" s="23"/>
      <c r="L77" s="23"/>
      <c r="M77" s="23"/>
      <c r="N77" s="23"/>
      <c r="O77" s="23"/>
      <c r="P77" s="23"/>
      <c r="Q77" s="23"/>
      <c r="R77" s="23"/>
      <c r="S77" s="23"/>
    </row>
    <row r="78" spans="1:19" ht="15.75" customHeight="1">
      <c r="A78" s="23"/>
      <c r="B78" s="23"/>
      <c r="C78" s="23"/>
      <c r="D78" s="23"/>
      <c r="E78" s="23"/>
      <c r="F78" s="23"/>
      <c r="G78" s="23"/>
      <c r="H78" s="23"/>
      <c r="I78" s="23"/>
      <c r="J78" s="23"/>
      <c r="K78" s="23"/>
      <c r="L78" s="23"/>
      <c r="M78" s="23"/>
      <c r="N78" s="23"/>
      <c r="O78" s="23"/>
      <c r="P78" s="23"/>
      <c r="Q78" s="23"/>
      <c r="R78" s="23"/>
      <c r="S78" s="23"/>
    </row>
    <row r="79" spans="1:19" ht="15.75" customHeight="1">
      <c r="A79" s="23"/>
      <c r="B79" s="23"/>
      <c r="C79" s="23"/>
      <c r="D79" s="23"/>
      <c r="E79" s="23"/>
      <c r="F79" s="23"/>
      <c r="G79" s="23"/>
      <c r="H79" s="23"/>
      <c r="I79" s="23"/>
      <c r="J79" s="23"/>
      <c r="K79" s="23"/>
      <c r="L79" s="23"/>
      <c r="M79" s="23"/>
      <c r="N79" s="23"/>
      <c r="O79" s="23"/>
      <c r="P79" s="23"/>
      <c r="Q79" s="23"/>
      <c r="R79" s="23"/>
      <c r="S79" s="23"/>
    </row>
    <row r="80" spans="1:19" ht="15.75" customHeight="1">
      <c r="A80" s="23"/>
      <c r="B80" s="23"/>
      <c r="C80" s="23"/>
      <c r="D80" s="23"/>
      <c r="E80" s="23"/>
      <c r="F80" s="23"/>
      <c r="G80" s="23"/>
      <c r="H80" s="23"/>
      <c r="I80" s="23"/>
      <c r="J80" s="23"/>
      <c r="K80" s="23"/>
      <c r="L80" s="23"/>
      <c r="M80" s="23"/>
      <c r="N80" s="23"/>
      <c r="O80" s="23"/>
      <c r="P80" s="23"/>
      <c r="Q80" s="23"/>
      <c r="R80" s="23"/>
      <c r="S80" s="23"/>
    </row>
    <row r="81" spans="1:19" ht="15.75" customHeight="1">
      <c r="A81" s="23"/>
      <c r="B81" s="23"/>
      <c r="C81" s="23"/>
      <c r="D81" s="23"/>
      <c r="E81" s="23"/>
      <c r="F81" s="23"/>
      <c r="G81" s="23"/>
      <c r="H81" s="23"/>
      <c r="I81" s="23"/>
      <c r="J81" s="23"/>
      <c r="K81" s="23"/>
      <c r="L81" s="23"/>
      <c r="M81" s="23"/>
      <c r="N81" s="23"/>
      <c r="O81" s="23"/>
      <c r="P81" s="23"/>
      <c r="Q81" s="23"/>
      <c r="R81" s="23"/>
      <c r="S81" s="23"/>
    </row>
    <row r="82" spans="1:19" ht="15.75" customHeight="1">
      <c r="A82" s="23"/>
      <c r="B82" s="23"/>
      <c r="C82" s="23"/>
      <c r="D82" s="23"/>
      <c r="E82" s="23"/>
      <c r="F82" s="23"/>
      <c r="G82" s="23"/>
      <c r="H82" s="23"/>
      <c r="I82" s="23"/>
      <c r="J82" s="23"/>
      <c r="K82" s="23"/>
      <c r="L82" s="23"/>
      <c r="M82" s="23"/>
      <c r="N82" s="23"/>
      <c r="O82" s="23"/>
      <c r="P82" s="23"/>
      <c r="Q82" s="23"/>
      <c r="R82" s="23"/>
      <c r="S82" s="23"/>
    </row>
    <row r="83" spans="1:19" ht="15.75" customHeight="1">
      <c r="A83" s="23"/>
      <c r="B83" s="23"/>
      <c r="C83" s="23"/>
      <c r="D83" s="23"/>
      <c r="E83" s="23"/>
      <c r="F83" s="23"/>
      <c r="G83" s="23"/>
      <c r="H83" s="23"/>
      <c r="I83" s="23"/>
      <c r="J83" s="23"/>
      <c r="K83" s="23"/>
      <c r="L83" s="23"/>
      <c r="M83" s="23"/>
      <c r="N83" s="23"/>
      <c r="O83" s="23"/>
      <c r="P83" s="23"/>
      <c r="Q83" s="23"/>
      <c r="R83" s="23"/>
      <c r="S83" s="23"/>
    </row>
    <row r="84" spans="1:19" ht="15.75" customHeight="1">
      <c r="A84" s="23"/>
      <c r="B84" s="23"/>
      <c r="C84" s="23"/>
      <c r="D84" s="23"/>
      <c r="E84" s="23"/>
      <c r="F84" s="23"/>
      <c r="G84" s="23"/>
      <c r="H84" s="23"/>
      <c r="I84" s="23"/>
      <c r="J84" s="23"/>
      <c r="K84" s="23"/>
      <c r="L84" s="23"/>
      <c r="M84" s="23"/>
      <c r="N84" s="23"/>
      <c r="O84" s="23"/>
      <c r="P84" s="23"/>
      <c r="Q84" s="23"/>
      <c r="R84" s="23"/>
      <c r="S84" s="23"/>
    </row>
    <row r="85" spans="1:19" ht="15.75" customHeight="1">
      <c r="A85" s="23"/>
      <c r="B85" s="23"/>
      <c r="C85" s="23"/>
      <c r="D85" s="23"/>
      <c r="E85" s="23"/>
      <c r="F85" s="23"/>
      <c r="G85" s="23"/>
      <c r="H85" s="23"/>
      <c r="I85" s="23"/>
      <c r="J85" s="23"/>
      <c r="K85" s="23"/>
      <c r="L85" s="23"/>
      <c r="M85" s="23"/>
      <c r="N85" s="23"/>
      <c r="O85" s="23"/>
      <c r="P85" s="23"/>
      <c r="Q85" s="23"/>
      <c r="R85" s="23"/>
      <c r="S85" s="23"/>
    </row>
    <row r="86" spans="1:19" ht="15.75" customHeight="1">
      <c r="A86" s="23"/>
      <c r="B86" s="23"/>
      <c r="C86" s="23"/>
      <c r="D86" s="23"/>
      <c r="E86" s="23"/>
      <c r="F86" s="23"/>
      <c r="G86" s="23"/>
      <c r="H86" s="23"/>
      <c r="I86" s="23"/>
      <c r="J86" s="23"/>
      <c r="K86" s="23"/>
      <c r="L86" s="23"/>
      <c r="M86" s="23"/>
      <c r="N86" s="23"/>
      <c r="O86" s="23"/>
      <c r="P86" s="23"/>
      <c r="Q86" s="23"/>
      <c r="R86" s="23"/>
      <c r="S86" s="23"/>
    </row>
    <row r="87" spans="1:19" ht="15.75" customHeight="1">
      <c r="A87" s="23"/>
      <c r="B87" s="23"/>
      <c r="C87" s="23"/>
      <c r="D87" s="23"/>
      <c r="E87" s="23"/>
      <c r="F87" s="23"/>
      <c r="G87" s="23"/>
      <c r="H87" s="23"/>
      <c r="I87" s="23"/>
      <c r="J87" s="23"/>
      <c r="K87" s="23"/>
      <c r="L87" s="23"/>
      <c r="M87" s="23"/>
      <c r="N87" s="23"/>
      <c r="O87" s="23"/>
      <c r="P87" s="23"/>
      <c r="Q87" s="23"/>
      <c r="R87" s="23"/>
      <c r="S87" s="23"/>
    </row>
    <row r="88" spans="1:19" ht="15.75" customHeight="1">
      <c r="A88" s="23"/>
      <c r="B88" s="23"/>
      <c r="C88" s="23"/>
      <c r="D88" s="23"/>
      <c r="E88" s="23"/>
      <c r="F88" s="23"/>
      <c r="G88" s="23"/>
      <c r="H88" s="23"/>
      <c r="I88" s="23"/>
      <c r="J88" s="23"/>
      <c r="K88" s="23"/>
      <c r="L88" s="23"/>
      <c r="M88" s="23"/>
      <c r="N88" s="23"/>
      <c r="O88" s="23"/>
      <c r="P88" s="23"/>
      <c r="Q88" s="23"/>
      <c r="R88" s="23"/>
      <c r="S88" s="23"/>
    </row>
    <row r="89" spans="1:19" ht="15.75" customHeight="1">
      <c r="A89" s="23"/>
      <c r="B89" s="23"/>
      <c r="C89" s="23"/>
      <c r="D89" s="23"/>
      <c r="E89" s="23"/>
      <c r="F89" s="23"/>
      <c r="G89" s="23"/>
      <c r="H89" s="23"/>
      <c r="I89" s="23"/>
      <c r="J89" s="23"/>
      <c r="K89" s="23"/>
      <c r="L89" s="23"/>
      <c r="M89" s="23"/>
      <c r="N89" s="23"/>
      <c r="O89" s="23"/>
      <c r="P89" s="23"/>
      <c r="Q89" s="23"/>
      <c r="R89" s="23"/>
      <c r="S89" s="23"/>
    </row>
    <row r="90" spans="1:19" ht="15.75" customHeight="1">
      <c r="A90" s="23"/>
      <c r="B90" s="23"/>
      <c r="C90" s="23"/>
      <c r="D90" s="23"/>
      <c r="E90" s="23"/>
      <c r="F90" s="23"/>
      <c r="G90" s="23"/>
      <c r="H90" s="23"/>
      <c r="I90" s="23"/>
      <c r="J90" s="23"/>
      <c r="K90" s="23"/>
      <c r="L90" s="23"/>
      <c r="M90" s="23"/>
      <c r="N90" s="23"/>
      <c r="O90" s="23"/>
      <c r="P90" s="23"/>
      <c r="Q90" s="23"/>
      <c r="R90" s="23"/>
      <c r="S90" s="23"/>
    </row>
    <row r="91" spans="1:19" ht="15.75" customHeight="1">
      <c r="A91" s="23"/>
      <c r="B91" s="23"/>
      <c r="C91" s="23"/>
      <c r="D91" s="23"/>
      <c r="E91" s="23"/>
      <c r="F91" s="23"/>
      <c r="G91" s="23"/>
      <c r="H91" s="23"/>
      <c r="I91" s="23"/>
      <c r="J91" s="23"/>
      <c r="K91" s="23"/>
      <c r="L91" s="23"/>
      <c r="M91" s="23"/>
      <c r="N91" s="23"/>
      <c r="O91" s="23"/>
      <c r="P91" s="23"/>
      <c r="Q91" s="23"/>
      <c r="R91" s="23"/>
      <c r="S91" s="23"/>
    </row>
    <row r="92" spans="1:19" ht="15.75" customHeight="1">
      <c r="A92" s="23"/>
      <c r="B92" s="23"/>
      <c r="C92" s="23"/>
      <c r="D92" s="23"/>
      <c r="E92" s="23"/>
      <c r="F92" s="23"/>
      <c r="G92" s="23"/>
      <c r="H92" s="23"/>
      <c r="I92" s="23"/>
      <c r="J92" s="23"/>
      <c r="K92" s="23"/>
      <c r="L92" s="23"/>
      <c r="M92" s="23"/>
      <c r="N92" s="23"/>
      <c r="O92" s="23"/>
      <c r="P92" s="23"/>
      <c r="Q92" s="23"/>
      <c r="R92" s="23"/>
      <c r="S92" s="23"/>
    </row>
    <row r="93" spans="1:19" ht="15.75" customHeight="1">
      <c r="A93" s="23"/>
      <c r="B93" s="23"/>
      <c r="C93" s="23"/>
      <c r="D93" s="23"/>
      <c r="E93" s="23"/>
      <c r="F93" s="23"/>
      <c r="G93" s="23"/>
      <c r="H93" s="23"/>
      <c r="I93" s="23"/>
      <c r="J93" s="23"/>
      <c r="K93" s="23"/>
      <c r="L93" s="23"/>
      <c r="M93" s="23"/>
      <c r="N93" s="23"/>
      <c r="O93" s="23"/>
      <c r="P93" s="23"/>
      <c r="Q93" s="23"/>
      <c r="R93" s="23"/>
      <c r="S93" s="23"/>
    </row>
    <row r="94" spans="1:19" ht="15.75" customHeight="1">
      <c r="A94" s="23"/>
      <c r="B94" s="23"/>
      <c r="C94" s="23"/>
      <c r="D94" s="23"/>
      <c r="E94" s="23"/>
      <c r="F94" s="23"/>
      <c r="G94" s="23"/>
      <c r="H94" s="23"/>
      <c r="I94" s="23"/>
      <c r="J94" s="23"/>
      <c r="K94" s="23"/>
      <c r="L94" s="23"/>
      <c r="M94" s="23"/>
      <c r="N94" s="23"/>
      <c r="O94" s="23"/>
      <c r="P94" s="23"/>
      <c r="Q94" s="23"/>
      <c r="R94" s="23"/>
      <c r="S94" s="23"/>
    </row>
    <row r="95" spans="1:19" ht="15.75" customHeight="1">
      <c r="A95" s="23"/>
      <c r="B95" s="23"/>
      <c r="C95" s="23"/>
      <c r="D95" s="23"/>
      <c r="E95" s="23"/>
      <c r="F95" s="23"/>
      <c r="G95" s="23"/>
      <c r="H95" s="23"/>
      <c r="I95" s="23"/>
      <c r="J95" s="23"/>
      <c r="K95" s="23"/>
      <c r="L95" s="23"/>
      <c r="M95" s="23"/>
      <c r="N95" s="23"/>
      <c r="O95" s="23"/>
      <c r="P95" s="23"/>
      <c r="Q95" s="23"/>
      <c r="R95" s="23"/>
      <c r="S95" s="23"/>
    </row>
    <row r="96" spans="1:19" ht="15.75" customHeight="1">
      <c r="A96" s="23"/>
      <c r="B96" s="23"/>
      <c r="C96" s="23"/>
      <c r="D96" s="23"/>
      <c r="E96" s="23"/>
      <c r="F96" s="23"/>
      <c r="G96" s="23"/>
      <c r="H96" s="23"/>
      <c r="I96" s="23"/>
      <c r="J96" s="23"/>
      <c r="K96" s="23"/>
      <c r="L96" s="23"/>
      <c r="M96" s="23"/>
      <c r="N96" s="23"/>
      <c r="O96" s="23"/>
      <c r="P96" s="23"/>
      <c r="Q96" s="23"/>
      <c r="R96" s="23"/>
      <c r="S96" s="23"/>
    </row>
    <row r="97" spans="1:19" ht="15.75" customHeight="1">
      <c r="A97" s="23"/>
      <c r="B97" s="23"/>
      <c r="C97" s="23"/>
      <c r="D97" s="23"/>
      <c r="E97" s="23"/>
      <c r="F97" s="23"/>
      <c r="G97" s="23"/>
      <c r="H97" s="23"/>
      <c r="I97" s="23"/>
      <c r="J97" s="23"/>
      <c r="K97" s="23"/>
      <c r="L97" s="23"/>
      <c r="M97" s="23"/>
      <c r="N97" s="23"/>
      <c r="O97" s="23"/>
      <c r="P97" s="23"/>
      <c r="Q97" s="23"/>
      <c r="R97" s="23"/>
      <c r="S97" s="23"/>
    </row>
    <row r="98" spans="1:19" ht="15.75" customHeight="1">
      <c r="A98" s="23"/>
      <c r="B98" s="23"/>
      <c r="C98" s="23"/>
      <c r="D98" s="23"/>
      <c r="E98" s="23"/>
      <c r="F98" s="23"/>
      <c r="G98" s="23"/>
      <c r="H98" s="23"/>
      <c r="I98" s="23"/>
      <c r="J98" s="23"/>
      <c r="K98" s="23"/>
      <c r="L98" s="23"/>
      <c r="M98" s="23"/>
      <c r="N98" s="23"/>
      <c r="O98" s="23"/>
      <c r="P98" s="23"/>
      <c r="Q98" s="23"/>
      <c r="R98" s="23"/>
      <c r="S98" s="23"/>
    </row>
    <row r="99" spans="1:19" ht="15.75" customHeight="1">
      <c r="A99" s="23"/>
      <c r="B99" s="23"/>
      <c r="C99" s="23"/>
      <c r="D99" s="23"/>
      <c r="E99" s="23"/>
      <c r="F99" s="23"/>
      <c r="G99" s="23"/>
      <c r="H99" s="23"/>
      <c r="I99" s="23"/>
      <c r="J99" s="23"/>
      <c r="K99" s="23"/>
      <c r="L99" s="23"/>
      <c r="M99" s="23"/>
      <c r="N99" s="23"/>
      <c r="O99" s="23"/>
      <c r="P99" s="23"/>
      <c r="Q99" s="23"/>
      <c r="R99" s="23"/>
      <c r="S99" s="23"/>
    </row>
    <row r="100" spans="1:19" ht="15.75" customHeight="1">
      <c r="A100" s="23"/>
      <c r="B100" s="23"/>
      <c r="C100" s="23"/>
      <c r="D100" s="23"/>
      <c r="E100" s="23"/>
      <c r="F100" s="23"/>
      <c r="G100" s="23"/>
      <c r="H100" s="23"/>
      <c r="I100" s="23"/>
      <c r="J100" s="23"/>
      <c r="K100" s="23"/>
      <c r="L100" s="23"/>
      <c r="M100" s="23"/>
      <c r="N100" s="23"/>
      <c r="O100" s="23"/>
      <c r="P100" s="23"/>
      <c r="Q100" s="23"/>
      <c r="R100" s="23"/>
      <c r="S100" s="23"/>
    </row>
    <row r="101" spans="1:19" ht="15.75" customHeight="1">
      <c r="A101" s="23"/>
      <c r="B101" s="23"/>
      <c r="C101" s="23"/>
      <c r="D101" s="23"/>
      <c r="E101" s="23"/>
      <c r="F101" s="23"/>
      <c r="G101" s="23"/>
      <c r="H101" s="23"/>
      <c r="I101" s="23"/>
      <c r="J101" s="23"/>
      <c r="K101" s="23"/>
      <c r="L101" s="23"/>
      <c r="M101" s="23"/>
      <c r="N101" s="23"/>
      <c r="O101" s="23"/>
      <c r="P101" s="23"/>
      <c r="Q101" s="23"/>
      <c r="R101" s="23"/>
      <c r="S101" s="23"/>
    </row>
    <row r="102" spans="1:19" ht="15.75" customHeight="1">
      <c r="A102" s="23"/>
      <c r="B102" s="23"/>
      <c r="C102" s="23"/>
      <c r="D102" s="23"/>
      <c r="E102" s="23"/>
      <c r="F102" s="23"/>
      <c r="G102" s="23"/>
      <c r="H102" s="23"/>
      <c r="I102" s="23"/>
      <c r="J102" s="23"/>
      <c r="K102" s="23"/>
      <c r="L102" s="23"/>
      <c r="M102" s="23"/>
      <c r="N102" s="23"/>
      <c r="O102" s="23"/>
      <c r="P102" s="23"/>
      <c r="Q102" s="23"/>
      <c r="R102" s="23"/>
      <c r="S102" s="23"/>
    </row>
    <row r="103" spans="1:19" ht="15.75" customHeight="1">
      <c r="A103" s="23"/>
      <c r="B103" s="23"/>
      <c r="C103" s="23"/>
      <c r="D103" s="23"/>
      <c r="E103" s="23"/>
      <c r="F103" s="23"/>
      <c r="G103" s="23"/>
      <c r="H103" s="23"/>
      <c r="I103" s="23"/>
      <c r="J103" s="23"/>
      <c r="K103" s="23"/>
      <c r="L103" s="23"/>
      <c r="M103" s="23"/>
      <c r="N103" s="23"/>
      <c r="O103" s="23"/>
      <c r="P103" s="23"/>
      <c r="Q103" s="23"/>
      <c r="R103" s="23"/>
      <c r="S103" s="23"/>
    </row>
    <row r="104" spans="1:19" ht="15.75" customHeight="1">
      <c r="A104" s="23"/>
      <c r="B104" s="23"/>
      <c r="C104" s="23"/>
      <c r="D104" s="23"/>
      <c r="E104" s="23"/>
      <c r="F104" s="23"/>
      <c r="G104" s="23"/>
      <c r="H104" s="23"/>
      <c r="I104" s="23"/>
      <c r="J104" s="23"/>
      <c r="K104" s="23"/>
      <c r="L104" s="23"/>
      <c r="M104" s="23"/>
      <c r="N104" s="23"/>
      <c r="O104" s="23"/>
      <c r="P104" s="23"/>
      <c r="Q104" s="23"/>
      <c r="R104" s="23"/>
      <c r="S104" s="23"/>
    </row>
    <row r="105" spans="1:19" ht="15.75" customHeight="1">
      <c r="A105" s="23"/>
      <c r="B105" s="23"/>
      <c r="C105" s="23"/>
      <c r="D105" s="23"/>
      <c r="E105" s="23"/>
      <c r="F105" s="23"/>
      <c r="G105" s="23"/>
      <c r="H105" s="23"/>
      <c r="I105" s="23"/>
      <c r="J105" s="23"/>
      <c r="K105" s="23"/>
      <c r="L105" s="23"/>
      <c r="M105" s="23"/>
      <c r="N105" s="23"/>
      <c r="O105" s="23"/>
      <c r="P105" s="23"/>
      <c r="Q105" s="23"/>
      <c r="R105" s="23"/>
      <c r="S105" s="23"/>
    </row>
    <row r="106" spans="1:19" ht="15.75" customHeight="1">
      <c r="A106" s="23"/>
      <c r="B106" s="23"/>
      <c r="C106" s="23"/>
      <c r="D106" s="23"/>
      <c r="E106" s="23"/>
      <c r="F106" s="23"/>
      <c r="G106" s="23"/>
      <c r="H106" s="23"/>
      <c r="I106" s="23"/>
      <c r="J106" s="23"/>
      <c r="K106" s="23"/>
      <c r="L106" s="23"/>
      <c r="M106" s="23"/>
      <c r="N106" s="23"/>
      <c r="O106" s="23"/>
      <c r="P106" s="23"/>
      <c r="Q106" s="23"/>
      <c r="R106" s="23"/>
      <c r="S106" s="23"/>
    </row>
    <row r="107" spans="1:19" ht="15.75" customHeight="1">
      <c r="A107" s="23"/>
      <c r="B107" s="23"/>
      <c r="C107" s="23"/>
      <c r="D107" s="23"/>
      <c r="E107" s="23"/>
      <c r="F107" s="23"/>
      <c r="G107" s="23"/>
      <c r="H107" s="23"/>
      <c r="I107" s="23"/>
      <c r="J107" s="23"/>
      <c r="K107" s="23"/>
      <c r="L107" s="23"/>
      <c r="M107" s="23"/>
      <c r="N107" s="23"/>
      <c r="O107" s="23"/>
      <c r="P107" s="23"/>
      <c r="Q107" s="23"/>
      <c r="R107" s="23"/>
      <c r="S107" s="23"/>
    </row>
    <row r="108" spans="1:19" ht="15.75" customHeight="1">
      <c r="A108" s="23"/>
      <c r="B108" s="23"/>
      <c r="C108" s="23"/>
      <c r="D108" s="23"/>
      <c r="E108" s="23"/>
      <c r="F108" s="23"/>
      <c r="G108" s="23"/>
      <c r="H108" s="23"/>
      <c r="I108" s="23"/>
      <c r="J108" s="23"/>
      <c r="K108" s="23"/>
      <c r="L108" s="23"/>
      <c r="M108" s="23"/>
      <c r="N108" s="23"/>
      <c r="O108" s="23"/>
      <c r="P108" s="23"/>
      <c r="Q108" s="23"/>
      <c r="R108" s="23"/>
      <c r="S108" s="23"/>
    </row>
    <row r="109" spans="1:19" ht="15.75" customHeight="1">
      <c r="A109" s="23"/>
      <c r="B109" s="23"/>
      <c r="C109" s="23"/>
      <c r="D109" s="23"/>
      <c r="E109" s="23"/>
      <c r="F109" s="23"/>
      <c r="G109" s="23"/>
      <c r="H109" s="23"/>
      <c r="I109" s="23"/>
      <c r="J109" s="23"/>
      <c r="K109" s="23"/>
      <c r="L109" s="23"/>
      <c r="M109" s="23"/>
      <c r="N109" s="23"/>
      <c r="O109" s="23"/>
      <c r="P109" s="23"/>
      <c r="Q109" s="23"/>
      <c r="R109" s="23"/>
      <c r="S109" s="23"/>
    </row>
    <row r="110" spans="1:19" ht="15.75" customHeight="1">
      <c r="A110" s="23"/>
      <c r="B110" s="23"/>
      <c r="C110" s="23"/>
      <c r="D110" s="23"/>
      <c r="E110" s="23"/>
      <c r="F110" s="23"/>
      <c r="G110" s="23"/>
      <c r="H110" s="23"/>
      <c r="I110" s="23"/>
      <c r="J110" s="23"/>
      <c r="K110" s="23"/>
      <c r="L110" s="23"/>
      <c r="M110" s="23"/>
      <c r="N110" s="23"/>
      <c r="O110" s="23"/>
      <c r="P110" s="23"/>
      <c r="Q110" s="23"/>
      <c r="R110" s="23"/>
      <c r="S110" s="23"/>
    </row>
    <row r="111" spans="1:19" ht="15.75" customHeight="1">
      <c r="A111" s="23"/>
      <c r="B111" s="23"/>
      <c r="C111" s="23"/>
      <c r="D111" s="23"/>
      <c r="E111" s="23"/>
      <c r="F111" s="23"/>
      <c r="G111" s="23"/>
      <c r="H111" s="23"/>
      <c r="I111" s="23"/>
      <c r="J111" s="23"/>
      <c r="K111" s="23"/>
      <c r="L111" s="23"/>
      <c r="M111" s="23"/>
      <c r="N111" s="23"/>
      <c r="O111" s="23"/>
      <c r="P111" s="23"/>
      <c r="Q111" s="23"/>
      <c r="R111" s="23"/>
      <c r="S111" s="23"/>
    </row>
    <row r="112" spans="1:19" ht="15.75" customHeight="1">
      <c r="A112" s="23"/>
      <c r="B112" s="23"/>
      <c r="C112" s="23"/>
      <c r="D112" s="23"/>
      <c r="E112" s="23"/>
      <c r="F112" s="23"/>
      <c r="G112" s="23"/>
      <c r="H112" s="23"/>
      <c r="I112" s="23"/>
      <c r="J112" s="23"/>
      <c r="K112" s="23"/>
      <c r="L112" s="23"/>
      <c r="M112" s="23"/>
      <c r="N112" s="23"/>
      <c r="O112" s="23"/>
      <c r="P112" s="23"/>
      <c r="Q112" s="23"/>
      <c r="R112" s="23"/>
      <c r="S112" s="23"/>
    </row>
    <row r="113" spans="1:19" ht="15.75" customHeight="1">
      <c r="A113" s="23"/>
      <c r="B113" s="23"/>
      <c r="C113" s="23"/>
      <c r="D113" s="23"/>
      <c r="E113" s="23"/>
      <c r="F113" s="23"/>
      <c r="G113" s="23"/>
      <c r="H113" s="23"/>
      <c r="I113" s="23"/>
      <c r="J113" s="23"/>
      <c r="K113" s="23"/>
      <c r="L113" s="23"/>
      <c r="M113" s="23"/>
      <c r="N113" s="23"/>
      <c r="O113" s="23"/>
      <c r="P113" s="23"/>
      <c r="Q113" s="23"/>
      <c r="R113" s="23"/>
      <c r="S113" s="23"/>
    </row>
    <row r="114" spans="1:19" ht="15.75" customHeight="1">
      <c r="A114" s="23"/>
      <c r="B114" s="23"/>
      <c r="C114" s="23"/>
      <c r="D114" s="23"/>
      <c r="E114" s="23"/>
      <c r="F114" s="23"/>
      <c r="G114" s="23"/>
      <c r="H114" s="23"/>
      <c r="I114" s="23"/>
      <c r="J114" s="23"/>
      <c r="K114" s="23"/>
      <c r="L114" s="23"/>
      <c r="M114" s="23"/>
      <c r="N114" s="23"/>
      <c r="O114" s="23"/>
      <c r="P114" s="23"/>
      <c r="Q114" s="23"/>
      <c r="R114" s="23"/>
      <c r="S114" s="23"/>
    </row>
    <row r="115" spans="1:19" ht="15.75" customHeight="1">
      <c r="A115" s="23"/>
      <c r="B115" s="23"/>
      <c r="C115" s="23"/>
      <c r="D115" s="23"/>
      <c r="E115" s="23"/>
      <c r="F115" s="23"/>
      <c r="G115" s="23"/>
      <c r="H115" s="23"/>
      <c r="I115" s="23"/>
      <c r="J115" s="23"/>
      <c r="K115" s="23"/>
      <c r="L115" s="23"/>
      <c r="M115" s="23"/>
      <c r="N115" s="23"/>
      <c r="O115" s="23"/>
      <c r="P115" s="23"/>
      <c r="Q115" s="23"/>
      <c r="R115" s="23"/>
      <c r="S115" s="23"/>
    </row>
    <row r="116" spans="1:19" ht="15.75" customHeight="1">
      <c r="A116" s="23"/>
      <c r="B116" s="23"/>
      <c r="C116" s="23"/>
      <c r="D116" s="23"/>
      <c r="E116" s="23"/>
      <c r="F116" s="23"/>
      <c r="G116" s="23"/>
      <c r="H116" s="23"/>
      <c r="I116" s="23"/>
      <c r="J116" s="23"/>
      <c r="K116" s="23"/>
      <c r="L116" s="23"/>
      <c r="M116" s="23"/>
      <c r="N116" s="23"/>
      <c r="O116" s="23"/>
      <c r="P116" s="23"/>
      <c r="Q116" s="23"/>
      <c r="R116" s="23"/>
      <c r="S116" s="23"/>
    </row>
    <row r="117" spans="1:19" ht="15.75" customHeight="1">
      <c r="A117" s="23"/>
      <c r="B117" s="23"/>
      <c r="C117" s="23"/>
      <c r="D117" s="23"/>
      <c r="E117" s="23"/>
      <c r="F117" s="23"/>
      <c r="G117" s="23"/>
      <c r="H117" s="23"/>
      <c r="I117" s="23"/>
      <c r="J117" s="23"/>
      <c r="K117" s="23"/>
      <c r="L117" s="23"/>
      <c r="M117" s="23"/>
      <c r="N117" s="23"/>
      <c r="O117" s="23"/>
      <c r="P117" s="23"/>
      <c r="Q117" s="23"/>
      <c r="R117" s="23"/>
      <c r="S117" s="23"/>
    </row>
    <row r="118" spans="1:19" ht="15.75" customHeight="1">
      <c r="A118" s="23"/>
      <c r="B118" s="23"/>
      <c r="C118" s="23"/>
      <c r="D118" s="23"/>
      <c r="E118" s="23"/>
      <c r="F118" s="23"/>
      <c r="G118" s="23"/>
      <c r="H118" s="23"/>
      <c r="I118" s="23"/>
      <c r="J118" s="23"/>
      <c r="K118" s="23"/>
      <c r="L118" s="23"/>
      <c r="M118" s="23"/>
      <c r="N118" s="23"/>
      <c r="O118" s="23"/>
      <c r="P118" s="23"/>
      <c r="Q118" s="23"/>
      <c r="R118" s="23"/>
      <c r="S118" s="23"/>
    </row>
    <row r="119" spans="1:19" ht="15.75" customHeight="1">
      <c r="A119" s="23"/>
      <c r="B119" s="23"/>
      <c r="C119" s="23"/>
      <c r="D119" s="23"/>
      <c r="E119" s="23"/>
      <c r="F119" s="23"/>
      <c r="G119" s="23"/>
      <c r="H119" s="23"/>
      <c r="I119" s="23"/>
      <c r="J119" s="23"/>
      <c r="K119" s="23"/>
      <c r="L119" s="23"/>
      <c r="M119" s="23"/>
      <c r="N119" s="23"/>
      <c r="O119" s="23"/>
      <c r="P119" s="23"/>
      <c r="Q119" s="23"/>
      <c r="R119" s="23"/>
      <c r="S119" s="23"/>
    </row>
    <row r="120" spans="1:19" ht="15.75" customHeight="1">
      <c r="A120" s="23"/>
      <c r="B120" s="23"/>
      <c r="C120" s="23"/>
      <c r="D120" s="23"/>
      <c r="E120" s="23"/>
      <c r="F120" s="23"/>
      <c r="G120" s="23"/>
      <c r="H120" s="23"/>
      <c r="I120" s="23"/>
      <c r="J120" s="23"/>
      <c r="K120" s="23"/>
      <c r="L120" s="23"/>
      <c r="M120" s="23"/>
      <c r="N120" s="23"/>
      <c r="O120" s="23"/>
      <c r="P120" s="23"/>
      <c r="Q120" s="23"/>
      <c r="R120" s="23"/>
      <c r="S120" s="23"/>
    </row>
    <row r="121" spans="1:19" ht="15.75" customHeight="1">
      <c r="A121" s="23"/>
      <c r="B121" s="23"/>
      <c r="C121" s="23"/>
      <c r="D121" s="23"/>
      <c r="E121" s="23"/>
      <c r="F121" s="23"/>
      <c r="G121" s="23"/>
      <c r="H121" s="23"/>
      <c r="I121" s="23"/>
      <c r="J121" s="23"/>
      <c r="K121" s="23"/>
      <c r="L121" s="23"/>
      <c r="M121" s="23"/>
      <c r="N121" s="23"/>
      <c r="O121" s="23"/>
      <c r="P121" s="23"/>
      <c r="Q121" s="23"/>
      <c r="R121" s="23"/>
      <c r="S121" s="23"/>
    </row>
    <row r="122" spans="1:19" ht="15.75" customHeight="1">
      <c r="A122" s="23"/>
      <c r="B122" s="23"/>
      <c r="C122" s="23"/>
      <c r="D122" s="23"/>
      <c r="E122" s="23"/>
      <c r="F122" s="23"/>
      <c r="G122" s="23"/>
      <c r="H122" s="23"/>
      <c r="I122" s="23"/>
      <c r="J122" s="23"/>
      <c r="K122" s="23"/>
      <c r="L122" s="23"/>
      <c r="M122" s="23"/>
      <c r="N122" s="23"/>
      <c r="O122" s="23"/>
      <c r="P122" s="23"/>
      <c r="Q122" s="23"/>
      <c r="R122" s="23"/>
      <c r="S122" s="23"/>
    </row>
    <row r="123" spans="1:19" ht="15.75" customHeight="1">
      <c r="A123" s="23"/>
      <c r="B123" s="23"/>
      <c r="C123" s="23"/>
      <c r="D123" s="23"/>
      <c r="E123" s="23"/>
      <c r="F123" s="23"/>
      <c r="G123" s="23"/>
      <c r="H123" s="23"/>
      <c r="I123" s="23"/>
      <c r="J123" s="23"/>
      <c r="K123" s="23"/>
      <c r="L123" s="23"/>
      <c r="M123" s="23"/>
      <c r="N123" s="23"/>
      <c r="O123" s="23"/>
      <c r="P123" s="23"/>
      <c r="Q123" s="23"/>
      <c r="R123" s="23"/>
      <c r="S123" s="23"/>
    </row>
    <row r="124" spans="1:19" ht="15.75" customHeight="1">
      <c r="A124" s="23"/>
      <c r="B124" s="23"/>
      <c r="C124" s="23"/>
      <c r="D124" s="23"/>
      <c r="E124" s="23"/>
      <c r="F124" s="23"/>
      <c r="G124" s="23"/>
      <c r="H124" s="23"/>
      <c r="I124" s="23"/>
      <c r="J124" s="23"/>
      <c r="K124" s="23"/>
      <c r="L124" s="23"/>
      <c r="M124" s="23"/>
      <c r="N124" s="23"/>
      <c r="O124" s="23"/>
      <c r="P124" s="23"/>
      <c r="Q124" s="23"/>
      <c r="R124" s="23"/>
      <c r="S124" s="23"/>
    </row>
    <row r="125" spans="1:19" ht="15.75" customHeight="1">
      <c r="A125" s="23"/>
      <c r="B125" s="23"/>
      <c r="C125" s="23"/>
      <c r="D125" s="23"/>
      <c r="E125" s="23"/>
      <c r="F125" s="23"/>
      <c r="G125" s="23"/>
      <c r="H125" s="23"/>
      <c r="I125" s="23"/>
      <c r="J125" s="23"/>
      <c r="K125" s="23"/>
      <c r="L125" s="23"/>
      <c r="M125" s="23"/>
      <c r="N125" s="23"/>
      <c r="O125" s="23"/>
      <c r="P125" s="23"/>
      <c r="Q125" s="23"/>
      <c r="R125" s="23"/>
      <c r="S125" s="23"/>
    </row>
    <row r="126" spans="1:19" ht="15.75" customHeight="1">
      <c r="A126" s="23"/>
      <c r="B126" s="23"/>
      <c r="C126" s="23"/>
      <c r="D126" s="23"/>
      <c r="E126" s="23"/>
      <c r="F126" s="23"/>
      <c r="G126" s="23"/>
      <c r="H126" s="23"/>
      <c r="I126" s="23"/>
      <c r="J126" s="23"/>
      <c r="K126" s="23"/>
      <c r="L126" s="23"/>
      <c r="M126" s="23"/>
      <c r="N126" s="23"/>
      <c r="O126" s="23"/>
      <c r="P126" s="23"/>
      <c r="Q126" s="23"/>
      <c r="R126" s="23"/>
      <c r="S126" s="23"/>
    </row>
    <row r="127" spans="1:19" ht="15.75" customHeight="1">
      <c r="A127" s="23"/>
      <c r="B127" s="23"/>
      <c r="C127" s="23"/>
      <c r="D127" s="23"/>
      <c r="E127" s="23"/>
      <c r="F127" s="23"/>
      <c r="G127" s="23"/>
      <c r="H127" s="23"/>
      <c r="I127" s="23"/>
      <c r="J127" s="23"/>
      <c r="K127" s="23"/>
      <c r="L127" s="23"/>
      <c r="M127" s="23"/>
      <c r="N127" s="23"/>
      <c r="O127" s="23"/>
      <c r="P127" s="23"/>
      <c r="Q127" s="23"/>
      <c r="R127" s="23"/>
      <c r="S127" s="23"/>
    </row>
    <row r="128" spans="1:19" ht="15.75" customHeight="1">
      <c r="A128" s="23"/>
      <c r="B128" s="23"/>
      <c r="C128" s="23"/>
      <c r="D128" s="23"/>
      <c r="E128" s="23"/>
      <c r="F128" s="23"/>
      <c r="G128" s="23"/>
      <c r="H128" s="23"/>
      <c r="I128" s="23"/>
      <c r="J128" s="23"/>
      <c r="K128" s="23"/>
      <c r="L128" s="23"/>
      <c r="M128" s="23"/>
      <c r="N128" s="23"/>
      <c r="O128" s="23"/>
      <c r="P128" s="23"/>
      <c r="Q128" s="23"/>
      <c r="R128" s="23"/>
      <c r="S128" s="23"/>
    </row>
    <row r="129" spans="1:19" ht="15.75" customHeight="1">
      <c r="A129" s="23"/>
      <c r="B129" s="23"/>
      <c r="C129" s="23"/>
      <c r="D129" s="23"/>
      <c r="E129" s="23"/>
      <c r="F129" s="23"/>
      <c r="G129" s="23"/>
      <c r="H129" s="23"/>
      <c r="I129" s="23"/>
      <c r="J129" s="23"/>
      <c r="K129" s="23"/>
      <c r="L129" s="23"/>
      <c r="M129" s="23"/>
      <c r="N129" s="23"/>
      <c r="O129" s="23"/>
      <c r="P129" s="23"/>
      <c r="Q129" s="23"/>
      <c r="R129" s="23"/>
      <c r="S129" s="23"/>
    </row>
    <row r="130" spans="1:19" ht="15.75" customHeight="1">
      <c r="A130" s="23"/>
      <c r="B130" s="23"/>
      <c r="C130" s="23"/>
      <c r="D130" s="23"/>
      <c r="E130" s="23"/>
      <c r="F130" s="23"/>
      <c r="G130" s="23"/>
      <c r="H130" s="23"/>
      <c r="I130" s="23"/>
      <c r="J130" s="23"/>
      <c r="K130" s="23"/>
      <c r="L130" s="23"/>
      <c r="M130" s="23"/>
      <c r="N130" s="23"/>
      <c r="O130" s="23"/>
      <c r="P130" s="23"/>
      <c r="Q130" s="23"/>
      <c r="R130" s="23"/>
      <c r="S130" s="23"/>
    </row>
    <row r="131" spans="1:19" ht="15.75" customHeight="1">
      <c r="A131" s="23"/>
      <c r="B131" s="23"/>
      <c r="C131" s="23"/>
      <c r="D131" s="23"/>
      <c r="E131" s="23"/>
      <c r="F131" s="23"/>
      <c r="G131" s="23"/>
      <c r="H131" s="23"/>
      <c r="I131" s="23"/>
      <c r="J131" s="23"/>
      <c r="K131" s="23"/>
      <c r="L131" s="23"/>
      <c r="M131" s="23"/>
      <c r="N131" s="23"/>
      <c r="O131" s="23"/>
      <c r="P131" s="23"/>
      <c r="Q131" s="23"/>
      <c r="R131" s="23"/>
      <c r="S131" s="23"/>
    </row>
    <row r="132" spans="1:19" ht="15.75" customHeight="1">
      <c r="A132" s="23"/>
      <c r="B132" s="23"/>
      <c r="C132" s="23"/>
      <c r="D132" s="23"/>
      <c r="E132" s="23"/>
      <c r="F132" s="23"/>
      <c r="G132" s="23"/>
      <c r="H132" s="23"/>
      <c r="I132" s="23"/>
      <c r="J132" s="23"/>
      <c r="K132" s="23"/>
      <c r="L132" s="23"/>
      <c r="M132" s="23"/>
      <c r="N132" s="23"/>
      <c r="O132" s="23"/>
      <c r="P132" s="23"/>
      <c r="Q132" s="23"/>
      <c r="R132" s="23"/>
      <c r="S132" s="23"/>
    </row>
    <row r="133" spans="1:19" ht="15.75" customHeight="1">
      <c r="A133" s="23"/>
      <c r="B133" s="23"/>
      <c r="C133" s="23"/>
      <c r="D133" s="23"/>
      <c r="E133" s="23"/>
      <c r="F133" s="23"/>
      <c r="G133" s="23"/>
      <c r="H133" s="23"/>
      <c r="I133" s="23"/>
      <c r="J133" s="23"/>
      <c r="K133" s="23"/>
      <c r="L133" s="23"/>
      <c r="M133" s="23"/>
      <c r="N133" s="23"/>
      <c r="O133" s="23"/>
      <c r="P133" s="23"/>
      <c r="Q133" s="23"/>
      <c r="R133" s="23"/>
      <c r="S133" s="23"/>
    </row>
    <row r="134" spans="1:19" ht="15.75" customHeight="1">
      <c r="A134" s="23"/>
      <c r="B134" s="23"/>
      <c r="C134" s="23"/>
      <c r="D134" s="23"/>
      <c r="E134" s="23"/>
      <c r="F134" s="23"/>
      <c r="G134" s="23"/>
      <c r="H134" s="23"/>
      <c r="I134" s="23"/>
      <c r="J134" s="23"/>
      <c r="K134" s="23"/>
      <c r="L134" s="23"/>
      <c r="M134" s="23"/>
      <c r="N134" s="23"/>
      <c r="O134" s="23"/>
      <c r="P134" s="23"/>
      <c r="Q134" s="23"/>
      <c r="R134" s="23"/>
      <c r="S134" s="23"/>
    </row>
    <row r="135" spans="1:19" ht="15.75" customHeight="1">
      <c r="A135" s="23"/>
      <c r="B135" s="23"/>
      <c r="C135" s="23"/>
      <c r="D135" s="23"/>
      <c r="E135" s="23"/>
      <c r="F135" s="23"/>
      <c r="G135" s="23"/>
      <c r="H135" s="23"/>
      <c r="I135" s="23"/>
      <c r="J135" s="23"/>
      <c r="K135" s="23"/>
      <c r="L135" s="23"/>
      <c r="M135" s="23"/>
      <c r="N135" s="23"/>
      <c r="O135" s="23"/>
      <c r="P135" s="23"/>
      <c r="Q135" s="23"/>
      <c r="R135" s="23"/>
      <c r="S135" s="23"/>
    </row>
    <row r="136" spans="1:19" ht="15.75" customHeight="1">
      <c r="A136" s="23"/>
      <c r="B136" s="23"/>
      <c r="C136" s="23"/>
      <c r="D136" s="23"/>
      <c r="E136" s="23"/>
      <c r="F136" s="23"/>
      <c r="G136" s="23"/>
      <c r="H136" s="23"/>
      <c r="I136" s="23"/>
      <c r="J136" s="23"/>
      <c r="K136" s="23"/>
      <c r="L136" s="23"/>
      <c r="M136" s="23"/>
      <c r="N136" s="23"/>
      <c r="O136" s="23"/>
      <c r="P136" s="23"/>
      <c r="Q136" s="23"/>
      <c r="R136" s="23"/>
      <c r="S136" s="23"/>
    </row>
    <row r="137" spans="1:19" ht="15.75" customHeight="1">
      <c r="A137" s="23"/>
      <c r="B137" s="23"/>
      <c r="C137" s="23"/>
      <c r="D137" s="23"/>
      <c r="E137" s="23"/>
      <c r="F137" s="23"/>
      <c r="G137" s="23"/>
      <c r="H137" s="23"/>
      <c r="I137" s="23"/>
      <c r="J137" s="23"/>
      <c r="K137" s="23"/>
      <c r="L137" s="23"/>
      <c r="M137" s="23"/>
      <c r="N137" s="23"/>
      <c r="O137" s="23"/>
      <c r="P137" s="23"/>
      <c r="Q137" s="23"/>
      <c r="R137" s="23"/>
      <c r="S137" s="23"/>
    </row>
    <row r="138" spans="1:19" ht="15.75" customHeight="1">
      <c r="A138" s="23"/>
      <c r="B138" s="23"/>
      <c r="C138" s="23"/>
      <c r="D138" s="23"/>
      <c r="E138" s="23"/>
      <c r="F138" s="23"/>
      <c r="G138" s="23"/>
      <c r="H138" s="23"/>
      <c r="I138" s="23"/>
      <c r="J138" s="23"/>
      <c r="K138" s="23"/>
      <c r="L138" s="23"/>
      <c r="M138" s="23"/>
      <c r="N138" s="23"/>
      <c r="O138" s="23"/>
      <c r="P138" s="23"/>
      <c r="Q138" s="23"/>
      <c r="R138" s="23"/>
      <c r="S138" s="23"/>
    </row>
    <row r="139" spans="1:19" ht="15.75" customHeight="1">
      <c r="A139" s="23"/>
      <c r="B139" s="23"/>
      <c r="C139" s="23"/>
      <c r="D139" s="23"/>
      <c r="E139" s="23"/>
      <c r="F139" s="23"/>
      <c r="G139" s="23"/>
      <c r="H139" s="23"/>
      <c r="I139" s="23"/>
      <c r="J139" s="23"/>
      <c r="K139" s="23"/>
      <c r="L139" s="23"/>
      <c r="M139" s="23"/>
      <c r="N139" s="23"/>
      <c r="O139" s="23"/>
      <c r="P139" s="23"/>
      <c r="Q139" s="23"/>
      <c r="R139" s="23"/>
      <c r="S139" s="23"/>
    </row>
    <row r="140" spans="1:19" ht="15.75" customHeight="1">
      <c r="A140" s="23"/>
      <c r="B140" s="23"/>
      <c r="C140" s="23"/>
      <c r="D140" s="23"/>
      <c r="E140" s="23"/>
      <c r="F140" s="23"/>
      <c r="G140" s="23"/>
      <c r="H140" s="23"/>
      <c r="I140" s="23"/>
      <c r="J140" s="23"/>
      <c r="K140" s="23"/>
      <c r="L140" s="23"/>
      <c r="M140" s="23"/>
      <c r="N140" s="23"/>
      <c r="O140" s="23"/>
      <c r="P140" s="23"/>
      <c r="Q140" s="23"/>
      <c r="R140" s="23"/>
      <c r="S140" s="23"/>
    </row>
    <row r="141" spans="1:19" ht="15.75" customHeight="1">
      <c r="A141" s="23"/>
      <c r="B141" s="23"/>
      <c r="C141" s="23"/>
      <c r="D141" s="23"/>
      <c r="E141" s="23"/>
      <c r="F141" s="23"/>
      <c r="G141" s="23"/>
      <c r="H141" s="23"/>
      <c r="I141" s="23"/>
      <c r="J141" s="23"/>
      <c r="K141" s="23"/>
      <c r="L141" s="23"/>
      <c r="M141" s="23"/>
      <c r="N141" s="23"/>
      <c r="O141" s="23"/>
      <c r="P141" s="23"/>
      <c r="Q141" s="23"/>
      <c r="R141" s="23"/>
      <c r="S141" s="23"/>
    </row>
    <row r="142" spans="1:19" ht="15.75" customHeight="1">
      <c r="A142" s="23"/>
      <c r="B142" s="23"/>
      <c r="C142" s="23"/>
      <c r="D142" s="23"/>
      <c r="E142" s="23"/>
      <c r="F142" s="23"/>
      <c r="G142" s="23"/>
      <c r="H142" s="23"/>
      <c r="I142" s="23"/>
      <c r="J142" s="23"/>
      <c r="K142" s="23"/>
      <c r="L142" s="23"/>
      <c r="M142" s="23"/>
      <c r="N142" s="23"/>
      <c r="O142" s="23"/>
      <c r="P142" s="23"/>
      <c r="Q142" s="23"/>
      <c r="R142" s="23"/>
      <c r="S142" s="23"/>
    </row>
    <row r="143" spans="1:19" ht="15.75" customHeight="1">
      <c r="A143" s="23"/>
      <c r="B143" s="23"/>
      <c r="C143" s="23"/>
      <c r="D143" s="23"/>
      <c r="E143" s="23"/>
      <c r="F143" s="23"/>
      <c r="G143" s="23"/>
      <c r="H143" s="23"/>
      <c r="I143" s="23"/>
      <c r="J143" s="23"/>
      <c r="K143" s="23"/>
      <c r="L143" s="23"/>
      <c r="M143" s="23"/>
      <c r="N143" s="23"/>
      <c r="O143" s="23"/>
      <c r="P143" s="23"/>
      <c r="Q143" s="23"/>
      <c r="R143" s="23"/>
      <c r="S143" s="23"/>
    </row>
    <row r="144" spans="1:19" ht="15.75" customHeight="1">
      <c r="A144" s="23"/>
      <c r="B144" s="23"/>
      <c r="C144" s="23"/>
      <c r="D144" s="23"/>
      <c r="E144" s="23"/>
      <c r="F144" s="23"/>
      <c r="G144" s="23"/>
      <c r="H144" s="23"/>
      <c r="I144" s="23"/>
      <c r="J144" s="23"/>
      <c r="K144" s="23"/>
      <c r="L144" s="23"/>
      <c r="M144" s="23"/>
      <c r="N144" s="23"/>
      <c r="O144" s="23"/>
      <c r="P144" s="23"/>
      <c r="Q144" s="23"/>
      <c r="R144" s="23"/>
      <c r="S144" s="23"/>
    </row>
    <row r="145" spans="1:19" ht="15.75" customHeight="1">
      <c r="A145" s="23"/>
      <c r="B145" s="23"/>
      <c r="C145" s="23"/>
      <c r="D145" s="23"/>
      <c r="E145" s="23"/>
      <c r="F145" s="23"/>
      <c r="G145" s="23"/>
      <c r="H145" s="23"/>
      <c r="I145" s="23"/>
      <c r="J145" s="23"/>
      <c r="K145" s="23"/>
      <c r="L145" s="23"/>
      <c r="M145" s="23"/>
      <c r="N145" s="23"/>
      <c r="O145" s="23"/>
      <c r="P145" s="23"/>
      <c r="Q145" s="23"/>
      <c r="R145" s="23"/>
      <c r="S145" s="23"/>
    </row>
    <row r="146" spans="1:19" ht="15.75" customHeight="1">
      <c r="A146" s="23"/>
      <c r="B146" s="23"/>
      <c r="C146" s="23"/>
      <c r="D146" s="23"/>
      <c r="E146" s="23"/>
      <c r="F146" s="23"/>
      <c r="G146" s="23"/>
      <c r="H146" s="23"/>
      <c r="I146" s="23"/>
      <c r="J146" s="23"/>
      <c r="K146" s="23"/>
      <c r="L146" s="23"/>
      <c r="M146" s="23"/>
      <c r="N146" s="23"/>
      <c r="O146" s="23"/>
      <c r="P146" s="23"/>
      <c r="Q146" s="23"/>
      <c r="R146" s="23"/>
      <c r="S146" s="23"/>
    </row>
    <row r="147" spans="1:19" ht="15.75" customHeight="1">
      <c r="A147" s="23"/>
      <c r="B147" s="23"/>
      <c r="C147" s="23"/>
      <c r="D147" s="23"/>
      <c r="E147" s="23"/>
      <c r="F147" s="23"/>
      <c r="G147" s="23"/>
      <c r="H147" s="23"/>
      <c r="I147" s="23"/>
      <c r="J147" s="23"/>
      <c r="K147" s="23"/>
      <c r="L147" s="23"/>
      <c r="M147" s="23"/>
      <c r="N147" s="23"/>
      <c r="O147" s="23"/>
      <c r="P147" s="23"/>
      <c r="Q147" s="23"/>
      <c r="R147" s="23"/>
      <c r="S147" s="23"/>
    </row>
    <row r="148" spans="1:19" ht="15.75" customHeight="1">
      <c r="A148" s="23"/>
      <c r="B148" s="23"/>
      <c r="C148" s="23"/>
      <c r="D148" s="23"/>
      <c r="E148" s="23"/>
      <c r="F148" s="23"/>
      <c r="G148" s="23"/>
      <c r="H148" s="23"/>
      <c r="I148" s="23"/>
      <c r="J148" s="23"/>
      <c r="K148" s="23"/>
      <c r="L148" s="23"/>
      <c r="M148" s="23"/>
      <c r="N148" s="23"/>
      <c r="O148" s="23"/>
      <c r="P148" s="23"/>
      <c r="Q148" s="23"/>
      <c r="R148" s="23"/>
      <c r="S148" s="23"/>
    </row>
    <row r="149" spans="1:19" ht="15.75" customHeight="1">
      <c r="A149" s="23"/>
      <c r="B149" s="23"/>
      <c r="C149" s="23"/>
      <c r="D149" s="23"/>
      <c r="E149" s="23"/>
      <c r="F149" s="23"/>
      <c r="G149" s="23"/>
      <c r="H149" s="23"/>
      <c r="I149" s="23"/>
      <c r="J149" s="23"/>
      <c r="K149" s="23"/>
      <c r="L149" s="23"/>
      <c r="M149" s="23"/>
      <c r="N149" s="23"/>
      <c r="O149" s="23"/>
      <c r="P149" s="23"/>
      <c r="Q149" s="23"/>
      <c r="R149" s="23"/>
      <c r="S149" s="23"/>
    </row>
    <row r="150" spans="1:19" ht="15.75" customHeight="1">
      <c r="A150" s="23"/>
      <c r="B150" s="23"/>
      <c r="C150" s="23"/>
      <c r="D150" s="23"/>
      <c r="E150" s="23"/>
      <c r="F150" s="23"/>
      <c r="G150" s="23"/>
      <c r="H150" s="23"/>
      <c r="I150" s="23"/>
      <c r="J150" s="23"/>
      <c r="K150" s="23"/>
      <c r="L150" s="23"/>
      <c r="M150" s="23"/>
      <c r="N150" s="23"/>
      <c r="O150" s="23"/>
      <c r="P150" s="23"/>
      <c r="Q150" s="23"/>
      <c r="R150" s="23"/>
      <c r="S150" s="23"/>
    </row>
    <row r="151" spans="1:19" ht="15.75" customHeight="1">
      <c r="A151" s="23"/>
      <c r="B151" s="23"/>
      <c r="C151" s="23"/>
      <c r="D151" s="23"/>
      <c r="E151" s="23"/>
      <c r="F151" s="23"/>
      <c r="G151" s="23"/>
      <c r="H151" s="23"/>
      <c r="I151" s="23"/>
      <c r="J151" s="23"/>
      <c r="K151" s="23"/>
      <c r="L151" s="23"/>
      <c r="M151" s="23"/>
      <c r="N151" s="23"/>
      <c r="O151" s="23"/>
      <c r="P151" s="23"/>
      <c r="Q151" s="23"/>
      <c r="R151" s="23"/>
      <c r="S151" s="23"/>
    </row>
    <row r="152" spans="1:19" ht="15.75" customHeight="1">
      <c r="A152" s="23"/>
      <c r="B152" s="23"/>
      <c r="C152" s="23"/>
      <c r="D152" s="23"/>
      <c r="E152" s="23"/>
      <c r="F152" s="23"/>
      <c r="G152" s="23"/>
      <c r="H152" s="23"/>
      <c r="I152" s="23"/>
      <c r="J152" s="23"/>
      <c r="K152" s="23"/>
      <c r="L152" s="23"/>
      <c r="M152" s="23"/>
      <c r="N152" s="23"/>
      <c r="O152" s="23"/>
      <c r="P152" s="23"/>
      <c r="Q152" s="23"/>
      <c r="R152" s="23"/>
      <c r="S152" s="23"/>
    </row>
    <row r="153" spans="1:19" ht="15.75" customHeight="1">
      <c r="A153" s="23"/>
      <c r="B153" s="23"/>
      <c r="C153" s="23"/>
      <c r="D153" s="23"/>
      <c r="E153" s="23"/>
      <c r="F153" s="23"/>
      <c r="G153" s="23"/>
      <c r="H153" s="23"/>
      <c r="I153" s="23"/>
      <c r="J153" s="23"/>
      <c r="K153" s="23"/>
      <c r="L153" s="23"/>
      <c r="M153" s="23"/>
      <c r="N153" s="23"/>
      <c r="O153" s="23"/>
      <c r="P153" s="23"/>
      <c r="Q153" s="23"/>
      <c r="R153" s="23"/>
      <c r="S153" s="23"/>
    </row>
    <row r="154" spans="1:19" ht="15.75" customHeight="1">
      <c r="A154" s="23"/>
      <c r="B154" s="23"/>
      <c r="C154" s="23"/>
      <c r="D154" s="23"/>
      <c r="E154" s="23"/>
      <c r="F154" s="23"/>
      <c r="G154" s="23"/>
      <c r="H154" s="23"/>
      <c r="I154" s="23"/>
      <c r="J154" s="23"/>
      <c r="K154" s="23"/>
      <c r="L154" s="23"/>
      <c r="M154" s="23"/>
      <c r="N154" s="23"/>
      <c r="O154" s="23"/>
      <c r="P154" s="23"/>
      <c r="Q154" s="23"/>
      <c r="R154" s="23"/>
      <c r="S154" s="23"/>
    </row>
    <row r="155" spans="1:19" ht="15.75" customHeight="1">
      <c r="A155" s="23"/>
      <c r="B155" s="23"/>
      <c r="C155" s="23"/>
      <c r="D155" s="23"/>
      <c r="E155" s="23"/>
      <c r="F155" s="23"/>
      <c r="G155" s="23"/>
      <c r="H155" s="23"/>
      <c r="I155" s="23"/>
      <c r="J155" s="23"/>
      <c r="K155" s="23"/>
      <c r="L155" s="23"/>
      <c r="M155" s="23"/>
      <c r="N155" s="23"/>
      <c r="O155" s="23"/>
      <c r="P155" s="23"/>
      <c r="Q155" s="23"/>
      <c r="R155" s="23"/>
      <c r="S155" s="23"/>
    </row>
    <row r="156" spans="1:19" ht="15.75" customHeight="1">
      <c r="A156" s="23"/>
      <c r="B156" s="23"/>
      <c r="C156" s="23"/>
      <c r="D156" s="23"/>
      <c r="E156" s="23"/>
      <c r="F156" s="23"/>
      <c r="G156" s="23"/>
      <c r="H156" s="23"/>
      <c r="I156" s="23"/>
      <c r="J156" s="23"/>
      <c r="K156" s="23"/>
      <c r="L156" s="23"/>
      <c r="M156" s="23"/>
      <c r="N156" s="23"/>
      <c r="O156" s="23"/>
      <c r="P156" s="23"/>
      <c r="Q156" s="23"/>
      <c r="R156" s="23"/>
      <c r="S156" s="23"/>
    </row>
    <row r="157" spans="1:19" ht="15.75" customHeight="1">
      <c r="A157" s="23"/>
      <c r="B157" s="23"/>
      <c r="C157" s="23"/>
      <c r="D157" s="23"/>
      <c r="E157" s="23"/>
      <c r="F157" s="23"/>
      <c r="G157" s="23"/>
      <c r="H157" s="23"/>
      <c r="I157" s="23"/>
      <c r="J157" s="23"/>
      <c r="K157" s="23"/>
      <c r="L157" s="23"/>
      <c r="M157" s="23"/>
      <c r="N157" s="23"/>
      <c r="O157" s="23"/>
      <c r="P157" s="23"/>
      <c r="Q157" s="23"/>
      <c r="R157" s="23"/>
      <c r="S157" s="23"/>
    </row>
    <row r="158" spans="1:19" ht="15.75" customHeight="1">
      <c r="A158" s="23"/>
      <c r="B158" s="23"/>
      <c r="C158" s="23"/>
      <c r="D158" s="23"/>
      <c r="E158" s="23"/>
      <c r="F158" s="23"/>
      <c r="G158" s="23"/>
      <c r="H158" s="23"/>
      <c r="I158" s="23"/>
      <c r="J158" s="23"/>
      <c r="K158" s="23"/>
      <c r="L158" s="23"/>
      <c r="M158" s="23"/>
      <c r="N158" s="23"/>
      <c r="O158" s="23"/>
      <c r="P158" s="23"/>
      <c r="Q158" s="23"/>
      <c r="R158" s="23"/>
      <c r="S158" s="23"/>
    </row>
    <row r="159" spans="1:19" ht="15.75" customHeight="1">
      <c r="A159" s="23"/>
      <c r="B159" s="23"/>
      <c r="C159" s="23"/>
      <c r="D159" s="23"/>
      <c r="E159" s="23"/>
      <c r="F159" s="23"/>
      <c r="G159" s="23"/>
      <c r="H159" s="23"/>
      <c r="I159" s="23"/>
      <c r="J159" s="23"/>
      <c r="K159" s="23"/>
      <c r="L159" s="23"/>
      <c r="M159" s="23"/>
      <c r="N159" s="23"/>
      <c r="O159" s="23"/>
      <c r="P159" s="23"/>
      <c r="Q159" s="23"/>
      <c r="R159" s="23"/>
      <c r="S159" s="23"/>
    </row>
    <row r="160" spans="1:19" ht="15.75" customHeight="1">
      <c r="A160" s="23"/>
      <c r="B160" s="23"/>
      <c r="C160" s="23"/>
      <c r="D160" s="23"/>
      <c r="E160" s="23"/>
      <c r="F160" s="23"/>
      <c r="G160" s="23"/>
      <c r="H160" s="23"/>
      <c r="I160" s="23"/>
      <c r="J160" s="23"/>
      <c r="K160" s="23"/>
      <c r="L160" s="23"/>
      <c r="M160" s="23"/>
      <c r="N160" s="23"/>
      <c r="O160" s="23"/>
      <c r="P160" s="23"/>
      <c r="Q160" s="23"/>
      <c r="R160" s="23"/>
      <c r="S160" s="23"/>
    </row>
    <row r="161" spans="1:19" ht="15.75" customHeight="1">
      <c r="A161" s="23"/>
      <c r="B161" s="23"/>
      <c r="C161" s="23"/>
      <c r="D161" s="23"/>
      <c r="E161" s="23"/>
      <c r="F161" s="23"/>
      <c r="G161" s="23"/>
      <c r="H161" s="23"/>
      <c r="I161" s="23"/>
      <c r="J161" s="23"/>
      <c r="K161" s="23"/>
      <c r="L161" s="23"/>
      <c r="M161" s="23"/>
      <c r="N161" s="23"/>
      <c r="O161" s="23"/>
      <c r="P161" s="23"/>
      <c r="Q161" s="23"/>
      <c r="R161" s="23"/>
      <c r="S161" s="23"/>
    </row>
    <row r="162" spans="1:19" ht="15.75" customHeight="1">
      <c r="A162" s="23"/>
      <c r="B162" s="23"/>
      <c r="C162" s="23"/>
      <c r="D162" s="23"/>
      <c r="E162" s="23"/>
      <c r="F162" s="23"/>
      <c r="G162" s="23"/>
      <c r="H162" s="23"/>
      <c r="I162" s="23"/>
      <c r="J162" s="23"/>
      <c r="K162" s="23"/>
      <c r="L162" s="23"/>
      <c r="M162" s="23"/>
      <c r="N162" s="23"/>
      <c r="O162" s="23"/>
      <c r="P162" s="23"/>
      <c r="Q162" s="23"/>
      <c r="R162" s="23"/>
      <c r="S162" s="23"/>
    </row>
    <row r="163" spans="1:19" ht="15.75" customHeight="1">
      <c r="A163" s="23"/>
      <c r="B163" s="23"/>
      <c r="C163" s="23"/>
      <c r="D163" s="23"/>
      <c r="E163" s="23"/>
      <c r="F163" s="23"/>
      <c r="G163" s="23"/>
      <c r="H163" s="23"/>
      <c r="I163" s="23"/>
      <c r="J163" s="23"/>
      <c r="K163" s="23"/>
      <c r="L163" s="23"/>
      <c r="M163" s="23"/>
      <c r="N163" s="23"/>
      <c r="O163" s="23"/>
      <c r="P163" s="23"/>
      <c r="Q163" s="23"/>
      <c r="R163" s="23"/>
      <c r="S163" s="23"/>
    </row>
    <row r="164" spans="1:19" ht="15.75" customHeight="1">
      <c r="A164" s="23"/>
      <c r="B164" s="23"/>
      <c r="C164" s="23"/>
      <c r="D164" s="23"/>
      <c r="E164" s="23"/>
      <c r="F164" s="23"/>
      <c r="G164" s="23"/>
      <c r="H164" s="23"/>
      <c r="I164" s="23"/>
      <c r="J164" s="23"/>
      <c r="K164" s="23"/>
      <c r="L164" s="23"/>
      <c r="M164" s="23"/>
      <c r="N164" s="23"/>
      <c r="O164" s="23"/>
      <c r="P164" s="23"/>
      <c r="Q164" s="23"/>
      <c r="R164" s="23"/>
      <c r="S164" s="23"/>
    </row>
    <row r="165" spans="1:19" ht="15.75" customHeight="1">
      <c r="A165" s="23"/>
      <c r="B165" s="23"/>
      <c r="C165" s="23"/>
      <c r="D165" s="23"/>
      <c r="E165" s="23"/>
      <c r="F165" s="23"/>
      <c r="G165" s="23"/>
      <c r="H165" s="23"/>
      <c r="I165" s="23"/>
      <c r="J165" s="23"/>
      <c r="K165" s="23"/>
      <c r="L165" s="23"/>
      <c r="M165" s="23"/>
      <c r="N165" s="23"/>
      <c r="O165" s="23"/>
      <c r="P165" s="23"/>
      <c r="Q165" s="23"/>
      <c r="R165" s="23"/>
      <c r="S165" s="23"/>
    </row>
    <row r="166" spans="1:19" ht="15.75" customHeight="1">
      <c r="A166" s="23"/>
      <c r="B166" s="23"/>
      <c r="C166" s="23"/>
      <c r="D166" s="23"/>
      <c r="E166" s="23"/>
      <c r="F166" s="23"/>
      <c r="G166" s="23"/>
      <c r="H166" s="23"/>
      <c r="I166" s="23"/>
      <c r="J166" s="23"/>
      <c r="K166" s="23"/>
      <c r="L166" s="23"/>
      <c r="M166" s="23"/>
      <c r="N166" s="23"/>
      <c r="O166" s="23"/>
      <c r="P166" s="23"/>
      <c r="Q166" s="23"/>
      <c r="R166" s="23"/>
      <c r="S166" s="23"/>
    </row>
    <row r="167" spans="1:19" ht="15.75" customHeight="1">
      <c r="A167" s="23"/>
      <c r="B167" s="23"/>
      <c r="C167" s="23"/>
      <c r="D167" s="23"/>
      <c r="E167" s="23"/>
      <c r="F167" s="23"/>
      <c r="G167" s="23"/>
      <c r="H167" s="23"/>
      <c r="I167" s="23"/>
      <c r="J167" s="23"/>
      <c r="K167" s="23"/>
      <c r="L167" s="23"/>
      <c r="M167" s="23"/>
      <c r="N167" s="23"/>
      <c r="O167" s="23"/>
      <c r="P167" s="23"/>
      <c r="Q167" s="23"/>
      <c r="R167" s="23"/>
      <c r="S167" s="23"/>
    </row>
    <row r="168" spans="1:19" ht="15.75" customHeight="1">
      <c r="A168" s="23"/>
      <c r="B168" s="23"/>
      <c r="C168" s="23"/>
      <c r="D168" s="23"/>
      <c r="E168" s="23"/>
      <c r="F168" s="23"/>
      <c r="G168" s="23"/>
      <c r="H168" s="23"/>
      <c r="I168" s="23"/>
      <c r="J168" s="23"/>
      <c r="K168" s="23"/>
      <c r="L168" s="23"/>
      <c r="M168" s="23"/>
      <c r="N168" s="23"/>
      <c r="O168" s="23"/>
      <c r="P168" s="23"/>
      <c r="Q168" s="23"/>
      <c r="R168" s="23"/>
      <c r="S168" s="23"/>
    </row>
    <row r="169" spans="1:19" ht="15.75" customHeight="1">
      <c r="A169" s="23"/>
      <c r="B169" s="23"/>
      <c r="C169" s="23"/>
      <c r="D169" s="23"/>
      <c r="E169" s="23"/>
      <c r="F169" s="23"/>
      <c r="G169" s="23"/>
      <c r="H169" s="23"/>
      <c r="I169" s="23"/>
      <c r="J169" s="23"/>
      <c r="K169" s="23"/>
      <c r="L169" s="23"/>
      <c r="M169" s="23"/>
      <c r="N169" s="23"/>
      <c r="O169" s="23"/>
      <c r="P169" s="23"/>
      <c r="Q169" s="23"/>
      <c r="R169" s="23"/>
      <c r="S169" s="23"/>
    </row>
    <row r="170" spans="1:19" ht="15.75" customHeight="1">
      <c r="A170" s="23"/>
      <c r="B170" s="23"/>
      <c r="C170" s="23"/>
      <c r="D170" s="23"/>
      <c r="E170" s="23"/>
      <c r="F170" s="23"/>
      <c r="G170" s="23"/>
      <c r="H170" s="23"/>
      <c r="I170" s="23"/>
      <c r="J170" s="23"/>
      <c r="K170" s="23"/>
      <c r="L170" s="23"/>
      <c r="M170" s="23"/>
      <c r="N170" s="23"/>
      <c r="O170" s="23"/>
      <c r="P170" s="23"/>
      <c r="Q170" s="23"/>
      <c r="R170" s="23"/>
      <c r="S170" s="23"/>
    </row>
    <row r="171" spans="1:19" ht="15.75" customHeight="1">
      <c r="A171" s="23"/>
      <c r="B171" s="23"/>
      <c r="C171" s="23"/>
      <c r="D171" s="23"/>
      <c r="E171" s="23"/>
      <c r="F171" s="23"/>
      <c r="G171" s="23"/>
      <c r="H171" s="23"/>
      <c r="I171" s="23"/>
      <c r="J171" s="23"/>
      <c r="K171" s="23"/>
      <c r="L171" s="23"/>
      <c r="M171" s="23"/>
      <c r="N171" s="23"/>
      <c r="O171" s="23"/>
      <c r="P171" s="23"/>
      <c r="Q171" s="23"/>
      <c r="R171" s="23"/>
      <c r="S171" s="23"/>
    </row>
    <row r="172" spans="1:19" ht="15.75" customHeight="1">
      <c r="A172" s="23"/>
      <c r="B172" s="23"/>
      <c r="C172" s="23"/>
      <c r="D172" s="23"/>
      <c r="E172" s="23"/>
      <c r="F172" s="23"/>
      <c r="G172" s="23"/>
      <c r="H172" s="23"/>
      <c r="I172" s="23"/>
      <c r="J172" s="23"/>
      <c r="K172" s="23"/>
      <c r="L172" s="23"/>
      <c r="M172" s="23"/>
      <c r="N172" s="23"/>
      <c r="O172" s="23"/>
      <c r="P172" s="23"/>
      <c r="Q172" s="23"/>
      <c r="R172" s="23"/>
      <c r="S172" s="23"/>
    </row>
    <row r="173" spans="1:19" ht="15.75" customHeight="1">
      <c r="A173" s="23"/>
      <c r="B173" s="23"/>
      <c r="C173" s="23"/>
      <c r="D173" s="23"/>
      <c r="E173" s="23"/>
      <c r="F173" s="23"/>
      <c r="G173" s="23"/>
      <c r="H173" s="23"/>
      <c r="I173" s="23"/>
      <c r="J173" s="23"/>
      <c r="K173" s="23"/>
      <c r="L173" s="23"/>
      <c r="M173" s="23"/>
      <c r="N173" s="23"/>
      <c r="O173" s="23"/>
      <c r="P173" s="23"/>
      <c r="Q173" s="23"/>
      <c r="R173" s="23"/>
      <c r="S173" s="23"/>
    </row>
    <row r="174" spans="1:19" ht="15.75" customHeight="1">
      <c r="A174" s="23"/>
      <c r="B174" s="23"/>
      <c r="C174" s="23"/>
      <c r="D174" s="23"/>
      <c r="E174" s="23"/>
      <c r="F174" s="23"/>
      <c r="G174" s="23"/>
      <c r="H174" s="23"/>
      <c r="I174" s="23"/>
      <c r="J174" s="23"/>
      <c r="K174" s="23"/>
      <c r="L174" s="23"/>
      <c r="M174" s="23"/>
      <c r="N174" s="23"/>
      <c r="O174" s="23"/>
      <c r="P174" s="23"/>
      <c r="Q174" s="23"/>
      <c r="R174" s="23"/>
      <c r="S174" s="23"/>
    </row>
    <row r="175" spans="1:19" ht="15.75" customHeight="1">
      <c r="A175" s="23"/>
      <c r="B175" s="23"/>
      <c r="C175" s="23"/>
      <c r="D175" s="23"/>
      <c r="E175" s="23"/>
      <c r="F175" s="23"/>
      <c r="G175" s="23"/>
      <c r="H175" s="23"/>
      <c r="I175" s="23"/>
      <c r="J175" s="23"/>
      <c r="K175" s="23"/>
      <c r="L175" s="23"/>
      <c r="M175" s="23"/>
      <c r="N175" s="23"/>
      <c r="O175" s="23"/>
      <c r="P175" s="23"/>
      <c r="Q175" s="23"/>
      <c r="R175" s="23"/>
      <c r="S175" s="23"/>
    </row>
    <row r="176" spans="1:19" ht="15.75" customHeight="1">
      <c r="A176" s="23"/>
      <c r="B176" s="23"/>
      <c r="C176" s="23"/>
      <c r="D176" s="23"/>
      <c r="E176" s="23"/>
      <c r="F176" s="23"/>
      <c r="G176" s="23"/>
      <c r="H176" s="23"/>
      <c r="I176" s="23"/>
      <c r="J176" s="23"/>
      <c r="K176" s="23"/>
      <c r="L176" s="23"/>
      <c r="M176" s="23"/>
      <c r="N176" s="23"/>
      <c r="O176" s="23"/>
      <c r="P176" s="23"/>
      <c r="Q176" s="23"/>
      <c r="R176" s="23"/>
      <c r="S176" s="23"/>
    </row>
    <row r="177" spans="1:19" ht="15.75" customHeight="1">
      <c r="A177" s="23"/>
      <c r="B177" s="23"/>
      <c r="C177" s="23"/>
      <c r="D177" s="23"/>
      <c r="E177" s="23"/>
      <c r="F177" s="23"/>
      <c r="G177" s="23"/>
      <c r="H177" s="23"/>
      <c r="I177" s="23"/>
      <c r="J177" s="23"/>
      <c r="K177" s="23"/>
      <c r="L177" s="23"/>
      <c r="M177" s="23"/>
      <c r="N177" s="23"/>
      <c r="O177" s="23"/>
      <c r="P177" s="23"/>
      <c r="Q177" s="23"/>
      <c r="R177" s="23"/>
      <c r="S177" s="23"/>
    </row>
    <row r="178" spans="1:19" ht="15.75" customHeight="1">
      <c r="A178" s="23"/>
      <c r="B178" s="23"/>
      <c r="C178" s="23"/>
      <c r="D178" s="23"/>
      <c r="E178" s="23"/>
      <c r="F178" s="23"/>
      <c r="G178" s="23"/>
      <c r="H178" s="23"/>
      <c r="I178" s="23"/>
      <c r="J178" s="23"/>
      <c r="K178" s="23"/>
      <c r="L178" s="23"/>
      <c r="M178" s="23"/>
      <c r="N178" s="23"/>
      <c r="O178" s="23"/>
      <c r="P178" s="23"/>
      <c r="Q178" s="23"/>
      <c r="R178" s="23"/>
      <c r="S178" s="23"/>
    </row>
    <row r="179" spans="1:19" ht="15.75" customHeight="1">
      <c r="A179" s="23"/>
      <c r="B179" s="23"/>
      <c r="C179" s="23"/>
      <c r="D179" s="23"/>
      <c r="E179" s="23"/>
      <c r="F179" s="23"/>
      <c r="G179" s="23"/>
      <c r="H179" s="23"/>
      <c r="I179" s="23"/>
      <c r="J179" s="23"/>
      <c r="K179" s="23"/>
      <c r="L179" s="23"/>
      <c r="M179" s="23"/>
      <c r="N179" s="23"/>
      <c r="O179" s="23"/>
      <c r="P179" s="23"/>
      <c r="Q179" s="23"/>
      <c r="R179" s="23"/>
      <c r="S179" s="23"/>
    </row>
    <row r="180" spans="1:19" ht="15.75" customHeight="1">
      <c r="A180" s="23"/>
      <c r="B180" s="23"/>
      <c r="C180" s="23"/>
      <c r="D180" s="23"/>
      <c r="E180" s="23"/>
      <c r="F180" s="23"/>
      <c r="G180" s="23"/>
      <c r="H180" s="23"/>
      <c r="I180" s="23"/>
      <c r="J180" s="23"/>
      <c r="K180" s="23"/>
      <c r="L180" s="23"/>
      <c r="M180" s="23"/>
      <c r="N180" s="23"/>
      <c r="O180" s="23"/>
      <c r="P180" s="23"/>
      <c r="Q180" s="23"/>
      <c r="R180" s="23"/>
      <c r="S180" s="23"/>
    </row>
    <row r="181" spans="1:19" ht="15.75" customHeight="1">
      <c r="A181" s="23"/>
      <c r="B181" s="23"/>
      <c r="C181" s="23"/>
      <c r="D181" s="23"/>
      <c r="E181" s="23"/>
      <c r="F181" s="23"/>
      <c r="G181" s="23"/>
      <c r="H181" s="23"/>
      <c r="I181" s="23"/>
      <c r="J181" s="23"/>
      <c r="K181" s="23"/>
      <c r="L181" s="23"/>
      <c r="M181" s="23"/>
      <c r="N181" s="23"/>
      <c r="O181" s="23"/>
      <c r="P181" s="23"/>
      <c r="Q181" s="23"/>
      <c r="R181" s="23"/>
      <c r="S181" s="23"/>
    </row>
    <row r="182" spans="1:19" ht="15.75" customHeight="1">
      <c r="A182" s="23"/>
      <c r="B182" s="23"/>
      <c r="C182" s="23"/>
      <c r="D182" s="23"/>
      <c r="E182" s="23"/>
      <c r="F182" s="23"/>
      <c r="G182" s="23"/>
      <c r="H182" s="23"/>
      <c r="I182" s="23"/>
      <c r="J182" s="23"/>
      <c r="K182" s="23"/>
      <c r="L182" s="23"/>
      <c r="M182" s="23"/>
      <c r="N182" s="23"/>
      <c r="O182" s="23"/>
      <c r="P182" s="23"/>
      <c r="Q182" s="23"/>
      <c r="R182" s="23"/>
      <c r="S182" s="23"/>
    </row>
    <row r="183" spans="1:19" ht="15.75" customHeight="1">
      <c r="A183" s="23"/>
      <c r="B183" s="23"/>
      <c r="C183" s="23"/>
      <c r="D183" s="23"/>
      <c r="E183" s="23"/>
      <c r="F183" s="23"/>
      <c r="G183" s="23"/>
      <c r="H183" s="23"/>
      <c r="I183" s="23"/>
      <c r="J183" s="23"/>
      <c r="K183" s="23"/>
      <c r="L183" s="23"/>
      <c r="M183" s="23"/>
      <c r="N183" s="23"/>
      <c r="O183" s="23"/>
      <c r="P183" s="23"/>
      <c r="Q183" s="23"/>
      <c r="R183" s="23"/>
      <c r="S183" s="23"/>
    </row>
    <row r="184" spans="1:19" ht="15.75" customHeight="1">
      <c r="A184" s="23"/>
      <c r="B184" s="23"/>
      <c r="C184" s="23"/>
      <c r="D184" s="23"/>
      <c r="E184" s="23"/>
      <c r="F184" s="23"/>
      <c r="G184" s="23"/>
      <c r="H184" s="23"/>
      <c r="I184" s="23"/>
      <c r="J184" s="23"/>
      <c r="K184" s="23"/>
      <c r="L184" s="23"/>
      <c r="M184" s="23"/>
      <c r="N184" s="23"/>
      <c r="O184" s="23"/>
      <c r="P184" s="23"/>
      <c r="Q184" s="23"/>
      <c r="R184" s="23"/>
      <c r="S184" s="23"/>
    </row>
    <row r="185" spans="1:19" ht="15.75" customHeight="1">
      <c r="A185" s="23"/>
      <c r="B185" s="23"/>
      <c r="C185" s="23"/>
      <c r="D185" s="23"/>
      <c r="E185" s="23"/>
      <c r="F185" s="23"/>
      <c r="G185" s="23"/>
      <c r="H185" s="23"/>
      <c r="I185" s="23"/>
      <c r="J185" s="23"/>
      <c r="K185" s="23"/>
      <c r="L185" s="23"/>
      <c r="M185" s="23"/>
      <c r="N185" s="23"/>
      <c r="O185" s="23"/>
      <c r="P185" s="23"/>
      <c r="Q185" s="23"/>
      <c r="R185" s="23"/>
      <c r="S185" s="23"/>
    </row>
    <row r="186" spans="1:19" ht="15.75" customHeight="1">
      <c r="A186" s="23"/>
      <c r="B186" s="23"/>
      <c r="C186" s="23"/>
      <c r="D186" s="23"/>
      <c r="E186" s="23"/>
      <c r="F186" s="23"/>
      <c r="G186" s="23"/>
      <c r="H186" s="23"/>
      <c r="I186" s="23"/>
      <c r="J186" s="23"/>
      <c r="K186" s="23"/>
      <c r="L186" s="23"/>
      <c r="M186" s="23"/>
      <c r="N186" s="23"/>
      <c r="O186" s="23"/>
      <c r="P186" s="23"/>
      <c r="Q186" s="23"/>
      <c r="R186" s="23"/>
      <c r="S186" s="23"/>
    </row>
    <row r="187" spans="1:19" ht="15.75" customHeight="1">
      <c r="A187" s="23"/>
      <c r="B187" s="23"/>
      <c r="C187" s="23"/>
      <c r="D187" s="23"/>
      <c r="E187" s="23"/>
      <c r="F187" s="23"/>
      <c r="G187" s="23"/>
      <c r="H187" s="23"/>
      <c r="I187" s="23"/>
      <c r="J187" s="23"/>
      <c r="K187" s="23"/>
      <c r="L187" s="23"/>
      <c r="M187" s="23"/>
      <c r="N187" s="23"/>
      <c r="O187" s="23"/>
      <c r="P187" s="23"/>
      <c r="Q187" s="23"/>
      <c r="R187" s="23"/>
      <c r="S187" s="23"/>
    </row>
    <row r="188" spans="1:19" ht="15.75" customHeight="1">
      <c r="A188" s="23"/>
      <c r="B188" s="23"/>
      <c r="C188" s="23"/>
      <c r="D188" s="23"/>
      <c r="E188" s="23"/>
      <c r="F188" s="23"/>
      <c r="G188" s="23"/>
      <c r="H188" s="23"/>
      <c r="I188" s="23"/>
      <c r="J188" s="23"/>
      <c r="K188" s="23"/>
      <c r="L188" s="23"/>
      <c r="M188" s="23"/>
      <c r="N188" s="23"/>
      <c r="O188" s="23"/>
      <c r="P188" s="23"/>
      <c r="Q188" s="23"/>
      <c r="R188" s="23"/>
      <c r="S188" s="23"/>
    </row>
    <row r="189" spans="1:19" ht="15.75" customHeight="1">
      <c r="A189" s="23"/>
      <c r="B189" s="23"/>
      <c r="C189" s="23"/>
      <c r="D189" s="23"/>
      <c r="E189" s="23"/>
      <c r="F189" s="23"/>
      <c r="G189" s="23"/>
      <c r="H189" s="23"/>
      <c r="I189" s="23"/>
      <c r="J189" s="23"/>
      <c r="K189" s="23"/>
      <c r="L189" s="23"/>
      <c r="M189" s="23"/>
      <c r="N189" s="23"/>
      <c r="O189" s="23"/>
      <c r="P189" s="23"/>
      <c r="Q189" s="23"/>
      <c r="R189" s="23"/>
      <c r="S189" s="23"/>
    </row>
    <row r="190" spans="1:19" ht="15.75" customHeight="1">
      <c r="A190" s="23"/>
      <c r="B190" s="23"/>
      <c r="C190" s="23"/>
      <c r="D190" s="23"/>
      <c r="E190" s="23"/>
      <c r="F190" s="23"/>
      <c r="G190" s="23"/>
      <c r="H190" s="23"/>
      <c r="I190" s="23"/>
      <c r="J190" s="23"/>
      <c r="K190" s="23"/>
      <c r="L190" s="23"/>
      <c r="M190" s="23"/>
      <c r="N190" s="23"/>
      <c r="O190" s="23"/>
      <c r="P190" s="23"/>
      <c r="Q190" s="23"/>
      <c r="R190" s="23"/>
      <c r="S190" s="23"/>
    </row>
    <row r="191" spans="1:19" ht="15.75" customHeight="1">
      <c r="A191" s="23"/>
      <c r="B191" s="23"/>
      <c r="C191" s="23"/>
      <c r="D191" s="23"/>
      <c r="E191" s="23"/>
      <c r="F191" s="23"/>
      <c r="G191" s="23"/>
      <c r="H191" s="23"/>
      <c r="I191" s="23"/>
      <c r="J191" s="23"/>
      <c r="K191" s="23"/>
      <c r="L191" s="23"/>
      <c r="M191" s="23"/>
      <c r="N191" s="23"/>
      <c r="O191" s="23"/>
      <c r="P191" s="23"/>
      <c r="Q191" s="23"/>
      <c r="R191" s="23"/>
      <c r="S191" s="23"/>
    </row>
    <row r="192" spans="1:19" ht="15.75" customHeight="1">
      <c r="A192" s="23"/>
      <c r="B192" s="23"/>
      <c r="C192" s="23"/>
      <c r="D192" s="23"/>
      <c r="E192" s="23"/>
      <c r="F192" s="23"/>
      <c r="G192" s="23"/>
      <c r="H192" s="23"/>
      <c r="I192" s="23"/>
      <c r="J192" s="23"/>
      <c r="K192" s="23"/>
      <c r="L192" s="23"/>
      <c r="M192" s="23"/>
      <c r="N192" s="23"/>
      <c r="O192" s="23"/>
      <c r="P192" s="23"/>
      <c r="Q192" s="23"/>
      <c r="R192" s="23"/>
      <c r="S192" s="23"/>
    </row>
    <row r="193" spans="1:19" ht="15.75" customHeight="1">
      <c r="A193" s="23"/>
      <c r="B193" s="23"/>
      <c r="C193" s="23"/>
      <c r="D193" s="23"/>
      <c r="E193" s="23"/>
      <c r="F193" s="23"/>
      <c r="G193" s="23"/>
      <c r="H193" s="23"/>
      <c r="I193" s="23"/>
      <c r="J193" s="23"/>
      <c r="K193" s="23"/>
      <c r="L193" s="23"/>
      <c r="M193" s="23"/>
      <c r="N193" s="23"/>
      <c r="O193" s="23"/>
      <c r="P193" s="23"/>
      <c r="Q193" s="23"/>
      <c r="R193" s="23"/>
      <c r="S193" s="23"/>
    </row>
    <row r="194" spans="1:19" ht="15.75" customHeight="1">
      <c r="A194" s="23"/>
      <c r="B194" s="23"/>
      <c r="C194" s="23"/>
      <c r="D194" s="23"/>
      <c r="E194" s="23"/>
      <c r="F194" s="23"/>
      <c r="G194" s="23"/>
      <c r="H194" s="23"/>
      <c r="I194" s="23"/>
      <c r="J194" s="23"/>
      <c r="K194" s="23"/>
      <c r="L194" s="23"/>
      <c r="M194" s="23"/>
      <c r="N194" s="23"/>
      <c r="O194" s="23"/>
      <c r="P194" s="23"/>
      <c r="Q194" s="23"/>
      <c r="R194" s="23"/>
      <c r="S194" s="23"/>
    </row>
    <row r="195" spans="1:19" ht="15.75" customHeight="1">
      <c r="A195" s="23"/>
      <c r="B195" s="23"/>
      <c r="C195" s="23"/>
      <c r="D195" s="23"/>
      <c r="E195" s="23"/>
      <c r="F195" s="23"/>
      <c r="G195" s="23"/>
      <c r="H195" s="23"/>
      <c r="I195" s="23"/>
      <c r="J195" s="23"/>
      <c r="K195" s="23"/>
      <c r="L195" s="23"/>
      <c r="M195" s="23"/>
      <c r="N195" s="23"/>
      <c r="O195" s="23"/>
      <c r="P195" s="23"/>
      <c r="Q195" s="23"/>
      <c r="R195" s="23"/>
      <c r="S195" s="23"/>
    </row>
    <row r="196" spans="1:19" ht="15.75" customHeight="1">
      <c r="A196" s="23"/>
      <c r="B196" s="23"/>
      <c r="C196" s="23"/>
      <c r="D196" s="23"/>
      <c r="E196" s="23"/>
      <c r="F196" s="23"/>
      <c r="G196" s="23"/>
      <c r="H196" s="23"/>
      <c r="I196" s="23"/>
      <c r="J196" s="23"/>
      <c r="K196" s="23"/>
      <c r="L196" s="23"/>
      <c r="M196" s="23"/>
      <c r="N196" s="23"/>
      <c r="O196" s="23"/>
      <c r="P196" s="23"/>
      <c r="Q196" s="23"/>
      <c r="R196" s="23"/>
      <c r="S196" s="23"/>
    </row>
    <row r="197" spans="1:19" ht="15.75" customHeight="1">
      <c r="A197" s="23"/>
      <c r="B197" s="23"/>
      <c r="C197" s="23"/>
      <c r="D197" s="23"/>
      <c r="E197" s="23"/>
      <c r="F197" s="23"/>
      <c r="G197" s="23"/>
      <c r="H197" s="23"/>
      <c r="I197" s="23"/>
      <c r="J197" s="23"/>
      <c r="K197" s="23"/>
      <c r="L197" s="23"/>
      <c r="M197" s="23"/>
      <c r="N197" s="23"/>
      <c r="O197" s="23"/>
      <c r="P197" s="23"/>
      <c r="Q197" s="23"/>
      <c r="R197" s="23"/>
      <c r="S197" s="23"/>
    </row>
    <row r="198" spans="1:19" ht="15.75" customHeight="1">
      <c r="A198" s="23"/>
      <c r="B198" s="23"/>
      <c r="C198" s="23"/>
      <c r="D198" s="23"/>
      <c r="E198" s="23"/>
      <c r="F198" s="23"/>
      <c r="G198" s="23"/>
      <c r="H198" s="23"/>
      <c r="I198" s="23"/>
      <c r="J198" s="23"/>
      <c r="K198" s="23"/>
      <c r="L198" s="23"/>
      <c r="M198" s="23"/>
      <c r="N198" s="23"/>
      <c r="O198" s="23"/>
      <c r="P198" s="23"/>
      <c r="Q198" s="23"/>
      <c r="R198" s="23"/>
      <c r="S198" s="23"/>
    </row>
    <row r="199" spans="1:19" ht="15.75" customHeight="1">
      <c r="A199" s="23"/>
      <c r="B199" s="23"/>
      <c r="C199" s="23"/>
      <c r="D199" s="23"/>
      <c r="E199" s="23"/>
      <c r="F199" s="23"/>
      <c r="G199" s="23"/>
      <c r="H199" s="23"/>
      <c r="I199" s="23"/>
      <c r="J199" s="23"/>
      <c r="K199" s="23"/>
      <c r="L199" s="23"/>
      <c r="M199" s="23"/>
      <c r="N199" s="23"/>
      <c r="O199" s="23"/>
      <c r="P199" s="23"/>
      <c r="Q199" s="23"/>
      <c r="R199" s="23"/>
      <c r="S199" s="23"/>
    </row>
    <row r="200" spans="1:19" ht="15.75" customHeight="1">
      <c r="A200" s="23"/>
      <c r="B200" s="23"/>
      <c r="C200" s="23"/>
      <c r="D200" s="23"/>
      <c r="E200" s="23"/>
      <c r="F200" s="23"/>
      <c r="G200" s="23"/>
      <c r="H200" s="23"/>
      <c r="I200" s="23"/>
      <c r="J200" s="23"/>
      <c r="K200" s="23"/>
      <c r="L200" s="23"/>
      <c r="M200" s="23"/>
      <c r="N200" s="23"/>
      <c r="O200" s="23"/>
      <c r="P200" s="23"/>
      <c r="Q200" s="23"/>
      <c r="R200" s="23"/>
      <c r="S200" s="23"/>
    </row>
    <row r="201" spans="1:19" ht="15.75" customHeight="1">
      <c r="A201" s="23"/>
      <c r="B201" s="23"/>
      <c r="C201" s="23"/>
      <c r="D201" s="23"/>
      <c r="E201" s="23"/>
      <c r="F201" s="23"/>
      <c r="G201" s="23"/>
      <c r="H201" s="23"/>
      <c r="I201" s="23"/>
      <c r="J201" s="23"/>
      <c r="K201" s="23"/>
      <c r="L201" s="23"/>
      <c r="M201" s="23"/>
      <c r="N201" s="23"/>
      <c r="O201" s="23"/>
      <c r="P201" s="23"/>
      <c r="Q201" s="23"/>
      <c r="R201" s="23"/>
      <c r="S201" s="23"/>
    </row>
    <row r="202" spans="1:19" ht="15.75" customHeight="1">
      <c r="A202" s="23"/>
      <c r="B202" s="23"/>
      <c r="C202" s="23"/>
      <c r="D202" s="23"/>
      <c r="E202" s="23"/>
      <c r="F202" s="23"/>
      <c r="G202" s="23"/>
      <c r="H202" s="23"/>
      <c r="I202" s="23"/>
      <c r="J202" s="23"/>
      <c r="K202" s="23"/>
      <c r="L202" s="23"/>
      <c r="M202" s="23"/>
      <c r="N202" s="23"/>
      <c r="O202" s="23"/>
      <c r="P202" s="23"/>
      <c r="Q202" s="23"/>
      <c r="R202" s="23"/>
      <c r="S202" s="23"/>
    </row>
    <row r="203" spans="1:19" ht="15.75" customHeight="1">
      <c r="A203" s="23"/>
      <c r="B203" s="23"/>
      <c r="C203" s="23"/>
      <c r="D203" s="23"/>
      <c r="E203" s="23"/>
      <c r="F203" s="23"/>
      <c r="G203" s="23"/>
      <c r="H203" s="23"/>
      <c r="I203" s="23"/>
      <c r="J203" s="23"/>
      <c r="K203" s="23"/>
      <c r="L203" s="23"/>
      <c r="M203" s="23"/>
      <c r="N203" s="23"/>
      <c r="O203" s="23"/>
      <c r="P203" s="23"/>
      <c r="Q203" s="23"/>
      <c r="R203" s="23"/>
      <c r="S203" s="23"/>
    </row>
    <row r="204" spans="1:19" ht="15.75" customHeight="1">
      <c r="A204" s="23"/>
      <c r="B204" s="23"/>
      <c r="C204" s="23"/>
      <c r="D204" s="23"/>
      <c r="E204" s="23"/>
      <c r="F204" s="23"/>
      <c r="G204" s="23"/>
      <c r="H204" s="23"/>
      <c r="I204" s="23"/>
      <c r="J204" s="23"/>
      <c r="K204" s="23"/>
      <c r="L204" s="23"/>
      <c r="M204" s="23"/>
      <c r="N204" s="23"/>
      <c r="O204" s="23"/>
      <c r="P204" s="23"/>
      <c r="Q204" s="23"/>
      <c r="R204" s="23"/>
      <c r="S204" s="23"/>
    </row>
    <row r="205" spans="1:19" ht="15.75" customHeight="1">
      <c r="A205" s="23"/>
      <c r="B205" s="23"/>
      <c r="C205" s="23"/>
      <c r="D205" s="23"/>
      <c r="E205" s="23"/>
      <c r="F205" s="23"/>
      <c r="G205" s="23"/>
      <c r="H205" s="23"/>
      <c r="I205" s="23"/>
      <c r="J205" s="23"/>
      <c r="K205" s="23"/>
      <c r="L205" s="23"/>
      <c r="M205" s="23"/>
      <c r="N205" s="23"/>
      <c r="O205" s="23"/>
      <c r="P205" s="23"/>
      <c r="Q205" s="23"/>
      <c r="R205" s="23"/>
      <c r="S205" s="23"/>
    </row>
    <row r="206" spans="1:19" ht="15.75" customHeight="1">
      <c r="A206" s="23"/>
      <c r="B206" s="23"/>
      <c r="C206" s="23"/>
      <c r="D206" s="23"/>
      <c r="E206" s="23"/>
      <c r="F206" s="23"/>
      <c r="G206" s="23"/>
      <c r="H206" s="23"/>
      <c r="I206" s="23"/>
      <c r="J206" s="23"/>
      <c r="K206" s="23"/>
      <c r="L206" s="23"/>
      <c r="M206" s="23"/>
      <c r="N206" s="23"/>
      <c r="O206" s="23"/>
      <c r="P206" s="23"/>
      <c r="Q206" s="23"/>
      <c r="R206" s="23"/>
      <c r="S206" s="23"/>
    </row>
    <row r="207" spans="1:19" ht="15.75" customHeight="1">
      <c r="A207" s="23"/>
      <c r="B207" s="23"/>
      <c r="C207" s="23"/>
      <c r="D207" s="23"/>
      <c r="E207" s="23"/>
      <c r="F207" s="23"/>
      <c r="G207" s="23"/>
      <c r="H207" s="23"/>
      <c r="I207" s="23"/>
      <c r="J207" s="23"/>
      <c r="K207" s="23"/>
      <c r="L207" s="23"/>
      <c r="M207" s="23"/>
      <c r="N207" s="23"/>
      <c r="O207" s="23"/>
      <c r="P207" s="23"/>
      <c r="Q207" s="23"/>
      <c r="R207" s="23"/>
      <c r="S207" s="23"/>
    </row>
    <row r="208" spans="1:19" ht="15.75" customHeight="1">
      <c r="A208" s="23"/>
      <c r="B208" s="23"/>
      <c r="C208" s="23"/>
      <c r="D208" s="23"/>
      <c r="E208" s="23"/>
      <c r="F208" s="23"/>
      <c r="G208" s="23"/>
      <c r="H208" s="23"/>
      <c r="I208" s="23"/>
      <c r="J208" s="23"/>
      <c r="K208" s="23"/>
      <c r="L208" s="23"/>
      <c r="M208" s="23"/>
      <c r="N208" s="23"/>
      <c r="O208" s="23"/>
      <c r="P208" s="23"/>
      <c r="Q208" s="23"/>
      <c r="R208" s="23"/>
      <c r="S208" s="23"/>
    </row>
    <row r="209" spans="1:19" ht="15.75" customHeight="1">
      <c r="A209" s="23"/>
      <c r="B209" s="23"/>
      <c r="C209" s="23"/>
      <c r="D209" s="23"/>
      <c r="E209" s="23"/>
      <c r="F209" s="23"/>
      <c r="G209" s="23"/>
      <c r="H209" s="23"/>
      <c r="I209" s="23"/>
      <c r="J209" s="23"/>
      <c r="K209" s="23"/>
      <c r="L209" s="23"/>
      <c r="M209" s="23"/>
      <c r="N209" s="23"/>
      <c r="O209" s="23"/>
      <c r="P209" s="23"/>
      <c r="Q209" s="23"/>
      <c r="R209" s="23"/>
      <c r="S209" s="23"/>
    </row>
    <row r="210" spans="1:19" ht="15.75" customHeight="1">
      <c r="A210" s="23"/>
      <c r="B210" s="23"/>
      <c r="C210" s="23"/>
      <c r="D210" s="23"/>
      <c r="E210" s="23"/>
      <c r="F210" s="23"/>
      <c r="G210" s="23"/>
      <c r="H210" s="23"/>
      <c r="I210" s="23"/>
      <c r="J210" s="23"/>
      <c r="K210" s="23"/>
      <c r="L210" s="23"/>
      <c r="M210" s="23"/>
      <c r="N210" s="23"/>
      <c r="O210" s="23"/>
      <c r="P210" s="23"/>
      <c r="Q210" s="23"/>
      <c r="R210" s="23"/>
      <c r="S210" s="23"/>
    </row>
    <row r="211" spans="1:19" ht="15.75" customHeight="1">
      <c r="A211" s="23"/>
      <c r="B211" s="23"/>
      <c r="C211" s="23"/>
      <c r="D211" s="23"/>
      <c r="E211" s="23"/>
      <c r="F211" s="23"/>
      <c r="G211" s="23"/>
      <c r="H211" s="23"/>
      <c r="I211" s="23"/>
      <c r="J211" s="23"/>
      <c r="K211" s="23"/>
      <c r="L211" s="23"/>
      <c r="M211" s="23"/>
      <c r="N211" s="23"/>
      <c r="O211" s="23"/>
      <c r="P211" s="23"/>
      <c r="Q211" s="23"/>
      <c r="R211" s="23"/>
      <c r="S211" s="23"/>
    </row>
    <row r="212" spans="1:19" ht="15.75" customHeight="1">
      <c r="A212" s="23"/>
      <c r="B212" s="23"/>
      <c r="C212" s="23"/>
      <c r="D212" s="23"/>
      <c r="E212" s="23"/>
      <c r="F212" s="23"/>
      <c r="G212" s="23"/>
      <c r="H212" s="23"/>
      <c r="I212" s="23"/>
      <c r="J212" s="23"/>
      <c r="K212" s="23"/>
      <c r="L212" s="23"/>
      <c r="M212" s="23"/>
      <c r="N212" s="23"/>
      <c r="O212" s="23"/>
      <c r="P212" s="23"/>
      <c r="Q212" s="23"/>
      <c r="R212" s="23"/>
      <c r="S212" s="23"/>
    </row>
    <row r="213" spans="1:19" ht="15.75" customHeight="1">
      <c r="A213" s="23"/>
      <c r="B213" s="23"/>
      <c r="C213" s="23"/>
      <c r="D213" s="23"/>
      <c r="E213" s="23"/>
      <c r="F213" s="23"/>
      <c r="G213" s="23"/>
      <c r="H213" s="23"/>
      <c r="I213" s="23"/>
      <c r="J213" s="23"/>
      <c r="K213" s="23"/>
      <c r="L213" s="23"/>
      <c r="M213" s="23"/>
      <c r="N213" s="23"/>
      <c r="O213" s="23"/>
      <c r="P213" s="23"/>
      <c r="Q213" s="23"/>
      <c r="R213" s="23"/>
      <c r="S213" s="23"/>
    </row>
    <row r="214" spans="1:19" ht="15.75" customHeight="1">
      <c r="A214" s="23"/>
      <c r="B214" s="23"/>
      <c r="C214" s="23"/>
      <c r="D214" s="23"/>
      <c r="E214" s="23"/>
      <c r="F214" s="23"/>
      <c r="G214" s="23"/>
      <c r="H214" s="23"/>
      <c r="I214" s="23"/>
      <c r="J214" s="23"/>
      <c r="K214" s="23"/>
      <c r="L214" s="23"/>
      <c r="M214" s="23"/>
      <c r="N214" s="23"/>
      <c r="O214" s="23"/>
      <c r="P214" s="23"/>
      <c r="Q214" s="23"/>
      <c r="R214" s="23"/>
      <c r="S214" s="23"/>
    </row>
    <row r="215" spans="1:19" ht="15.75" customHeight="1">
      <c r="A215" s="23"/>
      <c r="B215" s="23"/>
      <c r="C215" s="23"/>
      <c r="D215" s="23"/>
      <c r="E215" s="23"/>
      <c r="F215" s="23"/>
      <c r="G215" s="23"/>
      <c r="H215" s="23"/>
      <c r="I215" s="23"/>
      <c r="J215" s="23"/>
      <c r="K215" s="23"/>
      <c r="L215" s="23"/>
      <c r="M215" s="23"/>
      <c r="N215" s="23"/>
      <c r="O215" s="23"/>
      <c r="P215" s="23"/>
      <c r="Q215" s="23"/>
      <c r="R215" s="23"/>
      <c r="S215" s="23"/>
    </row>
    <row r="216" spans="1:19" ht="15.75" customHeight="1">
      <c r="A216" s="23"/>
      <c r="B216" s="23"/>
      <c r="C216" s="23"/>
      <c r="D216" s="23"/>
      <c r="E216" s="23"/>
      <c r="F216" s="23"/>
      <c r="G216" s="23"/>
      <c r="H216" s="23"/>
      <c r="I216" s="23"/>
      <c r="J216" s="23"/>
      <c r="K216" s="23"/>
      <c r="L216" s="23"/>
      <c r="M216" s="23"/>
      <c r="N216" s="23"/>
      <c r="O216" s="23"/>
      <c r="P216" s="23"/>
      <c r="Q216" s="23"/>
      <c r="R216" s="23"/>
      <c r="S216" s="23"/>
    </row>
    <row r="217" spans="1:19" ht="15.75" customHeight="1">
      <c r="A217" s="23"/>
      <c r="B217" s="23"/>
      <c r="C217" s="23"/>
      <c r="D217" s="23"/>
      <c r="E217" s="23"/>
      <c r="F217" s="23"/>
      <c r="G217" s="23"/>
      <c r="H217" s="23"/>
      <c r="I217" s="23"/>
      <c r="J217" s="23"/>
      <c r="K217" s="23"/>
      <c r="L217" s="23"/>
      <c r="M217" s="23"/>
      <c r="N217" s="23"/>
      <c r="O217" s="23"/>
      <c r="P217" s="23"/>
      <c r="Q217" s="23"/>
      <c r="R217" s="23"/>
      <c r="S217" s="23"/>
    </row>
    <row r="218" spans="1:19" ht="15.75" customHeight="1">
      <c r="A218" s="23"/>
      <c r="B218" s="23"/>
      <c r="C218" s="23"/>
      <c r="D218" s="23"/>
      <c r="E218" s="23"/>
      <c r="F218" s="23"/>
      <c r="G218" s="23"/>
      <c r="H218" s="23"/>
      <c r="I218" s="23"/>
      <c r="J218" s="23"/>
      <c r="K218" s="23"/>
      <c r="L218" s="23"/>
      <c r="M218" s="23"/>
      <c r="N218" s="23"/>
      <c r="O218" s="23"/>
      <c r="P218" s="23"/>
      <c r="Q218" s="23"/>
      <c r="R218" s="23"/>
      <c r="S218" s="23"/>
    </row>
    <row r="219" spans="1:19" ht="15.75" customHeight="1">
      <c r="A219" s="23"/>
      <c r="B219" s="23"/>
      <c r="C219" s="23"/>
      <c r="D219" s="23"/>
      <c r="E219" s="23"/>
      <c r="F219" s="23"/>
      <c r="G219" s="23"/>
      <c r="H219" s="23"/>
      <c r="I219" s="23"/>
      <c r="J219" s="23"/>
      <c r="K219" s="23"/>
      <c r="L219" s="23"/>
      <c r="M219" s="23"/>
      <c r="N219" s="23"/>
      <c r="O219" s="23"/>
      <c r="P219" s="23"/>
      <c r="Q219" s="23"/>
      <c r="R219" s="23"/>
      <c r="S219" s="23"/>
    </row>
    <row r="220" spans="1:19" ht="15.75" customHeight="1">
      <c r="A220" s="23"/>
      <c r="B220" s="23"/>
      <c r="C220" s="23"/>
      <c r="D220" s="23"/>
      <c r="E220" s="23"/>
      <c r="F220" s="23"/>
      <c r="G220" s="23"/>
      <c r="H220" s="23"/>
      <c r="I220" s="23"/>
      <c r="J220" s="23"/>
      <c r="K220" s="23"/>
      <c r="L220" s="23"/>
      <c r="M220" s="23"/>
      <c r="N220" s="23"/>
      <c r="O220" s="23"/>
      <c r="P220" s="23"/>
      <c r="Q220" s="23"/>
      <c r="R220" s="23"/>
      <c r="S220" s="23"/>
    </row>
    <row r="221" spans="1:19" ht="15.75" customHeight="1">
      <c r="A221" s="23"/>
      <c r="B221" s="23"/>
      <c r="C221" s="23"/>
      <c r="D221" s="23"/>
      <c r="E221" s="23"/>
      <c r="F221" s="23"/>
      <c r="G221" s="23"/>
      <c r="H221" s="23"/>
      <c r="I221" s="23"/>
      <c r="J221" s="23"/>
      <c r="K221" s="23"/>
      <c r="L221" s="23"/>
      <c r="M221" s="23"/>
      <c r="N221" s="23"/>
      <c r="O221" s="23"/>
      <c r="P221" s="23"/>
      <c r="Q221" s="23"/>
      <c r="R221" s="23"/>
      <c r="S221" s="23"/>
    </row>
    <row r="222" spans="1:19" ht="15.75" customHeight="1">
      <c r="A222" s="23"/>
      <c r="B222" s="23"/>
      <c r="C222" s="23"/>
      <c r="D222" s="23"/>
      <c r="E222" s="23"/>
      <c r="F222" s="23"/>
      <c r="G222" s="23"/>
      <c r="H222" s="23"/>
      <c r="I222" s="23"/>
      <c r="J222" s="23"/>
      <c r="K222" s="23"/>
      <c r="L222" s="23"/>
      <c r="M222" s="23"/>
      <c r="N222" s="23"/>
      <c r="O222" s="23"/>
      <c r="P222" s="23"/>
      <c r="Q222" s="23"/>
      <c r="R222" s="23"/>
      <c r="S222" s="23"/>
    </row>
    <row r="223" spans="1:19" ht="15.75" customHeight="1">
      <c r="A223" s="23"/>
      <c r="B223" s="23"/>
      <c r="C223" s="23"/>
      <c r="D223" s="23"/>
      <c r="E223" s="23"/>
      <c r="F223" s="23"/>
      <c r="G223" s="23"/>
      <c r="H223" s="23"/>
      <c r="I223" s="23"/>
      <c r="J223" s="23"/>
      <c r="K223" s="23"/>
      <c r="L223" s="23"/>
      <c r="M223" s="23"/>
      <c r="N223" s="23"/>
      <c r="O223" s="23"/>
      <c r="P223" s="23"/>
      <c r="Q223" s="23"/>
      <c r="R223" s="23"/>
      <c r="S223" s="23"/>
    </row>
    <row r="224" spans="1:19" ht="15.75" customHeight="1">
      <c r="A224" s="23"/>
      <c r="B224" s="23"/>
      <c r="C224" s="23"/>
      <c r="D224" s="23"/>
      <c r="E224" s="23"/>
      <c r="F224" s="23"/>
      <c r="G224" s="23"/>
      <c r="H224" s="23"/>
      <c r="I224" s="23"/>
      <c r="J224" s="23"/>
      <c r="K224" s="23"/>
      <c r="L224" s="23"/>
      <c r="M224" s="23"/>
      <c r="N224" s="23"/>
      <c r="O224" s="23"/>
      <c r="P224" s="23"/>
      <c r="Q224" s="23"/>
      <c r="R224" s="23"/>
      <c r="S224" s="23"/>
    </row>
    <row r="225" spans="1:19" ht="15.75" customHeight="1">
      <c r="A225" s="23"/>
      <c r="B225" s="23"/>
      <c r="C225" s="23"/>
      <c r="D225" s="23"/>
      <c r="E225" s="23"/>
      <c r="F225" s="23"/>
      <c r="G225" s="23"/>
      <c r="H225" s="23"/>
      <c r="I225" s="23"/>
      <c r="J225" s="23"/>
      <c r="K225" s="23"/>
      <c r="L225" s="23"/>
      <c r="M225" s="23"/>
      <c r="N225" s="23"/>
      <c r="O225" s="23"/>
      <c r="P225" s="23"/>
      <c r="Q225" s="23"/>
      <c r="R225" s="23"/>
      <c r="S225" s="23"/>
    </row>
    <row r="226" spans="1:19" ht="15.75" customHeight="1">
      <c r="A226" s="23"/>
      <c r="B226" s="23"/>
      <c r="C226" s="23"/>
      <c r="D226" s="23"/>
      <c r="E226" s="23"/>
      <c r="F226" s="23"/>
      <c r="G226" s="23"/>
      <c r="H226" s="23"/>
      <c r="I226" s="23"/>
      <c r="J226" s="23"/>
      <c r="K226" s="23"/>
      <c r="L226" s="23"/>
      <c r="M226" s="23"/>
      <c r="N226" s="23"/>
      <c r="O226" s="23"/>
      <c r="P226" s="23"/>
      <c r="Q226" s="23"/>
      <c r="R226" s="23"/>
      <c r="S226" s="23"/>
    </row>
    <row r="227" spans="1:19" ht="15.75" customHeight="1">
      <c r="A227" s="23"/>
      <c r="B227" s="23"/>
      <c r="C227" s="23"/>
      <c r="D227" s="23"/>
      <c r="E227" s="23"/>
      <c r="F227" s="23"/>
      <c r="G227" s="23"/>
      <c r="H227" s="23"/>
      <c r="I227" s="23"/>
      <c r="J227" s="23"/>
      <c r="K227" s="23"/>
      <c r="L227" s="23"/>
      <c r="M227" s="23"/>
      <c r="N227" s="23"/>
      <c r="O227" s="23"/>
      <c r="P227" s="23"/>
      <c r="Q227" s="23"/>
      <c r="R227" s="23"/>
      <c r="S227" s="23"/>
    </row>
    <row r="228" spans="1:19" ht="15.75" customHeight="1">
      <c r="A228" s="23"/>
      <c r="B228" s="23"/>
      <c r="C228" s="23"/>
      <c r="D228" s="23"/>
      <c r="E228" s="23"/>
      <c r="F228" s="23"/>
      <c r="G228" s="23"/>
      <c r="H228" s="23"/>
      <c r="I228" s="23"/>
      <c r="J228" s="23"/>
      <c r="K228" s="23"/>
      <c r="L228" s="23"/>
      <c r="M228" s="23"/>
      <c r="N228" s="23"/>
      <c r="O228" s="23"/>
      <c r="P228" s="23"/>
      <c r="Q228" s="23"/>
      <c r="R228" s="23"/>
      <c r="S228" s="23"/>
    </row>
    <row r="229" spans="1:19" ht="15.75" customHeight="1">
      <c r="A229" s="23"/>
      <c r="B229" s="23"/>
      <c r="C229" s="23"/>
      <c r="D229" s="23"/>
      <c r="E229" s="23"/>
      <c r="F229" s="23"/>
      <c r="G229" s="23"/>
      <c r="H229" s="23"/>
      <c r="I229" s="23"/>
      <c r="J229" s="23"/>
      <c r="K229" s="23"/>
      <c r="L229" s="23"/>
      <c r="M229" s="23"/>
      <c r="N229" s="23"/>
      <c r="O229" s="23"/>
      <c r="P229" s="23"/>
      <c r="Q229" s="23"/>
      <c r="R229" s="23"/>
      <c r="S229" s="23"/>
    </row>
    <row r="230" spans="1:19" ht="15.75" customHeight="1">
      <c r="A230" s="23"/>
      <c r="B230" s="23"/>
      <c r="C230" s="23"/>
      <c r="D230" s="23"/>
      <c r="E230" s="23"/>
      <c r="F230" s="23"/>
      <c r="G230" s="23"/>
      <c r="H230" s="23"/>
      <c r="I230" s="23"/>
      <c r="J230" s="23"/>
      <c r="K230" s="23"/>
      <c r="L230" s="23"/>
      <c r="M230" s="23"/>
      <c r="N230" s="23"/>
      <c r="O230" s="23"/>
      <c r="P230" s="23"/>
      <c r="Q230" s="23"/>
      <c r="R230" s="23"/>
      <c r="S230" s="23"/>
    </row>
    <row r="231" spans="1:19" ht="15.75" customHeight="1">
      <c r="A231" s="23"/>
      <c r="B231" s="23"/>
      <c r="C231" s="23"/>
      <c r="D231" s="23"/>
      <c r="E231" s="23"/>
      <c r="F231" s="23"/>
      <c r="G231" s="23"/>
      <c r="H231" s="23"/>
      <c r="I231" s="23"/>
      <c r="J231" s="23"/>
      <c r="K231" s="23"/>
      <c r="L231" s="23"/>
      <c r="M231" s="23"/>
      <c r="N231" s="23"/>
      <c r="O231" s="23"/>
      <c r="P231" s="23"/>
      <c r="Q231" s="23"/>
      <c r="R231" s="23"/>
      <c r="S231" s="23"/>
    </row>
    <row r="232" spans="1:19" ht="15.75" customHeight="1">
      <c r="A232" s="23"/>
      <c r="B232" s="23"/>
      <c r="C232" s="23"/>
      <c r="D232" s="23"/>
      <c r="E232" s="23"/>
      <c r="F232" s="23"/>
      <c r="G232" s="23"/>
      <c r="H232" s="23"/>
      <c r="I232" s="23"/>
      <c r="J232" s="23"/>
      <c r="K232" s="23"/>
      <c r="L232" s="23"/>
      <c r="M232" s="23"/>
      <c r="N232" s="23"/>
      <c r="O232" s="23"/>
      <c r="P232" s="23"/>
      <c r="Q232" s="23"/>
      <c r="R232" s="23"/>
      <c r="S232" s="23"/>
    </row>
    <row r="233" spans="1:19" ht="15.75" customHeight="1">
      <c r="A233" s="23"/>
      <c r="B233" s="23"/>
      <c r="C233" s="23"/>
      <c r="D233" s="23"/>
      <c r="E233" s="23"/>
      <c r="F233" s="23"/>
      <c r="G233" s="23"/>
      <c r="H233" s="23"/>
      <c r="I233" s="23"/>
      <c r="J233" s="23"/>
      <c r="K233" s="23"/>
      <c r="L233" s="23"/>
      <c r="M233" s="23"/>
      <c r="N233" s="23"/>
      <c r="O233" s="23"/>
      <c r="P233" s="23"/>
      <c r="Q233" s="23"/>
      <c r="R233" s="23"/>
      <c r="S233" s="23"/>
    </row>
    <row r="234" spans="1:19" ht="15.75" customHeight="1">
      <c r="A234" s="23"/>
      <c r="B234" s="23"/>
      <c r="C234" s="23"/>
      <c r="D234" s="23"/>
      <c r="E234" s="23"/>
      <c r="F234" s="23"/>
      <c r="G234" s="23"/>
      <c r="H234" s="23"/>
      <c r="I234" s="23"/>
      <c r="J234" s="23"/>
      <c r="K234" s="23"/>
      <c r="L234" s="23"/>
      <c r="M234" s="23"/>
      <c r="N234" s="23"/>
      <c r="O234" s="23"/>
      <c r="P234" s="23"/>
      <c r="Q234" s="23"/>
      <c r="R234" s="23"/>
      <c r="S234" s="23"/>
    </row>
    <row r="235" spans="1:19" ht="15.75" customHeight="1">
      <c r="A235" s="23"/>
      <c r="B235" s="23"/>
      <c r="C235" s="23"/>
      <c r="D235" s="23"/>
      <c r="E235" s="23"/>
      <c r="F235" s="23"/>
      <c r="G235" s="23"/>
      <c r="H235" s="23"/>
      <c r="I235" s="23"/>
      <c r="J235" s="23"/>
      <c r="K235" s="23"/>
      <c r="L235" s="23"/>
      <c r="M235" s="23"/>
      <c r="N235" s="23"/>
      <c r="O235" s="23"/>
      <c r="P235" s="23"/>
      <c r="Q235" s="23"/>
      <c r="R235" s="23"/>
      <c r="S235" s="23"/>
    </row>
    <row r="236" spans="1:19" ht="15.75" customHeight="1">
      <c r="A236" s="23"/>
      <c r="B236" s="23"/>
      <c r="C236" s="23"/>
      <c r="D236" s="23"/>
      <c r="E236" s="23"/>
      <c r="F236" s="23"/>
      <c r="G236" s="23"/>
      <c r="H236" s="23"/>
      <c r="I236" s="23"/>
      <c r="J236" s="23"/>
      <c r="K236" s="23"/>
      <c r="L236" s="23"/>
      <c r="M236" s="23"/>
      <c r="N236" s="23"/>
      <c r="O236" s="23"/>
      <c r="P236" s="23"/>
      <c r="Q236" s="23"/>
      <c r="R236" s="23"/>
      <c r="S236" s="23"/>
    </row>
    <row r="237" spans="1:19" ht="15.75" customHeight="1">
      <c r="A237" s="23"/>
      <c r="B237" s="23"/>
      <c r="C237" s="23"/>
      <c r="D237" s="23"/>
      <c r="E237" s="23"/>
      <c r="F237" s="23"/>
      <c r="G237" s="23"/>
      <c r="H237" s="23"/>
      <c r="I237" s="23"/>
      <c r="J237" s="23"/>
      <c r="K237" s="23"/>
      <c r="L237" s="23"/>
      <c r="M237" s="23"/>
      <c r="N237" s="23"/>
      <c r="O237" s="23"/>
      <c r="P237" s="23"/>
      <c r="Q237" s="23"/>
      <c r="R237" s="23"/>
      <c r="S237" s="23"/>
    </row>
    <row r="238" spans="1:19" ht="15.75" customHeight="1">
      <c r="A238" s="23"/>
      <c r="B238" s="23"/>
      <c r="C238" s="23"/>
      <c r="D238" s="23"/>
      <c r="E238" s="23"/>
      <c r="F238" s="23"/>
      <c r="G238" s="23"/>
      <c r="H238" s="23"/>
      <c r="I238" s="23"/>
      <c r="J238" s="23"/>
      <c r="K238" s="23"/>
      <c r="L238" s="23"/>
      <c r="M238" s="23"/>
      <c r="N238" s="23"/>
      <c r="O238" s="23"/>
      <c r="P238" s="23"/>
      <c r="Q238" s="23"/>
      <c r="R238" s="23"/>
      <c r="S238" s="23"/>
    </row>
    <row r="239" spans="1:19" ht="15.75" customHeight="1">
      <c r="A239" s="23"/>
      <c r="B239" s="23"/>
      <c r="C239" s="23"/>
      <c r="D239" s="23"/>
      <c r="E239" s="23"/>
      <c r="F239" s="23"/>
      <c r="G239" s="23"/>
      <c r="H239" s="23"/>
      <c r="I239" s="23"/>
      <c r="J239" s="23"/>
      <c r="K239" s="23"/>
      <c r="L239" s="23"/>
      <c r="M239" s="23"/>
      <c r="N239" s="23"/>
      <c r="O239" s="23"/>
      <c r="P239" s="23"/>
      <c r="Q239" s="23"/>
      <c r="R239" s="23"/>
      <c r="S239" s="23"/>
    </row>
    <row r="240" spans="1:19" ht="15.75" customHeight="1">
      <c r="A240" s="23"/>
      <c r="B240" s="23"/>
      <c r="C240" s="23"/>
      <c r="D240" s="23"/>
      <c r="E240" s="23"/>
      <c r="F240" s="23"/>
      <c r="G240" s="23"/>
      <c r="H240" s="23"/>
      <c r="I240" s="23"/>
      <c r="J240" s="23"/>
      <c r="K240" s="23"/>
      <c r="L240" s="23"/>
      <c r="M240" s="23"/>
      <c r="N240" s="23"/>
      <c r="O240" s="23"/>
      <c r="P240" s="23"/>
      <c r="Q240" s="23"/>
      <c r="R240" s="23"/>
      <c r="S240" s="23"/>
    </row>
    <row r="241" spans="1:19" ht="15.75" customHeight="1">
      <c r="A241" s="23"/>
      <c r="B241" s="23"/>
      <c r="C241" s="23"/>
      <c r="D241" s="23"/>
      <c r="E241" s="23"/>
      <c r="F241" s="23"/>
      <c r="G241" s="23"/>
      <c r="H241" s="23"/>
      <c r="I241" s="23"/>
      <c r="J241" s="23"/>
      <c r="K241" s="23"/>
      <c r="L241" s="23"/>
      <c r="M241" s="23"/>
      <c r="N241" s="23"/>
      <c r="O241" s="23"/>
      <c r="P241" s="23"/>
      <c r="Q241" s="23"/>
      <c r="R241" s="23"/>
      <c r="S241" s="23"/>
    </row>
    <row r="242" spans="1:19" ht="15.75" customHeight="1">
      <c r="A242" s="23"/>
      <c r="B242" s="23"/>
      <c r="C242" s="23"/>
      <c r="D242" s="23"/>
      <c r="E242" s="23"/>
      <c r="F242" s="23"/>
      <c r="G242" s="23"/>
      <c r="H242" s="23"/>
      <c r="I242" s="23"/>
      <c r="J242" s="23"/>
      <c r="K242" s="23"/>
      <c r="L242" s="23"/>
      <c r="M242" s="23"/>
      <c r="N242" s="23"/>
      <c r="O242" s="23"/>
      <c r="P242" s="23"/>
      <c r="Q242" s="23"/>
      <c r="R242" s="23"/>
      <c r="S242" s="23"/>
    </row>
    <row r="243" spans="1:19" ht="15.75" customHeight="1">
      <c r="A243" s="23"/>
      <c r="B243" s="23"/>
      <c r="C243" s="23"/>
      <c r="D243" s="23"/>
      <c r="E243" s="23"/>
      <c r="F243" s="23"/>
      <c r="G243" s="23"/>
      <c r="H243" s="23"/>
      <c r="I243" s="23"/>
      <c r="J243" s="23"/>
      <c r="K243" s="23"/>
      <c r="L243" s="23"/>
      <c r="M243" s="23"/>
      <c r="N243" s="23"/>
      <c r="O243" s="23"/>
      <c r="P243" s="23"/>
      <c r="Q243" s="23"/>
      <c r="R243" s="23"/>
      <c r="S243" s="23"/>
    </row>
    <row r="244" spans="1:19" ht="15.75" customHeight="1">
      <c r="A244" s="23"/>
      <c r="B244" s="23"/>
      <c r="C244" s="23"/>
      <c r="D244" s="23"/>
      <c r="E244" s="23"/>
      <c r="F244" s="23"/>
      <c r="G244" s="23"/>
      <c r="H244" s="23"/>
      <c r="I244" s="23"/>
      <c r="J244" s="23"/>
      <c r="K244" s="23"/>
      <c r="L244" s="23"/>
      <c r="M244" s="23"/>
      <c r="N244" s="23"/>
      <c r="O244" s="23"/>
      <c r="P244" s="23"/>
      <c r="Q244" s="23"/>
      <c r="R244" s="23"/>
      <c r="S244" s="23"/>
    </row>
    <row r="245" spans="1:19" ht="15.75" customHeight="1">
      <c r="A245" s="23"/>
      <c r="B245" s="23"/>
      <c r="C245" s="23"/>
      <c r="D245" s="23"/>
      <c r="E245" s="23"/>
      <c r="F245" s="23"/>
      <c r="G245" s="23"/>
      <c r="H245" s="23"/>
      <c r="I245" s="23"/>
      <c r="J245" s="23"/>
      <c r="K245" s="23"/>
      <c r="L245" s="23"/>
      <c r="M245" s="23"/>
      <c r="N245" s="23"/>
      <c r="O245" s="23"/>
      <c r="P245" s="23"/>
      <c r="Q245" s="23"/>
      <c r="R245" s="23"/>
      <c r="S245" s="23"/>
    </row>
    <row r="246" spans="1:19" ht="15.75" customHeight="1">
      <c r="A246" s="23"/>
      <c r="B246" s="23"/>
      <c r="C246" s="23"/>
      <c r="D246" s="23"/>
      <c r="E246" s="23"/>
      <c r="F246" s="23"/>
      <c r="G246" s="23"/>
      <c r="H246" s="23"/>
      <c r="I246" s="23"/>
      <c r="J246" s="23"/>
      <c r="K246" s="23"/>
      <c r="L246" s="23"/>
      <c r="M246" s="23"/>
      <c r="N246" s="23"/>
      <c r="O246" s="23"/>
      <c r="P246" s="23"/>
      <c r="Q246" s="23"/>
      <c r="R246" s="23"/>
      <c r="S246" s="23"/>
    </row>
    <row r="247" spans="1:19" ht="15.75" customHeight="1">
      <c r="A247" s="23"/>
      <c r="B247" s="23"/>
      <c r="C247" s="23"/>
      <c r="D247" s="23"/>
      <c r="E247" s="23"/>
      <c r="F247" s="23"/>
      <c r="G247" s="23"/>
      <c r="H247" s="23"/>
      <c r="I247" s="23"/>
      <c r="J247" s="23"/>
      <c r="K247" s="23"/>
      <c r="L247" s="23"/>
      <c r="M247" s="23"/>
      <c r="N247" s="23"/>
      <c r="O247" s="23"/>
      <c r="P247" s="23"/>
      <c r="Q247" s="23"/>
      <c r="R247" s="23"/>
      <c r="S247" s="23"/>
    </row>
    <row r="248" spans="1:19" ht="15.75" customHeight="1">
      <c r="A248" s="23"/>
      <c r="B248" s="23"/>
      <c r="C248" s="23"/>
      <c r="D248" s="23"/>
      <c r="E248" s="23"/>
      <c r="F248" s="23"/>
      <c r="G248" s="23"/>
      <c r="H248" s="23"/>
      <c r="I248" s="23"/>
      <c r="J248" s="23"/>
      <c r="K248" s="23"/>
      <c r="L248" s="23"/>
      <c r="M248" s="23"/>
      <c r="N248" s="23"/>
      <c r="O248" s="23"/>
      <c r="P248" s="23"/>
      <c r="Q248" s="23"/>
      <c r="R248" s="23"/>
      <c r="S248" s="23"/>
    </row>
    <row r="249" spans="1:19" ht="15.75" customHeight="1">
      <c r="A249" s="23"/>
      <c r="B249" s="23"/>
      <c r="C249" s="23"/>
      <c r="D249" s="23"/>
      <c r="E249" s="23"/>
      <c r="F249" s="23"/>
      <c r="G249" s="23"/>
      <c r="H249" s="23"/>
      <c r="I249" s="23"/>
      <c r="J249" s="23"/>
      <c r="K249" s="23"/>
      <c r="L249" s="23"/>
      <c r="M249" s="23"/>
      <c r="N249" s="23"/>
      <c r="O249" s="23"/>
      <c r="P249" s="23"/>
      <c r="Q249" s="23"/>
      <c r="R249" s="23"/>
      <c r="S249" s="23"/>
    </row>
    <row r="250" spans="1:19" ht="15.75" customHeight="1">
      <c r="A250" s="23"/>
      <c r="B250" s="23"/>
      <c r="C250" s="23"/>
      <c r="D250" s="23"/>
      <c r="E250" s="23"/>
      <c r="F250" s="23"/>
      <c r="G250" s="23"/>
      <c r="H250" s="23"/>
      <c r="I250" s="23"/>
      <c r="J250" s="23"/>
      <c r="K250" s="23"/>
      <c r="L250" s="23"/>
      <c r="M250" s="23"/>
      <c r="N250" s="23"/>
      <c r="O250" s="23"/>
      <c r="P250" s="23"/>
      <c r="Q250" s="23"/>
      <c r="R250" s="23"/>
      <c r="S250" s="23"/>
    </row>
    <row r="251" spans="1:19" ht="15.75" customHeight="1">
      <c r="A251" s="23"/>
      <c r="B251" s="23"/>
      <c r="C251" s="23"/>
      <c r="D251" s="23"/>
      <c r="E251" s="23"/>
      <c r="F251" s="23"/>
      <c r="G251" s="23"/>
      <c r="H251" s="23"/>
      <c r="I251" s="23"/>
      <c r="J251" s="23"/>
      <c r="K251" s="23"/>
      <c r="L251" s="23"/>
      <c r="M251" s="23"/>
      <c r="N251" s="23"/>
      <c r="O251" s="23"/>
      <c r="P251" s="23"/>
      <c r="Q251" s="23"/>
      <c r="R251" s="23"/>
      <c r="S251" s="23"/>
    </row>
    <row r="252" spans="1:19" ht="15.75" customHeight="1">
      <c r="A252" s="23"/>
      <c r="B252" s="23"/>
      <c r="C252" s="23"/>
      <c r="D252" s="23"/>
      <c r="E252" s="23"/>
      <c r="F252" s="23"/>
      <c r="G252" s="23"/>
      <c r="H252" s="23"/>
      <c r="I252" s="23"/>
      <c r="J252" s="23"/>
      <c r="K252" s="23"/>
      <c r="L252" s="23"/>
      <c r="M252" s="23"/>
      <c r="N252" s="23"/>
      <c r="O252" s="23"/>
      <c r="P252" s="23"/>
      <c r="Q252" s="23"/>
      <c r="R252" s="23"/>
      <c r="S252" s="23"/>
    </row>
    <row r="253" spans="1:19" ht="15.75" customHeight="1">
      <c r="A253" s="23"/>
      <c r="B253" s="23"/>
      <c r="C253" s="23"/>
      <c r="D253" s="23"/>
      <c r="E253" s="23"/>
      <c r="F253" s="23"/>
      <c r="G253" s="23"/>
      <c r="H253" s="23"/>
      <c r="I253" s="23"/>
      <c r="J253" s="23"/>
      <c r="K253" s="23"/>
      <c r="L253" s="23"/>
      <c r="M253" s="23"/>
      <c r="N253" s="23"/>
      <c r="O253" s="23"/>
      <c r="P253" s="23"/>
      <c r="Q253" s="23"/>
      <c r="R253" s="23"/>
      <c r="S253" s="23"/>
    </row>
    <row r="254" spans="1:19" ht="15.75" customHeight="1">
      <c r="A254" s="23"/>
      <c r="B254" s="23"/>
      <c r="C254" s="23"/>
      <c r="D254" s="23"/>
      <c r="E254" s="23"/>
      <c r="F254" s="23"/>
      <c r="G254" s="23"/>
      <c r="H254" s="23"/>
      <c r="I254" s="23"/>
      <c r="J254" s="23"/>
      <c r="K254" s="23"/>
      <c r="L254" s="23"/>
      <c r="M254" s="23"/>
      <c r="N254" s="23"/>
      <c r="O254" s="23"/>
      <c r="P254" s="23"/>
      <c r="Q254" s="23"/>
      <c r="R254" s="23"/>
      <c r="S254" s="23"/>
    </row>
    <row r="255" spans="1:19" ht="15.75" customHeight="1">
      <c r="A255" s="23"/>
      <c r="B255" s="23"/>
      <c r="C255" s="23"/>
      <c r="D255" s="23"/>
      <c r="E255" s="23"/>
      <c r="F255" s="23"/>
      <c r="G255" s="23"/>
      <c r="H255" s="23"/>
      <c r="I255" s="23"/>
      <c r="J255" s="23"/>
      <c r="K255" s="23"/>
      <c r="L255" s="23"/>
      <c r="M255" s="23"/>
      <c r="N255" s="23"/>
      <c r="O255" s="23"/>
      <c r="P255" s="23"/>
      <c r="Q255" s="23"/>
      <c r="R255" s="23"/>
      <c r="S255" s="23"/>
    </row>
    <row r="256" spans="1:19" ht="15.75" customHeight="1">
      <c r="A256" s="23"/>
      <c r="B256" s="23"/>
      <c r="C256" s="23"/>
      <c r="D256" s="23"/>
      <c r="E256" s="23"/>
      <c r="F256" s="23"/>
      <c r="G256" s="23"/>
      <c r="H256" s="23"/>
      <c r="I256" s="23"/>
      <c r="J256" s="23"/>
      <c r="K256" s="23"/>
      <c r="L256" s="23"/>
      <c r="M256" s="23"/>
      <c r="N256" s="23"/>
      <c r="O256" s="23"/>
      <c r="P256" s="23"/>
      <c r="Q256" s="23"/>
      <c r="R256" s="23"/>
      <c r="S256" s="23"/>
    </row>
    <row r="257" spans="1:19" ht="15.75" customHeight="1">
      <c r="A257" s="23"/>
      <c r="B257" s="23"/>
      <c r="C257" s="23"/>
      <c r="D257" s="23"/>
      <c r="E257" s="23"/>
      <c r="F257" s="23"/>
      <c r="G257" s="23"/>
      <c r="H257" s="23"/>
      <c r="I257" s="23"/>
      <c r="J257" s="23"/>
      <c r="K257" s="23"/>
      <c r="L257" s="23"/>
      <c r="M257" s="23"/>
      <c r="N257" s="23"/>
      <c r="O257" s="23"/>
      <c r="P257" s="23"/>
      <c r="Q257" s="23"/>
      <c r="R257" s="23"/>
      <c r="S257" s="23"/>
    </row>
    <row r="258" spans="1:19" ht="15.75" customHeight="1">
      <c r="A258" s="23"/>
      <c r="B258" s="23"/>
      <c r="C258" s="23"/>
      <c r="D258" s="23"/>
      <c r="E258" s="23"/>
      <c r="F258" s="23"/>
      <c r="G258" s="23"/>
      <c r="H258" s="23"/>
      <c r="I258" s="23"/>
      <c r="J258" s="23"/>
      <c r="K258" s="23"/>
      <c r="L258" s="23"/>
      <c r="M258" s="23"/>
      <c r="N258" s="23"/>
      <c r="O258" s="23"/>
      <c r="P258" s="23"/>
      <c r="Q258" s="23"/>
      <c r="R258" s="23"/>
      <c r="S258" s="23"/>
    </row>
    <row r="259" spans="1:19" ht="15.75" customHeight="1">
      <c r="A259" s="23"/>
      <c r="B259" s="23"/>
      <c r="C259" s="23"/>
      <c r="D259" s="23"/>
      <c r="E259" s="23"/>
      <c r="F259" s="23"/>
      <c r="G259" s="23"/>
      <c r="H259" s="23"/>
      <c r="I259" s="23"/>
      <c r="J259" s="23"/>
      <c r="K259" s="23"/>
      <c r="L259" s="23"/>
      <c r="M259" s="23"/>
      <c r="N259" s="23"/>
      <c r="O259" s="23"/>
      <c r="P259" s="23"/>
      <c r="Q259" s="23"/>
      <c r="R259" s="23"/>
      <c r="S259" s="23"/>
    </row>
    <row r="260" spans="1:19" ht="15.75" customHeight="1">
      <c r="A260" s="23"/>
      <c r="B260" s="23"/>
      <c r="C260" s="23"/>
      <c r="D260" s="23"/>
      <c r="E260" s="23"/>
      <c r="F260" s="23"/>
      <c r="G260" s="23"/>
      <c r="H260" s="23"/>
      <c r="I260" s="23"/>
      <c r="J260" s="23"/>
      <c r="K260" s="23"/>
      <c r="L260" s="23"/>
      <c r="M260" s="23"/>
      <c r="N260" s="23"/>
      <c r="O260" s="23"/>
      <c r="P260" s="23"/>
      <c r="Q260" s="23"/>
      <c r="R260" s="23"/>
      <c r="S260" s="23"/>
    </row>
    <row r="261" spans="1:19" ht="15.75" customHeight="1">
      <c r="A261" s="23"/>
      <c r="B261" s="23"/>
      <c r="C261" s="23"/>
      <c r="D261" s="23"/>
      <c r="E261" s="23"/>
      <c r="F261" s="23"/>
      <c r="G261" s="23"/>
      <c r="H261" s="23"/>
      <c r="I261" s="23"/>
      <c r="J261" s="23"/>
      <c r="K261" s="23"/>
      <c r="L261" s="23"/>
      <c r="M261" s="23"/>
      <c r="N261" s="23"/>
      <c r="O261" s="23"/>
      <c r="P261" s="23"/>
      <c r="Q261" s="23"/>
      <c r="R261" s="23"/>
      <c r="S261" s="23"/>
    </row>
    <row r="262" spans="1:19" ht="15.75" customHeight="1"/>
    <row r="263" spans="1:19" ht="15.75" customHeight="1"/>
    <row r="264" spans="1:19" ht="15.75" customHeight="1"/>
    <row r="265" spans="1:19" ht="15.75" customHeight="1"/>
    <row r="266" spans="1:19" ht="15.75" customHeight="1"/>
    <row r="267" spans="1:19" ht="15.75" customHeight="1"/>
    <row r="268" spans="1:19" ht="15.75" customHeight="1"/>
    <row r="269" spans="1:19" ht="15.75" customHeight="1"/>
    <row r="270" spans="1:19" ht="15.75" customHeight="1"/>
    <row r="271" spans="1:19" ht="15.75" customHeight="1"/>
    <row r="272" spans="1:1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A3:S3"/>
  </mergeCells>
  <pageMargins left="0.7" right="0.7" top="0.75" bottom="0.75" header="0" footer="0"/>
  <pageSetup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Indicadores!F12</f>
        <v>Administración del Sistema Integrado de Gestión (SIG)</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Indicadores!A12</f>
        <v>Cumplimiento del plan de capacitaciones</v>
      </c>
      <c r="E6" s="247"/>
      <c r="F6" s="248" t="s">
        <v>448</v>
      </c>
      <c r="G6" s="247"/>
      <c r="H6" s="246" t="str">
        <f>Indicadores!S12</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Indicadores!G12</f>
        <v>Actividades Realizadas  / Actividades proyectadas</v>
      </c>
      <c r="E7" s="264"/>
      <c r="F7" s="279" t="s">
        <v>450</v>
      </c>
      <c r="G7" s="264"/>
      <c r="H7" s="278" t="str">
        <f>Indicadores!C12</f>
        <v>Medir el cumplimiento del plan de capacitaciones mediante actividades de socialización, divulgación y comunicación en el marco de la campaña somos MADS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Indicadores!P12</f>
        <v>Semestral</v>
      </c>
      <c r="D8" s="69" t="s">
        <v>452</v>
      </c>
      <c r="E8" s="68" t="str">
        <f>Indicadores!R12</f>
        <v>Grupo Sistema Integrado de Gestión</v>
      </c>
      <c r="F8" s="69" t="s">
        <v>453</v>
      </c>
      <c r="G8" s="67" t="str">
        <f>Indicadores!H12</f>
        <v>Porcentaje</v>
      </c>
      <c r="H8" s="280" t="s">
        <v>454</v>
      </c>
      <c r="I8" s="282" t="str">
        <f>Indicadores!O12</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Indicadores!N12</f>
        <v>1</v>
      </c>
      <c r="D9" s="72" t="s">
        <v>472</v>
      </c>
      <c r="E9" s="71">
        <f>'TABLERO DE MANDO'!F12</f>
        <v>0.85</v>
      </c>
      <c r="F9" s="73" t="s">
        <v>473</v>
      </c>
      <c r="G9" s="71">
        <f>'TABLERO DE MANDO'!G12</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4" customHeight="1">
      <c r="A11" s="65"/>
      <c r="B11" s="77" t="s">
        <v>455</v>
      </c>
      <c r="C11" s="78" t="s">
        <v>456</v>
      </c>
      <c r="D11" s="79" t="str">
        <f>D9</f>
        <v>LÍMITE INSATISFACTORIO</v>
      </c>
      <c r="E11" s="79" t="str">
        <f>F9</f>
        <v>LÍMITE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7">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7">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07">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7">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7">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7">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7">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07">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7">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7">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479</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Indicadores!F13</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03" t="str">
        <f>Indicadores!A13</f>
        <v xml:space="preserve"> Satisfación de los interesados frente a ejercicios de arquitectura empresarial (AE)</v>
      </c>
      <c r="E6" s="247"/>
      <c r="F6" s="248" t="s">
        <v>448</v>
      </c>
      <c r="G6" s="247"/>
      <c r="H6" s="246" t="str">
        <f>Indicadores!S13</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c r="E7" s="264"/>
      <c r="F7" s="279" t="s">
        <v>450</v>
      </c>
      <c r="G7" s="264"/>
      <c r="H7" s="278" t="str">
        <f>Indicadores!C13</f>
        <v xml:space="preserve">Permite medir el nivel de satisfación de los interesados frente a los ejercicios de arquitectura empresarial.
PTS: Promedio Total Satisfacción
PEje: Promedio de cada Ejercicio
n: Número de ejercicios finalizados en el periodo
m: Número de encuestas por ejercicio"      
</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Indicadores!P13</f>
        <v>Semestral</v>
      </c>
      <c r="D8" s="66" t="s">
        <v>452</v>
      </c>
      <c r="E8" s="68" t="str">
        <f>Indicadores!R13</f>
        <v>Encuesta satisfacción de ejercicios AE</v>
      </c>
      <c r="F8" s="69" t="s">
        <v>453</v>
      </c>
      <c r="G8" s="67" t="str">
        <f>Indicadores!H13</f>
        <v>Porcentaje</v>
      </c>
      <c r="H8" s="280" t="s">
        <v>454</v>
      </c>
      <c r="I8" s="282" t="str">
        <f>Indicadores!O13</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Indicadores!N13</f>
        <v>0.7</v>
      </c>
      <c r="D9" s="72" t="s">
        <v>393</v>
      </c>
      <c r="E9" s="71">
        <f>'TABLERO DE MANDO'!F13</f>
        <v>0.59499999999999997</v>
      </c>
      <c r="F9" s="73" t="s">
        <v>394</v>
      </c>
      <c r="G9" s="71">
        <f>'TABLERO DE MANDO'!G13</f>
        <v>0.63</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0.59499999999999997</v>
      </c>
      <c r="E12" s="84">
        <f t="shared" ref="E12:E23" si="1">+$G$9</f>
        <v>0.63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0.59499999999999997</v>
      </c>
      <c r="E13" s="84">
        <f t="shared" si="1"/>
        <v>0.63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0.59499999999999997</v>
      </c>
      <c r="E14" s="84">
        <f t="shared" si="1"/>
        <v>0.63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0.59499999999999997</v>
      </c>
      <c r="E15" s="84">
        <f t="shared" si="1"/>
        <v>0.63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0.59499999999999997</v>
      </c>
      <c r="E16" s="84">
        <f t="shared" si="1"/>
        <v>0.63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0.59499999999999997</v>
      </c>
      <c r="E17" s="84">
        <f t="shared" si="1"/>
        <v>0.63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0.59499999999999997</v>
      </c>
      <c r="E18" s="84">
        <f t="shared" si="1"/>
        <v>0.63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0.59499999999999997</v>
      </c>
      <c r="E19" s="84">
        <f t="shared" si="1"/>
        <v>0.63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0.59499999999999997</v>
      </c>
      <c r="E20" s="84">
        <f t="shared" si="1"/>
        <v>0.63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0.59499999999999997</v>
      </c>
      <c r="E21" s="84">
        <f t="shared" si="1"/>
        <v>0.63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0.59499999999999997</v>
      </c>
      <c r="E22" s="84">
        <f t="shared" si="1"/>
        <v>0.63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MANDO'!U13</f>
        <v>0</v>
      </c>
      <c r="D23" s="84">
        <f t="shared" si="0"/>
        <v>0.59499999999999997</v>
      </c>
      <c r="E23" s="84">
        <f t="shared" si="1"/>
        <v>0.63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480</v>
      </c>
      <c r="C32" s="268"/>
      <c r="D32" s="268"/>
      <c r="E32" s="269"/>
      <c r="F32" s="284" t="s">
        <v>481</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Indicadores!F14</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Indicadores!A14</f>
        <v>Proyectos de arquitectura empresarial atendidos</v>
      </c>
      <c r="E6" s="247"/>
      <c r="F6" s="248" t="s">
        <v>448</v>
      </c>
      <c r="G6" s="247"/>
      <c r="H6" s="246" t="str">
        <f>Indicadores!S14</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Indicadores!G14</f>
        <v xml:space="preserve">(Número de proyectos de arquitectura entregados en el período / número total de proyectos de arquitectura programados para entrega en el período) *100  </v>
      </c>
      <c r="E7" s="264"/>
      <c r="F7" s="279" t="s">
        <v>450</v>
      </c>
      <c r="G7" s="264"/>
      <c r="H7" s="278" t="str">
        <f>Indicadores!C14</f>
        <v>Verificar el cumplimiento de las fecha de entrega establecidas en los cronogramas de los proyectos de AE</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Indicadores!P14</f>
        <v>Semestral</v>
      </c>
      <c r="D8" s="66" t="s">
        <v>452</v>
      </c>
      <c r="E8" s="68" t="str">
        <f>Indicadores!R14</f>
        <v>Registro del ejercicio de arquitectura empresarial</v>
      </c>
      <c r="F8" s="69" t="s">
        <v>453</v>
      </c>
      <c r="G8" s="67" t="str">
        <f>Indicadores!H14</f>
        <v>Porcentaje</v>
      </c>
      <c r="H8" s="280" t="s">
        <v>454</v>
      </c>
      <c r="I8" s="282" t="str">
        <f>Indicadores!O14</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Indicadores!N14</f>
        <v>0.9</v>
      </c>
      <c r="D9" s="72" t="s">
        <v>393</v>
      </c>
      <c r="E9" s="71">
        <f>'TABLERO DE MANDO'!F14</f>
        <v>0.76500000000000001</v>
      </c>
      <c r="F9" s="73" t="s">
        <v>394</v>
      </c>
      <c r="G9" s="71">
        <f>'TABLERO DE MANDO'!G14</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MANDO'!U14</f>
        <v>0</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482</v>
      </c>
      <c r="C32" s="268"/>
      <c r="D32" s="268"/>
      <c r="E32" s="269"/>
      <c r="F32" s="284" t="s">
        <v>483</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Indicadores!F15</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Indicadores!A15</f>
        <v>Solicitudes de arquitectura empresarial con respuestas</v>
      </c>
      <c r="E6" s="247"/>
      <c r="F6" s="248" t="s">
        <v>448</v>
      </c>
      <c r="G6" s="247"/>
      <c r="H6" s="246" t="str">
        <f>Indicadores!S15</f>
        <v>Jefe Oficina TIC</v>
      </c>
      <c r="I6" s="260"/>
      <c r="J6" s="65"/>
      <c r="K6" s="65"/>
      <c r="L6" s="65"/>
      <c r="M6" s="65"/>
      <c r="N6" s="65"/>
      <c r="O6" s="65"/>
      <c r="P6" s="65"/>
      <c r="Q6" s="65"/>
      <c r="R6" s="65"/>
      <c r="S6" s="65"/>
      <c r="T6" s="65"/>
      <c r="U6" s="65"/>
      <c r="V6" s="65"/>
      <c r="W6" s="65"/>
      <c r="X6" s="65"/>
      <c r="Y6" s="65"/>
      <c r="Z6" s="65"/>
      <c r="AA6" s="65"/>
      <c r="AB6" s="65"/>
      <c r="AC6" s="65"/>
    </row>
    <row r="7" spans="1:29" ht="52.5" customHeight="1">
      <c r="A7" s="65"/>
      <c r="B7" s="277" t="s">
        <v>449</v>
      </c>
      <c r="C7" s="264"/>
      <c r="D7" s="304" t="str">
        <f>Indicadores!Q14</f>
        <v>Semestral</v>
      </c>
      <c r="E7" s="264"/>
      <c r="F7" s="279" t="s">
        <v>450</v>
      </c>
      <c r="G7" s="264"/>
      <c r="H7" s="278" t="str">
        <f>Indicadores!C15</f>
        <v>Hacer el análisis de verificación de aplicabilidad de los proyectos de AE solicitados por las dependencias y su respectiva respuesta</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109" t="str">
        <f>Indicadores!P15</f>
        <v>Trimestral</v>
      </c>
      <c r="D8" s="66" t="s">
        <v>452</v>
      </c>
      <c r="E8" s="68" t="str">
        <f>Indicadores!R15</f>
        <v>Sistema de Correspondencia</v>
      </c>
      <c r="F8" s="69" t="s">
        <v>453</v>
      </c>
      <c r="G8" s="71"/>
      <c r="H8" s="280" t="s">
        <v>454</v>
      </c>
      <c r="I8" s="282" t="str">
        <f>Indicadores!O15</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Indicadores!N15</f>
        <v>0.8</v>
      </c>
      <c r="D9" s="72" t="s">
        <v>393</v>
      </c>
      <c r="E9" s="71">
        <f>'TABLERO DE MANDO'!F15</f>
        <v>0.68</v>
      </c>
      <c r="F9" s="73" t="s">
        <v>394</v>
      </c>
      <c r="G9" s="71">
        <f>'TABLERO DE MANDO'!G15</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7.7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484</v>
      </c>
      <c r="C32" s="268"/>
      <c r="D32" s="268"/>
      <c r="E32" s="269"/>
      <c r="F32" s="284" t="s">
        <v>485</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Indicadores!F16</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Indicadores!A16</f>
        <v>Principios de arquitectura empresarial aplicados</v>
      </c>
      <c r="E6" s="247"/>
      <c r="F6" s="248" t="s">
        <v>448</v>
      </c>
      <c r="G6" s="247"/>
      <c r="H6" s="246" t="str">
        <f>Indicadores!S16</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Indicadores!G16</f>
        <v>(Número de principios de arquitectura empresarial aplicados / número total de principios de arquitectura empresarial) *100</v>
      </c>
      <c r="E7" s="264"/>
      <c r="F7" s="279" t="s">
        <v>450</v>
      </c>
      <c r="G7" s="264"/>
      <c r="H7" s="278" t="str">
        <f>Indicadores!C16</f>
        <v>Verificar que los principios establecidos sean aplicados en el periodo evaluado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Indicadores!P16</f>
        <v>Anual</v>
      </c>
      <c r="D8" s="66" t="s">
        <v>452</v>
      </c>
      <c r="E8" s="68" t="str">
        <f>Indicadores!R16</f>
        <v>Registro del ejercicio de arquitectura empresarial</v>
      </c>
      <c r="F8" s="69" t="s">
        <v>453</v>
      </c>
      <c r="G8" s="67" t="str">
        <f>Indicadores!H16</f>
        <v>Porcentaje</v>
      </c>
      <c r="H8" s="280" t="s">
        <v>454</v>
      </c>
      <c r="I8" s="282" t="str">
        <f>Indicadores!O16</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Indicadores!N16</f>
        <v>0.9</v>
      </c>
      <c r="D9" s="72" t="s">
        <v>393</v>
      </c>
      <c r="E9" s="71">
        <f>'TABLERO DE MANDO'!F16</f>
        <v>0.76500000000000001</v>
      </c>
      <c r="F9" s="73" t="s">
        <v>394</v>
      </c>
      <c r="G9" s="71">
        <f>'TABLERO DE MANDO'!G16</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7" t="s">
        <v>455</v>
      </c>
      <c r="C10" s="78" t="s">
        <v>456</v>
      </c>
      <c r="D10" s="79" t="str">
        <f>D9</f>
        <v>LIMITE INSATISFACTORIO</v>
      </c>
      <c r="E10" s="79" t="str">
        <f>F9</f>
        <v>LIMITE SATISFACTORIO</v>
      </c>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82" t="s">
        <v>398</v>
      </c>
      <c r="C11" s="83">
        <v>0</v>
      </c>
      <c r="D11" s="84">
        <f t="shared" ref="D11:D22" si="0">+$E$9</f>
        <v>0.76500000000000001</v>
      </c>
      <c r="E11" s="84">
        <f t="shared" ref="E11:E22" si="1">+$G$9</f>
        <v>0.81</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399</v>
      </c>
      <c r="C12" s="83">
        <v>0</v>
      </c>
      <c r="D12" s="84">
        <f t="shared" si="0"/>
        <v>0.76500000000000001</v>
      </c>
      <c r="E12" s="84">
        <f t="shared" si="1"/>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400</v>
      </c>
      <c r="C13" s="83">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401</v>
      </c>
      <c r="C14" s="83">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402</v>
      </c>
      <c r="C15" s="83">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403</v>
      </c>
      <c r="C16" s="83">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404</v>
      </c>
      <c r="C17" s="83">
        <v>0</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405</v>
      </c>
      <c r="C18" s="83">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406</v>
      </c>
      <c r="C19" s="83">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407</v>
      </c>
      <c r="C20" s="83">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408</v>
      </c>
      <c r="C21" s="83">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409</v>
      </c>
      <c r="C22" s="83">
        <f>'TABLERO DE MANDO'!U16</f>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486</v>
      </c>
      <c r="C32" s="268"/>
      <c r="D32" s="268"/>
      <c r="E32" s="269"/>
      <c r="F32" s="284" t="s">
        <v>487</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Indicadores!F17</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Indicadores!A17</f>
        <v>PETI Revisado</v>
      </c>
      <c r="E6" s="247"/>
      <c r="F6" s="248" t="s">
        <v>448</v>
      </c>
      <c r="G6" s="247"/>
      <c r="H6" s="246" t="str">
        <f>Indicadores!S17</f>
        <v>Jefe Oficina TIC</v>
      </c>
      <c r="I6" s="260"/>
      <c r="J6" s="65"/>
      <c r="K6" s="65"/>
      <c r="L6" s="65"/>
      <c r="M6" s="65"/>
      <c r="N6" s="65"/>
      <c r="O6" s="65"/>
      <c r="P6" s="65"/>
      <c r="Q6" s="65"/>
      <c r="R6" s="65"/>
      <c r="S6" s="65"/>
      <c r="T6" s="65"/>
      <c r="U6" s="65"/>
      <c r="V6" s="65"/>
      <c r="W6" s="65"/>
      <c r="X6" s="65"/>
      <c r="Y6" s="65"/>
      <c r="Z6" s="65"/>
      <c r="AA6" s="65"/>
      <c r="AB6" s="65"/>
      <c r="AC6" s="65"/>
    </row>
    <row r="7" spans="1:29" ht="48" customHeight="1">
      <c r="A7" s="65"/>
      <c r="B7" s="277" t="s">
        <v>449</v>
      </c>
      <c r="C7" s="264"/>
      <c r="D7" s="278" t="str">
        <f>Indicadores!G17</f>
        <v xml:space="preserve">PETI Revisado y actualizado cuando aplique  </v>
      </c>
      <c r="E7" s="264"/>
      <c r="F7" s="279" t="s">
        <v>450</v>
      </c>
      <c r="G7" s="264"/>
      <c r="H7" s="278" t="str">
        <f>Indicadores!C17</f>
        <v>Verificar que el PETI sea revisado anualmente para su actualización cuando aplique</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Indicadores!P17</f>
        <v>Anual</v>
      </c>
      <c r="D8" s="66" t="s">
        <v>452</v>
      </c>
      <c r="E8" s="68" t="str">
        <f>Indicadores!R17</f>
        <v>F-E-GET-04 Plan Estratégico de Tecnologías de la Información PETI Diligenciado</v>
      </c>
      <c r="F8" s="69" t="s">
        <v>453</v>
      </c>
      <c r="G8" s="67" t="str">
        <f>Indicadores!H17</f>
        <v>unidad</v>
      </c>
      <c r="H8" s="280" t="s">
        <v>454</v>
      </c>
      <c r="I8" s="282" t="str">
        <f>Indicadores!O17</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Indicadores!N17</f>
        <v>1</v>
      </c>
      <c r="D9" s="72" t="s">
        <v>393</v>
      </c>
      <c r="E9" s="71">
        <f>'TABLERO DE MANDO'!F17</f>
        <v>0.85</v>
      </c>
      <c r="F9" s="73" t="s">
        <v>394</v>
      </c>
      <c r="G9" s="71">
        <f>'TABLERO DE MANDO'!G17</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MANDO'!U17</f>
        <v>0</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488</v>
      </c>
      <c r="C32" s="268"/>
      <c r="D32" s="268"/>
      <c r="E32" s="269"/>
      <c r="F32" s="284" t="s">
        <v>489</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Indicadores!F18</f>
        <v>Gestión Estratégica de Tecnologías de la Información  (GET)</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Indicadores!A18</f>
        <v>Ejecución de proyectos del PETI</v>
      </c>
      <c r="E6" s="247"/>
      <c r="F6" s="248" t="s">
        <v>448</v>
      </c>
      <c r="G6" s="247"/>
      <c r="H6" s="246" t="str">
        <f>Indicadores!S18</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Indicadores!G18</f>
        <v>Proyectos con contratos en curso o finalizados / Proyectos de PETI  para la vigencia</v>
      </c>
      <c r="E7" s="264"/>
      <c r="F7" s="279" t="s">
        <v>450</v>
      </c>
      <c r="G7" s="264"/>
      <c r="H7" s="278" t="str">
        <f>Indicadores!C18</f>
        <v>Identificar el aporte de los proyectos TIC en el desarrollo de servicios innovadores, de calidad y generación de valor</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Indicadores!P18</f>
        <v>Semestral</v>
      </c>
      <c r="D8" s="66" t="s">
        <v>452</v>
      </c>
      <c r="E8" s="68" t="str">
        <f>Indicadores!R18</f>
        <v>Matriz de seguimiento</v>
      </c>
      <c r="F8" s="69" t="s">
        <v>453</v>
      </c>
      <c r="G8" s="67" t="str">
        <f>Indicadores!H18</f>
        <v>Porcentaje</v>
      </c>
      <c r="H8" s="280" t="s">
        <v>454</v>
      </c>
      <c r="I8" s="282" t="str">
        <f>Indicadores!O18</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Indicadores!N18</f>
        <v>0.6</v>
      </c>
      <c r="D9" s="72" t="s">
        <v>393</v>
      </c>
      <c r="E9" s="71">
        <f>'TABLERO DE MANDO'!F18</f>
        <v>0.51</v>
      </c>
      <c r="F9" s="73" t="s">
        <v>394</v>
      </c>
      <c r="G9" s="71">
        <f>'TABLERO DE MANDO'!G18</f>
        <v>0.54</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0.51</v>
      </c>
      <c r="E12" s="84">
        <f t="shared" ref="E12:E23" si="1">+$G$9</f>
        <v>0.54</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0.51</v>
      </c>
      <c r="E13" s="84">
        <f t="shared" si="1"/>
        <v>0.54</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0.51</v>
      </c>
      <c r="E14" s="84">
        <f t="shared" si="1"/>
        <v>0.54</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0.51</v>
      </c>
      <c r="E15" s="84">
        <f t="shared" si="1"/>
        <v>0.54</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0.51</v>
      </c>
      <c r="E16" s="84">
        <f t="shared" si="1"/>
        <v>0.54</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MANDO'!O18</f>
        <v>0.6</v>
      </c>
      <c r="D17" s="84">
        <f t="shared" si="0"/>
        <v>0.51</v>
      </c>
      <c r="E17" s="84">
        <f t="shared" si="1"/>
        <v>0.54</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0.51</v>
      </c>
      <c r="E18" s="84">
        <f t="shared" si="1"/>
        <v>0.54</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0.51</v>
      </c>
      <c r="E19" s="84">
        <f t="shared" si="1"/>
        <v>0.54</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0.51</v>
      </c>
      <c r="E20" s="84">
        <f t="shared" si="1"/>
        <v>0.54</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0.51</v>
      </c>
      <c r="E21" s="84">
        <f t="shared" si="1"/>
        <v>0.54</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0.51</v>
      </c>
      <c r="E22" s="84">
        <f t="shared" si="1"/>
        <v>0.54</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MANDO'!U18</f>
        <v>0.69</v>
      </c>
      <c r="D23" s="84">
        <f t="shared" si="0"/>
        <v>0.51</v>
      </c>
      <c r="E23" s="84">
        <f t="shared" si="1"/>
        <v>0.54</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490</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05" t="s">
        <v>491</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
        <v>116</v>
      </c>
      <c r="E6" s="247"/>
      <c r="F6" s="248" t="s">
        <v>448</v>
      </c>
      <c r="G6" s="247"/>
      <c r="H6" s="246" t="s">
        <v>124</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
        <v>121</v>
      </c>
      <c r="E7" s="264"/>
      <c r="F7" s="279" t="s">
        <v>450</v>
      </c>
      <c r="G7" s="264"/>
      <c r="H7" s="278" t="s">
        <v>117</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
        <v>34</v>
      </c>
      <c r="D8" s="66" t="s">
        <v>452</v>
      </c>
      <c r="E8" s="68" t="s">
        <v>123</v>
      </c>
      <c r="F8" s="69" t="s">
        <v>453</v>
      </c>
      <c r="G8" s="110" t="s">
        <v>29</v>
      </c>
      <c r="H8" s="280" t="s">
        <v>454</v>
      </c>
      <c r="I8" s="282" t="s">
        <v>33</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v>0.9</v>
      </c>
      <c r="D9" s="72" t="s">
        <v>393</v>
      </c>
      <c r="E9" s="71">
        <v>0.75</v>
      </c>
      <c r="F9" s="73" t="s">
        <v>394</v>
      </c>
      <c r="G9" s="71">
        <v>0.85</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
        <v>393</v>
      </c>
      <c r="E11" s="79" t="s">
        <v>394</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0.96</v>
      </c>
      <c r="D12" s="84">
        <v>0.73949999999999994</v>
      </c>
      <c r="E12" s="84">
        <v>0.78300000000000003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0.95</v>
      </c>
      <c r="D13" s="84">
        <v>0.73949999999999994</v>
      </c>
      <c r="E13" s="84">
        <v>0.78300000000000003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0.9</v>
      </c>
      <c r="D14" s="84">
        <v>0.73949999999999994</v>
      </c>
      <c r="E14" s="84">
        <v>0.78300000000000003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0.9</v>
      </c>
      <c r="D15" s="84">
        <v>0.73949999999999994</v>
      </c>
      <c r="E15" s="84">
        <v>0.78300000000000003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0.9</v>
      </c>
      <c r="D16" s="84">
        <v>0.73949999999999994</v>
      </c>
      <c r="E16" s="84">
        <v>0.78300000000000003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0.91</v>
      </c>
      <c r="D17" s="84">
        <v>0.73949999999999994</v>
      </c>
      <c r="E17" s="84">
        <v>0.78300000000000003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0.88</v>
      </c>
      <c r="D18" s="84">
        <v>0.73949999999999994</v>
      </c>
      <c r="E18" s="84">
        <v>0.78300000000000003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0.78</v>
      </c>
      <c r="D19" s="84">
        <v>0.73949999999999994</v>
      </c>
      <c r="E19" s="84">
        <v>0.78300000000000003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0.88</v>
      </c>
      <c r="D20" s="84">
        <v>0.73949999999999994</v>
      </c>
      <c r="E20" s="84">
        <v>0.78300000000000003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0.96</v>
      </c>
      <c r="D21" s="84">
        <v>0.73949999999999994</v>
      </c>
      <c r="E21" s="84">
        <v>0.78300000000000003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0.94</v>
      </c>
      <c r="D22" s="84">
        <v>0.73949999999999994</v>
      </c>
      <c r="E22" s="84">
        <v>0.78300000000000003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0.92</v>
      </c>
      <c r="D23" s="84">
        <v>0.73949999999999994</v>
      </c>
      <c r="E23" s="84">
        <v>0.78300000000000003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492</v>
      </c>
      <c r="C32" s="268"/>
      <c r="D32" s="268"/>
      <c r="E32" s="269"/>
      <c r="F32" s="284" t="s">
        <v>419</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16.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3.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3.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3.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3.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3.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3.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3.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3.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3.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3.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3.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3.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3.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3.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3.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3.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3.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3.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3.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3.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3.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3.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3.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3.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3.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3.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3.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3.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3.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3.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3.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3.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3.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3.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3.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3.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3.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3.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3.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3.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3.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3.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3.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3.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3.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3.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3.5"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3.5"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3.5"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3.5"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3.5"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3.5"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3.5"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3.5"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3.5"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3.5"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3.5"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3.5"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3.5"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3.5"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3.5"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3.5"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3.5"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3.5"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3.5"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3.5"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3.5"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3.5"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3.5"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3.5"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3.5"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3.5"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3.5"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3.5"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3.5"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3.5"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3.5"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3.5"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3.5"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3.5"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3.5"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3.5"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3.5"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3.5"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3.5"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3.5"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3.5"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3.5"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3.5"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3.5"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3.5"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3.5"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3.5"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3.5"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3.5"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3.5"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3.5"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3.5"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3.5"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3.5"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3.5"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3.5"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3.5"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3.5"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3.5"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3.5"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3.5"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3.5"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3.5"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3.5"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3.5"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3.5"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3.5"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3.5"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3.5"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3.5"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3.5"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3.5"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3.5"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3.5"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3.5"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3.5"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3.5"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3.5"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3.5"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3.5"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3.5"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3.5"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3.5"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3.5"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3.5"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3.5"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3.5"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3.5"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3.5"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3.5"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3.5"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3.5"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3.5"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3.5"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3.5"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3.5"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3.5"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3.5"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3.5"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3.5"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3.5"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3.5"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3.5"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3.5"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3.5"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3.5"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3.5"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3.5"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3.5"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3.5"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3.5"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3.5"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3.5"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3.5"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3.5"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3.5"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3.5"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3.5"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3.5"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3.5"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3.5"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3.5"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3.5"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3.5"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3.5"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3.5"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3.5"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3.5"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3.5"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3.5"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3.5"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3.5"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3.5"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3.5"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3.5"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3.5"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3.5"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3.5"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3.5"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3.5"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3.5"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3.5"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3.5"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3.5"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3.5"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3.5"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3.5"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3.5"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3.5"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3.5"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3.5"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3.5"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3.5"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3.5"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3.5"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3.5"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3.5"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3.5"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3.5"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3.5"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3.5"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3.5"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3.5"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3.5"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3.5"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3.5"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3.5"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3.5"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3.5"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3.5"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3.5"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3.5"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3.5"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3.5"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3.5"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3.5"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3.5"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3.5"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3.5"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3.5"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3.5"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3.5"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3.5"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3.5"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3.5"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3.5"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3.5"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3.5"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3.5"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3.5"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3.5"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3.5"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3.5"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3.5"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3.5"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3.5"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3.5"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3.5"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3.5"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3.5"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3.5"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3.5"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3.5"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3.5"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3.5"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3.5"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3.5"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3.5"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3.5"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3.5"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3.5"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3.5"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3.5"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3.5"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3.5"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3.5"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3.5"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3.5"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3.5"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3.5"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3.5"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3.5"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3.5"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3.5"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3.5"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3.5"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3.5"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3.5"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3.5"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3.5"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3.5"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3.5"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3.5"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3.5"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3.5"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3.5"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3.5"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3.5"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3.5"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3.5"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3.5"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3.5"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3.5"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3.5"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3.5"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3.5"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3.5"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3.5"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3.5"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3.5"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3.5"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3.5"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3.5"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3.5"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3.5"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3.5"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3.5"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3.5"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3.5"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3.5"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3.5"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3.5"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3.5"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3.5"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3.5"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3.5"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3.5"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3.5"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3.5"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3.5"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3.5"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3.5"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3.5"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3.5"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3.5"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3.5"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3.5"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3.5"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3.5"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3.5"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3.5"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3.5"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3.5"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3.5"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3.5"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3.5"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3.5"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3.5"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3.5"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3.5"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3.5"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3.5"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3.5"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3.5"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3.5"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3.5"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3.5"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3.5"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3.5"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3.5"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3.5"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3.5"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3.5"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3.5"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3.5"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3.5"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3.5"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3.5"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3.5"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3.5"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3.5"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3.5"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3.5"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3.5"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3.5"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3.5"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3.5"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3.5"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3.5"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3.5"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3.5"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3.5"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3.5"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3.5"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3.5"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3.5"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3.5"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3.5"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3.5"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3.5"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3.5"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3.5"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3.5"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3.5"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3.5"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3.5"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3.5"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3.5"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3.5"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3.5"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3.5"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3.5"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3.5"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3.5"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3.5"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3.5"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3.5"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3.5"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3.5"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3.5"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3.5"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3.5"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3.5"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3.5"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3.5"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3.5"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3.5"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3.5"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3.5"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3.5"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3.5"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3.5"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3.5"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3.5"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3.5"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3.5"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3.5"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3.5"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3.5"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3.5"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3.5"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3.5"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3.5"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3.5"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3.5"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3.5"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3.5"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3.5"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3.5"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3.5"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3.5"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3.5"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3.5"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3.5"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3.5"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3.5"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3.5"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3.5"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3.5"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3.5"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3.5"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3.5"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3.5"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3.5"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3.5"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3.5"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3.5"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3.5"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3.5"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3.5"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3.5"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3.5"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3.5"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3.5"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3.5"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3.5"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3.5"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3.5"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3.5"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3.5"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3.5"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3.5"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3.5"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3.5"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3.5"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3.5"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3.5"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3.5"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3.5"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3.5"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3.5"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3.5"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3.5"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3.5"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3.5"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3.5"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3.5"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3.5"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3.5"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3.5"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3.5"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3.5"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3.5"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3.5"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3.5"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3.5"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3.5"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3.5"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3.5"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3.5"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3.5"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3.5"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3.5"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3.5"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3.5"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3.5"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3.5"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3.5"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3.5"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3.5"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3.5"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3.5"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3.5"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3.5"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3.5"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3.5"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3.5"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3.5"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3.5"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3.5"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3.5"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3.5"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3.5"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3.5"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3.5"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3.5"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3.5"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3.5"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3.5"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3.5"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3.5"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3.5"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3.5"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3.5"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3.5"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3.5"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3.5"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3.5"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3.5"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3.5"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3.5"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3.5"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3.5"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3.5"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3.5"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3.5"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3.5"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3.5"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3.5"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3.5"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3.5"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3.5"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3.5"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3.5"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3.5"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3.5"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3.5"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3.5"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3.5"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3.5"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3.5"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3.5"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3.5"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3.5"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3.5"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3.5"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3.5"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3.5"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3.5"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3.5"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3.5"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3.5"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3.5"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3.5"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3.5"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3.5"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3.5"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3.5"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3.5"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3.5"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3.5"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3.5"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3.5"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3.5"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3.5"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3.5"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3.5"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3.5"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3.5"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3.5"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3.5"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3.5"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3.5"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3.5"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3.5"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3.5"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3.5"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3.5"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3.5"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3.5"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3.5"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3.5"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3.5"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3.5"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3.5"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3.5"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3.5"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3.5"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3.5"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3.5"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3.5"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3.5"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3.5"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3.5"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3.5"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3.5"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3.5"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3.5"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3.5"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3.5"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3.5"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3.5"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3.5"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3.5"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3.5"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3.5"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3.5"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3.5"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3.5"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3.5"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3.5"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3.5"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3.5"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3.5"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3.5"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3.5"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3.5"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3.5"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3.5"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3.5"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3.5"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3.5"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3.5"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3.5"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3.5"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3.5"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3.5"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3.5"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3.5"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3.5"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3.5"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3.5"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3.5"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3.5"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3.5"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3.5"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3.5"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3.5"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3.5"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3.5"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3.5"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3.5"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3.5"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3.5"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3.5"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3.5"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3.5"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3.5"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3.5"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3.5"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3.5"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3.5"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3.5"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3.5"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3.5"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3.5"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3.5"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3.5"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3.5"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3.5"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3.5"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3.5"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3.5"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3.5"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3.5"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3.5"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3.5"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3.5"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3.5"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3.5"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3.5"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3.5"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3.5"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3.5"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3.5"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3.5"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3.5"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3.5"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3.5"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3.5"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3.5"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3.5"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3.5"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3.5"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3.5"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3.5"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3.5"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3.5"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3.5"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3.5"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3.5"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3.5"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3.5"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3.5"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3.5"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3.5"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3.5"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3.5"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3.5"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3.5"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3.5"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3.5"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3.5"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3.5"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3.5"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3.5"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3.5"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3.5"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3.5"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3.5"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3.5"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3.5"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3.5"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3.5"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3.5"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3.5"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3.5"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3.5"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3.5"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3.5"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3.5"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3.5"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3.5"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3.5"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3.5"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3.5"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3.5"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3.5"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3.5"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3.5"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3.5"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3.5"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3.5"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3.5"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3.5"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3.5"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3.5"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3.5"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3.5"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3.5"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3.5"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3.5"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3.5"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3.5"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3.5"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3.5"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3.5"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3.5"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3.5"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3.5"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3.5"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3.5"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3.5"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3.5"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3.5"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3.5"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3.5"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3.5"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3.5"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3.5"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3.5"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3.5"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05" t="s">
        <v>491</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
        <v>125</v>
      </c>
      <c r="E6" s="247"/>
      <c r="F6" s="248" t="s">
        <v>448</v>
      </c>
      <c r="G6" s="247"/>
      <c r="H6" s="246" t="s">
        <v>124</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
        <v>493</v>
      </c>
      <c r="E7" s="264"/>
      <c r="F7" s="279" t="s">
        <v>450</v>
      </c>
      <c r="G7" s="264"/>
      <c r="H7" s="278" t="s">
        <v>126</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
        <v>34</v>
      </c>
      <c r="D8" s="66" t="s">
        <v>452</v>
      </c>
      <c r="E8" s="68" t="s">
        <v>129</v>
      </c>
      <c r="F8" s="69" t="s">
        <v>453</v>
      </c>
      <c r="G8" s="110" t="s">
        <v>29</v>
      </c>
      <c r="H8" s="280" t="s">
        <v>454</v>
      </c>
      <c r="I8" s="282" t="s">
        <v>33</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v>1</v>
      </c>
      <c r="D9" s="72" t="s">
        <v>393</v>
      </c>
      <c r="E9" s="71">
        <v>0.7</v>
      </c>
      <c r="F9" s="73" t="s">
        <v>394</v>
      </c>
      <c r="G9" s="71">
        <v>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111" t="s">
        <v>494</v>
      </c>
      <c r="D11" s="78" t="s">
        <v>495</v>
      </c>
      <c r="E11" s="79" t="s">
        <v>393</v>
      </c>
      <c r="F11" s="79" t="s">
        <v>394</v>
      </c>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112"/>
      <c r="B12" s="82" t="s">
        <v>398</v>
      </c>
      <c r="C12" s="113">
        <v>0.04</v>
      </c>
      <c r="D12" s="83">
        <v>0.04</v>
      </c>
      <c r="E12" s="84">
        <v>1530</v>
      </c>
      <c r="F12" s="84">
        <v>1620</v>
      </c>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112"/>
      <c r="B13" s="82" t="s">
        <v>399</v>
      </c>
      <c r="C13" s="113">
        <v>0.09</v>
      </c>
      <c r="D13" s="83">
        <v>0.09</v>
      </c>
      <c r="E13" s="84">
        <v>1530</v>
      </c>
      <c r="F13" s="84">
        <v>1620</v>
      </c>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112"/>
      <c r="B14" s="82" t="s">
        <v>400</v>
      </c>
      <c r="C14" s="113">
        <v>0.15</v>
      </c>
      <c r="D14" s="83">
        <v>0.15</v>
      </c>
      <c r="E14" s="84">
        <v>1530</v>
      </c>
      <c r="F14" s="84">
        <v>1620</v>
      </c>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112"/>
      <c r="B15" s="82" t="s">
        <v>496</v>
      </c>
      <c r="C15" s="113">
        <v>0.23</v>
      </c>
      <c r="D15" s="83">
        <v>0.23</v>
      </c>
      <c r="E15" s="84">
        <v>1530</v>
      </c>
      <c r="F15" s="84">
        <v>1620</v>
      </c>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112"/>
      <c r="B16" s="82" t="s">
        <v>402</v>
      </c>
      <c r="C16" s="113">
        <v>0.35</v>
      </c>
      <c r="D16" s="83">
        <v>0.35</v>
      </c>
      <c r="E16" s="84">
        <v>1530</v>
      </c>
      <c r="F16" s="84">
        <v>1620</v>
      </c>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112"/>
      <c r="B17" s="82" t="s">
        <v>403</v>
      </c>
      <c r="C17" s="113">
        <v>0.46</v>
      </c>
      <c r="D17" s="83">
        <v>0.46</v>
      </c>
      <c r="E17" s="84">
        <v>1530</v>
      </c>
      <c r="F17" s="84">
        <v>1620</v>
      </c>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112"/>
      <c r="B18" s="82" t="s">
        <v>497</v>
      </c>
      <c r="C18" s="113">
        <v>0.56000000000000005</v>
      </c>
      <c r="D18" s="83">
        <v>0.56000000000000005</v>
      </c>
      <c r="E18" s="84">
        <v>1530</v>
      </c>
      <c r="F18" s="84">
        <v>1620</v>
      </c>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112"/>
      <c r="B19" s="82" t="s">
        <v>498</v>
      </c>
      <c r="C19" s="113">
        <v>0.65</v>
      </c>
      <c r="D19" s="83">
        <v>0.65</v>
      </c>
      <c r="E19" s="84">
        <v>1530</v>
      </c>
      <c r="F19" s="84">
        <v>1620</v>
      </c>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112"/>
      <c r="B20" s="82" t="s">
        <v>406</v>
      </c>
      <c r="C20" s="113">
        <v>0.73</v>
      </c>
      <c r="D20" s="83">
        <v>0.73</v>
      </c>
      <c r="E20" s="84">
        <v>1530</v>
      </c>
      <c r="F20" s="84">
        <v>1620</v>
      </c>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112"/>
      <c r="B21" s="82" t="s">
        <v>499</v>
      </c>
      <c r="C21" s="113">
        <v>0.89</v>
      </c>
      <c r="D21" s="83">
        <v>0.89</v>
      </c>
      <c r="E21" s="84">
        <v>1530</v>
      </c>
      <c r="F21" s="84">
        <v>1620</v>
      </c>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112"/>
      <c r="B22" s="82" t="s">
        <v>500</v>
      </c>
      <c r="C22" s="113">
        <v>0.92</v>
      </c>
      <c r="D22" s="83">
        <v>0.92</v>
      </c>
      <c r="E22" s="84">
        <v>1530</v>
      </c>
      <c r="F22" s="84">
        <v>1620</v>
      </c>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112"/>
      <c r="B23" s="82" t="s">
        <v>409</v>
      </c>
      <c r="C23" s="113">
        <v>1</v>
      </c>
      <c r="D23" s="83">
        <v>1</v>
      </c>
      <c r="E23" s="84">
        <v>1530</v>
      </c>
      <c r="F23" s="84">
        <v>1620</v>
      </c>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87.7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74.2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72.7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66"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3.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3.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3.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3.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3.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3.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3.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3.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3.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3.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3.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3.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3.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3.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3.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3.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3.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3.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3.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3.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3.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3.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3.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3.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3.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3.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3.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3.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3.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3.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3.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3.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3.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3.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3.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3.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3.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3.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3.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3.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3.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3.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3.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3.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3.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3.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3.5"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3.5"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3.5"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3.5"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3.5"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3.5"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3.5"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3.5"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3.5"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3.5"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3.5"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3.5"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3.5"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3.5"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3.5"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3.5"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3.5"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3.5"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3.5"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3.5"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3.5"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3.5"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3.5"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3.5"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3.5"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3.5"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3.5"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3.5"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3.5"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3.5"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3.5"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3.5"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3.5"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3.5"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3.5"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3.5"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3.5"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3.5"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3.5"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3.5"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3.5"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3.5"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3.5"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3.5"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3.5"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3.5"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3.5"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3.5"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3.5"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3.5"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3.5"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3.5"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3.5"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3.5"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3.5"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3.5"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3.5"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3.5"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3.5"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3.5"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3.5"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3.5"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3.5"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3.5"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3.5"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3.5"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3.5"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3.5"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3.5"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3.5"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3.5"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3.5"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3.5"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3.5"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3.5"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3.5"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3.5"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3.5"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3.5"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3.5"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3.5"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3.5"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3.5"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3.5"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3.5"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3.5"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3.5"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3.5"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3.5"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3.5"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3.5"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3.5"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3.5"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3.5"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3.5"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3.5"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3.5"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3.5"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3.5"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3.5"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3.5"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3.5"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3.5"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3.5"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3.5"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3.5"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3.5"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3.5"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3.5"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3.5"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3.5"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3.5"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3.5"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3.5"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3.5"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3.5"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3.5"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3.5"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3.5"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3.5"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3.5"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3.5"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3.5"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3.5"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3.5"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3.5"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3.5"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3.5"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3.5"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3.5"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3.5"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3.5"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3.5"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3.5"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3.5"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3.5"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3.5"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3.5"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3.5"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3.5"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3.5"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3.5"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3.5"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3.5"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3.5"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3.5"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3.5"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3.5"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3.5"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3.5"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3.5"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3.5"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3.5"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3.5"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3.5"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3.5"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3.5"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3.5"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3.5"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3.5"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3.5"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3.5"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3.5"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3.5"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3.5"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3.5"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3.5"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3.5"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3.5"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3.5"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3.5"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3.5"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3.5"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3.5"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3.5"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3.5"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3.5"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3.5"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3.5"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3.5"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3.5"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3.5"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3.5"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3.5"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3.5"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3.5"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3.5"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3.5"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3.5"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3.5"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3.5"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3.5"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3.5"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3.5"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3.5"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3.5"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3.5"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3.5"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3.5"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3.5"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3.5"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3.5"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3.5"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3.5"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3.5"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3.5"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3.5"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3.5"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3.5"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3.5"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3.5"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3.5"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3.5"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3.5"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3.5"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3.5"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3.5"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3.5"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3.5"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3.5"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3.5"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3.5"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3.5"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3.5"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3.5"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3.5"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3.5"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3.5"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3.5"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3.5"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3.5"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3.5"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3.5"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3.5"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3.5"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3.5"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3.5"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3.5"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3.5"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3.5"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3.5"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3.5"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3.5"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3.5"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3.5"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3.5"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3.5"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3.5"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3.5"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3.5"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3.5"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3.5"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3.5"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3.5"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3.5"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3.5"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3.5"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3.5"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3.5"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3.5"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3.5"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3.5"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3.5"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3.5"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3.5"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3.5"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3.5"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3.5"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3.5"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3.5"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3.5"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3.5"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3.5"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3.5"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3.5"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3.5"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3.5"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3.5"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3.5"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3.5"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3.5"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3.5"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3.5"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3.5"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3.5"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3.5"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3.5"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3.5"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3.5"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3.5"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3.5"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3.5"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3.5"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3.5"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3.5"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3.5"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3.5"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3.5"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3.5"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3.5"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3.5"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3.5"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3.5"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3.5"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3.5"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3.5"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3.5"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3.5"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3.5"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3.5"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3.5"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3.5"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3.5"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3.5"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3.5"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3.5"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3.5"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3.5"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3.5"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3.5"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3.5"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3.5"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3.5"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3.5"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3.5"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3.5"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3.5"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3.5"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3.5"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3.5"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3.5"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3.5"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3.5"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3.5"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3.5"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3.5"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3.5"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3.5"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3.5"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3.5"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3.5"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3.5"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3.5"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3.5"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3.5"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3.5"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3.5"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3.5"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3.5"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3.5"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3.5"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3.5"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3.5"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3.5"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3.5"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3.5"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3.5"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3.5"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3.5"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3.5"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3.5"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3.5"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3.5"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3.5"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3.5"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3.5"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3.5"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3.5"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3.5"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3.5"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3.5"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3.5"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3.5"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3.5"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3.5"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3.5"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3.5"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3.5"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3.5"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3.5"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3.5"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3.5"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3.5"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3.5"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3.5"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3.5"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3.5"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3.5"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3.5"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3.5"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3.5"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3.5"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3.5"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3.5"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3.5"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3.5"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3.5"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3.5"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3.5"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3.5"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3.5"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3.5"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3.5"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3.5"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3.5"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3.5"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3.5"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3.5"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3.5"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3.5"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3.5"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3.5"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3.5"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3.5"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3.5"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3.5"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3.5"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3.5"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3.5"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3.5"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3.5"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3.5"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3.5"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3.5"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3.5"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3.5"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3.5"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3.5"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3.5"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3.5"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3.5"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3.5"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3.5"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3.5"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3.5"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3.5"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3.5"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3.5"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3.5"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3.5"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3.5"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3.5"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3.5"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3.5"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3.5"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3.5"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3.5"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3.5"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3.5"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3.5"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3.5"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3.5"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3.5"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3.5"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3.5"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3.5"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3.5"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3.5"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3.5"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3.5"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3.5"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3.5"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3.5"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3.5"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3.5"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3.5"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3.5"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3.5"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3.5"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3.5"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3.5"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3.5"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3.5"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3.5"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3.5"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3.5"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3.5"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3.5"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3.5"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3.5"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3.5"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3.5"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3.5"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3.5"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3.5"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3.5"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3.5"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3.5"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3.5"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3.5"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3.5"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3.5"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3.5"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3.5"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3.5"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3.5"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3.5"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3.5"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3.5"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3.5"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3.5"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3.5"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3.5"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3.5"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3.5"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3.5"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3.5"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3.5"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3.5"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3.5"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3.5"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3.5"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3.5"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3.5"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3.5"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3.5"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3.5"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3.5"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3.5"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3.5"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3.5"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3.5"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3.5"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3.5"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3.5"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3.5"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3.5"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3.5"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3.5"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3.5"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3.5"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3.5"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3.5"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3.5"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3.5"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3.5"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3.5"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3.5"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3.5"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3.5"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3.5"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3.5"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3.5"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3.5"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3.5"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3.5"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3.5"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3.5"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3.5"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3.5"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3.5"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3.5"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3.5"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3.5"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3.5"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3.5"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3.5"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3.5"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3.5"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3.5"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3.5"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3.5"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3.5"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3.5"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3.5"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3.5"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3.5"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3.5"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3.5"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3.5"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3.5"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3.5"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3.5"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3.5"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3.5"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3.5"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3.5"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3.5"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3.5"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3.5"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3.5"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3.5"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3.5"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3.5"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3.5"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3.5"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3.5"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3.5"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3.5"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3.5"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3.5"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3.5"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3.5"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3.5"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3.5"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3.5"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3.5"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3.5"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3.5"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3.5"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3.5"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3.5"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3.5"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3.5"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3.5"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3.5"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3.5"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3.5"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3.5"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3.5"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3.5"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3.5"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3.5"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3.5"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3.5"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3.5"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3.5"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3.5"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3.5"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3.5"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3.5"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3.5"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3.5"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3.5"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3.5"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3.5"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3.5"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3.5"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3.5"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3.5"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3.5"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3.5"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3.5"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3.5"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3.5"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3.5"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3.5"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3.5"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3.5"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3.5"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3.5"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3.5"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3.5"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3.5"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3.5"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3.5"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3.5"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3.5"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3.5"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3.5"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3.5"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3.5"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3.5"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3.5"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3.5"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3.5"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3.5"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3.5"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3.5"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3.5"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3.5"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3.5"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3.5"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3.5"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3.5"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3.5"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3.5"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3.5"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3.5"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3.5"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3.5"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3.5"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3.5"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3.5"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3.5"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3.5"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3.5"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3.5"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3.5"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3.5"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3.5"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3.5"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3.5"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3.5"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3.5"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3.5"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3.5"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3.5"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3.5"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3.5"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3.5"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3.5"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3.5"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3.5"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3.5"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3.5"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3.5"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3.5"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3.5"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3.5"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3.5"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3.5"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3.5"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3.5"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3.5"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3.5"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3.5"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3.5"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3.5"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3.5"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3.5"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3.5"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3.5"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3.5"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3.5"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3.5"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3.5"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3.5"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3.5"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3.5"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3.5"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3.5"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Indicadores!F21</f>
        <v>Negociación Internacional, Recursos de Cooperación y Banca (NIC)</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03" t="str">
        <f>Indicadores!A21</f>
        <v>Informe de iniciativas y seguimiento de Cooperación Internacional y Banca Multilateral.</v>
      </c>
      <c r="E6" s="247"/>
      <c r="F6" s="248" t="s">
        <v>448</v>
      </c>
      <c r="G6" s="247"/>
      <c r="H6" s="306" t="s">
        <v>501</v>
      </c>
      <c r="I6" s="260"/>
      <c r="J6" s="65"/>
      <c r="K6" s="65"/>
      <c r="L6" s="65"/>
      <c r="M6" s="65"/>
      <c r="N6" s="65"/>
      <c r="O6" s="65"/>
      <c r="P6" s="65"/>
      <c r="Q6" s="65"/>
      <c r="R6" s="65"/>
      <c r="S6" s="65"/>
      <c r="T6" s="65"/>
      <c r="U6" s="65"/>
      <c r="V6" s="65"/>
      <c r="W6" s="65"/>
      <c r="X6" s="65"/>
      <c r="Y6" s="65"/>
      <c r="Z6" s="65"/>
      <c r="AA6" s="65"/>
      <c r="AB6" s="65"/>
      <c r="AC6" s="65"/>
    </row>
    <row r="7" spans="1:29" ht="60" customHeight="1">
      <c r="A7" s="65"/>
      <c r="B7" s="277" t="s">
        <v>449</v>
      </c>
      <c r="C7" s="264"/>
      <c r="D7" s="278" t="str">
        <f>Indicadores!G21</f>
        <v>Número de informes elaborados</v>
      </c>
      <c r="E7" s="264"/>
      <c r="F7" s="279" t="s">
        <v>450</v>
      </c>
      <c r="G7" s="264"/>
      <c r="H7" s="278" t="str">
        <f>Indicadores!C21</f>
        <v>Permite tener conocimiento sobre las iniciativas que se están gestionando en materia de cooperación internacional y banca multilateral, así como el seguimiento que se realiza a los proyectos que derivan de estos.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Indicadores!P21</f>
        <v>Semestral</v>
      </c>
      <c r="D8" s="66" t="s">
        <v>452</v>
      </c>
      <c r="E8" s="68" t="str">
        <f>Indicadores!R21</f>
        <v>Oficina de Asuntos Internacionales</v>
      </c>
      <c r="F8" s="69" t="s">
        <v>453</v>
      </c>
      <c r="G8" s="67" t="str">
        <f>Indicadores!H21</f>
        <v>unidad</v>
      </c>
      <c r="H8" s="280" t="s">
        <v>454</v>
      </c>
      <c r="I8" s="282" t="str">
        <f>Indicadores!O21</f>
        <v xml:space="preserve">PUNTO MEDIO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Indicadores!N21</f>
        <v>1</v>
      </c>
      <c r="D9" s="72" t="s">
        <v>393</v>
      </c>
      <c r="E9" s="71">
        <f>'TABLERO DE MANDO'!F21</f>
        <v>0.85</v>
      </c>
      <c r="F9" s="73" t="s">
        <v>394</v>
      </c>
      <c r="G9" s="71">
        <f>'TABLERO DE MANDO'!G21</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MANDO'!J21</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MANDO'!K21</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MANDO'!L21</f>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MANDO'!M21</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MANDO'!N21</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MANDO'!O21</f>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MANDO'!P21</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MANDO'!Q21</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MANDO'!R21</f>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MANDO'!S21</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MANDO'!T21</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MANDO'!U21</f>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07" t="s">
        <v>502</v>
      </c>
      <c r="C32" s="268"/>
      <c r="D32" s="268"/>
      <c r="E32" s="269"/>
      <c r="F32" s="307" t="s">
        <v>503</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51"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75.5" customHeight="1">
      <c r="A36" s="65"/>
      <c r="B36" s="273"/>
      <c r="C36" s="274"/>
      <c r="D36" s="274"/>
      <c r="E36" s="275"/>
      <c r="F36" s="273"/>
      <c r="G36" s="274"/>
      <c r="H36" s="274"/>
      <c r="I36" s="275"/>
      <c r="J36" s="65"/>
      <c r="K36" s="65"/>
      <c r="L36" s="65"/>
      <c r="M36" s="65"/>
      <c r="N36" s="65"/>
      <c r="O36" s="65"/>
      <c r="P36" s="65"/>
      <c r="Q36" s="65"/>
      <c r="R36" s="65"/>
      <c r="S36" s="65"/>
      <c r="T36" s="65"/>
      <c r="U36" s="65"/>
      <c r="V36" s="65"/>
      <c r="W36" s="65"/>
      <c r="X36" s="65"/>
      <c r="Y36" s="65"/>
      <c r="Z36" s="65"/>
      <c r="AA36" s="65"/>
      <c r="AB36" s="65"/>
      <c r="AC36" s="65"/>
    </row>
    <row r="37" spans="1:29" ht="13.5" customHeight="1">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row>
    <row r="38" spans="1:29" ht="13.5" customHeight="1">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3.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3.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3.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3.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29"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row>
    <row r="235" spans="1:29"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row>
    <row r="236" spans="1:29"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row>
    <row r="237" spans="1:29"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row>
    <row r="238" spans="1:29"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row>
    <row r="239" spans="1:2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row>
    <row r="240" spans="1:29"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row>
    <row r="241" spans="1:29"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row>
    <row r="242" spans="1:29"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row>
    <row r="243" spans="1:29"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row>
    <row r="244" spans="1:29"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row>
    <row r="245" spans="1:29"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row>
    <row r="246" spans="1:29"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row>
    <row r="247" spans="1:29"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row>
    <row r="248" spans="1:29"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row>
    <row r="249" spans="1:2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row>
    <row r="250" spans="1:29"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row>
    <row r="251" spans="1:29"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row>
    <row r="252" spans="1:29"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row>
    <row r="253" spans="1:29"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row>
    <row r="254" spans="1:29"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row>
    <row r="255" spans="1:29"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row>
    <row r="256" spans="1:29"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row>
    <row r="257" spans="1:29"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row>
    <row r="258" spans="1:29"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row>
    <row r="259" spans="1:2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row>
    <row r="260" spans="1:29"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row>
    <row r="261" spans="1:29"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row>
    <row r="262" spans="1:29"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row>
    <row r="263" spans="1:29"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row>
    <row r="264" spans="1:29"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row>
    <row r="265" spans="1:29"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row>
    <row r="266" spans="1:29"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row>
    <row r="267" spans="1:29"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row>
    <row r="268" spans="1:29"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row>
    <row r="269" spans="1:2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row>
    <row r="270" spans="1:29"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row>
    <row r="271" spans="1:29"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row>
    <row r="272" spans="1:29"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row>
    <row r="273" spans="1:29"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row>
    <row r="274" spans="1:29"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row>
    <row r="275" spans="1:29"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row>
    <row r="276" spans="1:29"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row>
    <row r="277" spans="1:29"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row>
    <row r="278" spans="1:29"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row>
    <row r="279" spans="1:2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row>
    <row r="280" spans="1:29"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row>
    <row r="281" spans="1:29"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row>
    <row r="282" spans="1:29"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row>
    <row r="283" spans="1:29"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row>
    <row r="284" spans="1:29"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row>
    <row r="285" spans="1:29"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row>
    <row r="286" spans="1:29"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row>
    <row r="287" spans="1:29"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row>
    <row r="288" spans="1:29"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row>
    <row r="289" spans="1:2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row>
    <row r="290" spans="1:29"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row>
    <row r="291" spans="1:29"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row>
    <row r="292" spans="1:29"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row>
    <row r="293" spans="1:29"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row>
    <row r="294" spans="1:29"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row>
    <row r="295" spans="1:29"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row>
    <row r="296" spans="1:29"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row>
    <row r="297" spans="1:29"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row>
    <row r="298" spans="1:29"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row>
    <row r="299" spans="1:2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row>
    <row r="300" spans="1:29"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row>
    <row r="301" spans="1:29"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row>
    <row r="302" spans="1:29"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row>
    <row r="303" spans="1:29"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row>
    <row r="304" spans="1:29"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row>
    <row r="305" spans="1:29"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row>
    <row r="306" spans="1:29"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row>
    <row r="307" spans="1:29"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row>
    <row r="308" spans="1:29"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row>
    <row r="309" spans="1:2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row>
    <row r="310" spans="1:29"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row>
    <row r="311" spans="1:29"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row>
    <row r="312" spans="1:29"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row>
    <row r="313" spans="1:29"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row>
    <row r="314" spans="1:29"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row>
    <row r="315" spans="1:29"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row>
    <row r="316" spans="1:29"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row>
    <row r="317" spans="1:29"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row>
    <row r="318" spans="1:29"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row>
    <row r="319" spans="1:2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row>
    <row r="320" spans="1:29"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row>
    <row r="321" spans="1:29"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row>
    <row r="322" spans="1:29"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row>
    <row r="323" spans="1:29"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row>
    <row r="324" spans="1:29"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row>
    <row r="325" spans="1:29"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row>
    <row r="326" spans="1:29"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row>
    <row r="327" spans="1:29"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row>
    <row r="328" spans="1:29"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row>
    <row r="329" spans="1: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row>
    <row r="330" spans="1:29"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row>
    <row r="331" spans="1:29"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row>
    <row r="332" spans="1:29"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row>
    <row r="333" spans="1:29"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row>
    <row r="334" spans="1:29"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row>
    <row r="335" spans="1:29"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row>
    <row r="336" spans="1:29"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row>
    <row r="337" spans="1:29"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row>
    <row r="338" spans="1:29"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row>
    <row r="339" spans="1:2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row>
    <row r="340" spans="1:29"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row>
    <row r="341" spans="1:29"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row>
    <row r="342" spans="1:29"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row>
    <row r="343" spans="1:29"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row>
    <row r="344" spans="1:29"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row>
    <row r="345" spans="1:29"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row>
    <row r="346" spans="1:29"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row>
    <row r="347" spans="1:29"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row>
    <row r="348" spans="1:29"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row>
    <row r="349" spans="1:2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row>
    <row r="350" spans="1:29"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row>
    <row r="351" spans="1:29"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row>
    <row r="352" spans="1:29"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row>
    <row r="353" spans="1:29"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row>
    <row r="354" spans="1:29"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row>
    <row r="355" spans="1:29"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row>
    <row r="356" spans="1:29"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row>
    <row r="357" spans="1:29"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row>
    <row r="358" spans="1:29"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row>
    <row r="359" spans="1:2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row>
    <row r="360" spans="1:29"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row>
    <row r="361" spans="1:29"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row>
    <row r="362" spans="1:29"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row>
    <row r="363" spans="1:29"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row>
    <row r="364" spans="1:29"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row>
    <row r="365" spans="1:29"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row>
    <row r="366" spans="1:29"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row>
    <row r="367" spans="1:29"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row>
    <row r="368" spans="1:29"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row>
    <row r="369" spans="1:2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row>
    <row r="370" spans="1:29"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row>
    <row r="371" spans="1:29"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row>
    <row r="372" spans="1:29"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row>
    <row r="373" spans="1:29"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row>
    <row r="374" spans="1:29"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row>
    <row r="375" spans="1:29"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row>
    <row r="376" spans="1:29"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row>
    <row r="377" spans="1:29"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row>
    <row r="378" spans="1:29"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row>
    <row r="379" spans="1:2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row>
    <row r="380" spans="1:29"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row>
    <row r="381" spans="1:29"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row>
    <row r="382" spans="1:29"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row>
    <row r="383" spans="1:29"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row>
    <row r="384" spans="1:29"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row>
    <row r="385" spans="1:29"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row>
    <row r="386" spans="1:29"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row>
    <row r="387" spans="1:29"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row>
    <row r="388" spans="1:29"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row>
    <row r="389" spans="1:2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row>
    <row r="390" spans="1:29"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row>
    <row r="391" spans="1:29"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row>
    <row r="392" spans="1:29"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row>
    <row r="393" spans="1:29"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row>
    <row r="394" spans="1:29"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row>
    <row r="395" spans="1:29"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row>
    <row r="396" spans="1:29"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row>
    <row r="397" spans="1:29"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row>
    <row r="398" spans="1:29"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row>
    <row r="399" spans="1:2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row>
    <row r="400" spans="1:29"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row>
    <row r="401" spans="1:29"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row>
    <row r="402" spans="1:29"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row>
    <row r="403" spans="1:29"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row>
    <row r="404" spans="1:29"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row>
    <row r="405" spans="1:29"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row>
    <row r="406" spans="1:29"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row>
    <row r="407" spans="1:29"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row>
    <row r="408" spans="1:29"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row>
    <row r="409" spans="1:2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row>
    <row r="410" spans="1:29"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row>
    <row r="411" spans="1:29"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row>
    <row r="412" spans="1:29"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row>
    <row r="413" spans="1:29"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row>
    <row r="414" spans="1:29"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row>
    <row r="415" spans="1:29"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row>
    <row r="416" spans="1:29"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row>
    <row r="417" spans="1:29"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row>
    <row r="418" spans="1:29"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row>
    <row r="419" spans="1:2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row>
    <row r="420" spans="1:29"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row>
    <row r="421" spans="1:29"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row>
    <row r="422" spans="1:29"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row>
    <row r="423" spans="1:29"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row>
    <row r="424" spans="1:29"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row>
    <row r="425" spans="1:29"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row>
    <row r="426" spans="1:29"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row>
    <row r="427" spans="1:29"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row>
    <row r="428" spans="1:29"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row>
    <row r="429" spans="1: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row>
    <row r="430" spans="1:29"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row>
    <row r="431" spans="1:29"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row>
    <row r="432" spans="1:29"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row>
    <row r="433" spans="1:29"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row>
    <row r="434" spans="1:29"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row>
    <row r="435" spans="1:29"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row>
    <row r="436" spans="1:29"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row>
    <row r="437" spans="1:29"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row>
    <row r="438" spans="1:29"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row>
    <row r="439" spans="1:2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row>
    <row r="440" spans="1:29"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row>
    <row r="441" spans="1:29"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row>
    <row r="442" spans="1:29"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row>
    <row r="443" spans="1:29"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row>
    <row r="444" spans="1:29"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row>
    <row r="445" spans="1:29"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row>
    <row r="446" spans="1:29"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row>
    <row r="447" spans="1:29"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row>
    <row r="448" spans="1:29"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row>
    <row r="449" spans="1:2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row>
    <row r="450" spans="1:29"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row>
    <row r="451" spans="1:29"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row>
    <row r="452" spans="1:29"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row>
    <row r="453" spans="1:29"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row>
    <row r="454" spans="1:29"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row>
    <row r="455" spans="1:29"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row>
    <row r="456" spans="1:29"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row>
    <row r="457" spans="1:29"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row>
    <row r="458" spans="1:29"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row>
    <row r="459" spans="1:2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row>
    <row r="460" spans="1:29"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row>
    <row r="461" spans="1:29"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row>
    <row r="462" spans="1:29"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row>
    <row r="463" spans="1:29"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row>
    <row r="464" spans="1:29"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row>
    <row r="465" spans="1:29"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row>
    <row r="466" spans="1:29"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row>
    <row r="467" spans="1:29"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row>
    <row r="468" spans="1:29"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row>
    <row r="469" spans="1:2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row>
    <row r="470" spans="1:29"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row>
    <row r="471" spans="1:29"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row>
    <row r="472" spans="1:29"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row>
    <row r="473" spans="1:29"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row>
    <row r="474" spans="1:29"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row>
    <row r="475" spans="1:29"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row>
    <row r="476" spans="1:29"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row>
    <row r="477" spans="1:29"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row>
    <row r="478" spans="1:29"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row>
    <row r="479" spans="1:2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row>
    <row r="480" spans="1:29"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row>
    <row r="481" spans="1:29"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row>
    <row r="482" spans="1:29"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row>
    <row r="483" spans="1:29"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row>
    <row r="484" spans="1:29"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row>
    <row r="485" spans="1:29"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row>
    <row r="486" spans="1:29"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row>
    <row r="487" spans="1:29"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row>
    <row r="488" spans="1:29"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row>
    <row r="489" spans="1:2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row>
    <row r="490" spans="1:29"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row>
    <row r="491" spans="1:29"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row>
    <row r="492" spans="1:29"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row>
    <row r="493" spans="1:29"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row>
    <row r="494" spans="1:29"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row>
    <row r="495" spans="1:29"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row>
    <row r="496" spans="1:29"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row>
    <row r="497" spans="1:29"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row>
    <row r="498" spans="1:29"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row>
    <row r="499" spans="1:2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row>
    <row r="500" spans="1:29"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row>
    <row r="501" spans="1:29"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row>
    <row r="502" spans="1:29"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row>
    <row r="503" spans="1:29"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row>
    <row r="504" spans="1:29"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row>
    <row r="505" spans="1:29"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row>
    <row r="506" spans="1:29"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row>
    <row r="507" spans="1:29"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row>
    <row r="508" spans="1:29"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row>
    <row r="509" spans="1:2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row>
    <row r="510" spans="1:29"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row>
    <row r="511" spans="1:29"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row>
    <row r="512" spans="1:29"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row>
    <row r="513" spans="1:29"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row>
    <row r="514" spans="1:29"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row>
    <row r="515" spans="1:29"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row>
    <row r="516" spans="1:29"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row>
    <row r="517" spans="1:29"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row>
    <row r="518" spans="1:29"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row>
    <row r="519" spans="1:2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row>
    <row r="520" spans="1:29"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row>
    <row r="521" spans="1:29"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row>
    <row r="522" spans="1:29"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row>
    <row r="523" spans="1:29"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row>
    <row r="524" spans="1:29"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row>
    <row r="525" spans="1:29"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row>
    <row r="526" spans="1:29"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row>
    <row r="527" spans="1:29"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row>
    <row r="528" spans="1:29"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row>
    <row r="529" spans="1: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row>
    <row r="530" spans="1:29"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row>
    <row r="531" spans="1:29"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row>
    <row r="532" spans="1:29"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row>
    <row r="533" spans="1:29"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row>
    <row r="534" spans="1:29"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row>
    <row r="535" spans="1:29"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row>
    <row r="536" spans="1:29"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row>
    <row r="537" spans="1:29"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row>
    <row r="538" spans="1:29"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row>
    <row r="539" spans="1:2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row>
    <row r="540" spans="1:29"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row>
    <row r="541" spans="1:29"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row>
    <row r="542" spans="1:29"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row>
    <row r="543" spans="1:29"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row>
    <row r="544" spans="1:29"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row>
    <row r="545" spans="1:29"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row>
    <row r="546" spans="1:29"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row>
    <row r="547" spans="1:29"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row>
    <row r="548" spans="1:29"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row>
    <row r="549" spans="1:2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row>
    <row r="550" spans="1:29"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row>
    <row r="551" spans="1:29"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row>
    <row r="552" spans="1:29"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row>
    <row r="553" spans="1:29"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row>
    <row r="554" spans="1:29"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row>
    <row r="555" spans="1:29"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row>
    <row r="556" spans="1:29"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row>
    <row r="557" spans="1:29"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row>
    <row r="558" spans="1:29"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row>
    <row r="559" spans="1:2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row>
    <row r="560" spans="1:29"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row>
    <row r="561" spans="1:29"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row>
    <row r="562" spans="1:29"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row>
    <row r="563" spans="1:29"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row>
    <row r="564" spans="1:29"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row>
    <row r="565" spans="1:29"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row>
    <row r="566" spans="1:29"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row>
    <row r="567" spans="1:29"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row>
    <row r="568" spans="1:29"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row>
    <row r="569" spans="1:2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row>
    <row r="570" spans="1:29"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row>
    <row r="571" spans="1:29"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row>
    <row r="572" spans="1:29"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row>
    <row r="573" spans="1:29"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row>
    <row r="574" spans="1:29"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row>
    <row r="575" spans="1:29"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row>
    <row r="576" spans="1:29"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row>
    <row r="577" spans="1:29"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row>
    <row r="578" spans="1:29"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row>
    <row r="579" spans="1:2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row>
    <row r="580" spans="1:29"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row>
    <row r="581" spans="1:29"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row>
    <row r="582" spans="1:29"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row>
    <row r="583" spans="1:29"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row>
    <row r="584" spans="1:29"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row>
    <row r="585" spans="1:29"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row>
    <row r="586" spans="1:29"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row>
    <row r="587" spans="1:29"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row>
    <row r="588" spans="1:29"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row>
    <row r="589" spans="1:2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row>
    <row r="590" spans="1:29"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row>
    <row r="591" spans="1:29"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row>
    <row r="592" spans="1:29"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row>
    <row r="593" spans="1:29"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row>
    <row r="594" spans="1:29"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row>
    <row r="595" spans="1:29"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row>
    <row r="596" spans="1:29"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row>
    <row r="597" spans="1:29"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row>
    <row r="598" spans="1:29"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row>
    <row r="599" spans="1:2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row>
    <row r="600" spans="1:29"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row>
    <row r="601" spans="1:29"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row>
    <row r="602" spans="1:29"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row>
    <row r="603" spans="1:29"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row>
    <row r="604" spans="1:29"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row>
    <row r="605" spans="1:29"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row>
    <row r="606" spans="1:29"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row>
    <row r="607" spans="1:29"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row>
    <row r="608" spans="1:29"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row>
    <row r="609" spans="1:2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row>
    <row r="610" spans="1:29"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row>
    <row r="611" spans="1:29"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row>
    <row r="612" spans="1:29"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row>
    <row r="613" spans="1:29"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row>
    <row r="614" spans="1:29"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row>
    <row r="615" spans="1:29"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row>
    <row r="616" spans="1:29"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row>
    <row r="617" spans="1:29"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row>
    <row r="618" spans="1:29"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row>
    <row r="619" spans="1:2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row>
    <row r="620" spans="1:29"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row>
    <row r="621" spans="1:29"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row>
    <row r="622" spans="1:29"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row>
    <row r="623" spans="1:29"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row>
    <row r="624" spans="1:29"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row>
    <row r="625" spans="1:29"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row>
    <row r="626" spans="1:29"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row>
    <row r="627" spans="1:29"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row>
    <row r="628" spans="1:29"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row>
    <row r="629" spans="1: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row>
    <row r="630" spans="1:29"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row>
    <row r="631" spans="1:29"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row>
    <row r="632" spans="1:29"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row>
    <row r="633" spans="1:29"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row>
    <row r="634" spans="1:29"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row>
    <row r="635" spans="1:29"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row>
    <row r="636" spans="1:29"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row>
    <row r="637" spans="1:29"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row>
    <row r="638" spans="1:29"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row>
    <row r="639" spans="1:2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row>
    <row r="640" spans="1:29"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row>
    <row r="641" spans="1:29"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row>
    <row r="642" spans="1:29"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row>
    <row r="643" spans="1:29"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row>
    <row r="644" spans="1:29"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row>
    <row r="645" spans="1:29"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row>
    <row r="646" spans="1:29"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row>
    <row r="647" spans="1:29"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row>
    <row r="648" spans="1:29"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row>
    <row r="649" spans="1:2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row>
    <row r="650" spans="1:29"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row>
    <row r="651" spans="1:29"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row>
    <row r="652" spans="1:29"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row>
    <row r="653" spans="1:29"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row>
    <row r="654" spans="1:29"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row>
    <row r="655" spans="1:29"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row>
    <row r="656" spans="1:29"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row>
    <row r="657" spans="1:29"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row>
    <row r="658" spans="1:29"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row>
    <row r="659" spans="1:2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row>
    <row r="660" spans="1:29"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row>
    <row r="661" spans="1:29"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row>
    <row r="662" spans="1:29"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row>
    <row r="663" spans="1:29"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row>
    <row r="664" spans="1:29"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row>
    <row r="665" spans="1:29"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row>
    <row r="666" spans="1:29"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row>
    <row r="667" spans="1:29"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row>
    <row r="668" spans="1:29"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row>
    <row r="669" spans="1:2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row>
    <row r="670" spans="1:29"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row>
    <row r="671" spans="1:29"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row>
    <row r="672" spans="1:29"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row>
    <row r="673" spans="1:29"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row>
    <row r="674" spans="1:29"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row>
    <row r="675" spans="1:29"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row>
    <row r="676" spans="1:29"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row>
    <row r="677" spans="1:29"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row>
    <row r="678" spans="1:29"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row>
    <row r="679" spans="1:2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row>
    <row r="680" spans="1:29"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row>
    <row r="681" spans="1:29"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row>
    <row r="682" spans="1:29"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row>
    <row r="683" spans="1:29"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row>
    <row r="684" spans="1:29"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row>
    <row r="685" spans="1:29"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row>
    <row r="686" spans="1:29"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row>
    <row r="687" spans="1:29"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row>
    <row r="688" spans="1:29"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row>
    <row r="689" spans="1:2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row>
    <row r="690" spans="1:29"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row>
    <row r="691" spans="1:29"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row>
    <row r="692" spans="1:29"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row>
    <row r="693" spans="1:29"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row>
    <row r="694" spans="1:29"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row>
    <row r="695" spans="1:29"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row>
    <row r="696" spans="1:29"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row>
    <row r="697" spans="1:29"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row>
    <row r="698" spans="1:29"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row>
    <row r="699" spans="1:2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row>
    <row r="700" spans="1:29"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row>
    <row r="701" spans="1:29"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row>
    <row r="702" spans="1:29"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row>
    <row r="703" spans="1:29"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row>
    <row r="704" spans="1:29"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row>
    <row r="705" spans="1:29"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row>
    <row r="706" spans="1:29"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row>
    <row r="707" spans="1:29"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row>
    <row r="708" spans="1:29"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row>
    <row r="709" spans="1:2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row>
    <row r="710" spans="1:29"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row>
    <row r="711" spans="1:29"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row>
    <row r="712" spans="1:29"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row>
    <row r="713" spans="1:29"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row>
    <row r="714" spans="1:29"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row>
    <row r="715" spans="1:29"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row>
    <row r="716" spans="1:29"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row>
    <row r="717" spans="1:29"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row>
    <row r="718" spans="1:29"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row>
    <row r="719" spans="1:2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row>
    <row r="720" spans="1:29"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row>
    <row r="721" spans="1:29"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row>
    <row r="722" spans="1:29"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row>
    <row r="723" spans="1:29"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row>
    <row r="724" spans="1:29"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row>
    <row r="725" spans="1:29"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row>
    <row r="726" spans="1:29"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row>
    <row r="727" spans="1:29"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row>
    <row r="728" spans="1:29"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row>
    <row r="729" spans="1: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row>
    <row r="730" spans="1:29"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row>
    <row r="731" spans="1:29"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row>
    <row r="732" spans="1:29"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row>
    <row r="733" spans="1:29"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row>
    <row r="734" spans="1:29"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row>
    <row r="735" spans="1:29"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row>
    <row r="736" spans="1:29"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row>
    <row r="737" spans="1:29"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row>
    <row r="738" spans="1:29"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row>
    <row r="739" spans="1:2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row>
    <row r="740" spans="1:29"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row>
    <row r="741" spans="1:29"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row>
    <row r="742" spans="1:29"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row>
    <row r="743" spans="1:29"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row>
    <row r="744" spans="1:29"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row>
    <row r="745" spans="1:29"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row>
    <row r="746" spans="1:29"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row>
    <row r="747" spans="1:29"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row>
    <row r="748" spans="1:29"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row>
    <row r="749" spans="1:2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row>
    <row r="750" spans="1:29"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row>
    <row r="751" spans="1:29"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row>
    <row r="752" spans="1:29"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row>
    <row r="753" spans="1:29"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row>
    <row r="754" spans="1:29"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row>
    <row r="755" spans="1:29"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row>
    <row r="756" spans="1:29"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row>
    <row r="757" spans="1:29"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row>
    <row r="758" spans="1:29"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row>
    <row r="759" spans="1:2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row>
    <row r="760" spans="1:29"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row>
    <row r="761" spans="1:29"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row>
    <row r="762" spans="1:29"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row>
    <row r="763" spans="1:29"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row>
    <row r="764" spans="1:29"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row>
    <row r="765" spans="1:29"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row>
    <row r="766" spans="1:29"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row>
    <row r="767" spans="1:29"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row>
    <row r="768" spans="1:29"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row>
    <row r="769" spans="1:2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row>
    <row r="770" spans="1:29"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row>
    <row r="771" spans="1:29"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row>
    <row r="772" spans="1:29"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row>
    <row r="773" spans="1:29"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row>
    <row r="774" spans="1:29"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row>
    <row r="775" spans="1:29"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row>
    <row r="776" spans="1:29"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row>
    <row r="777" spans="1:29"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row>
    <row r="778" spans="1:29"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row>
    <row r="779" spans="1:2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row>
    <row r="780" spans="1:29"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row>
    <row r="781" spans="1:29"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row>
    <row r="782" spans="1:29"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row>
    <row r="783" spans="1:29"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row>
    <row r="784" spans="1:29"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row>
    <row r="785" spans="1:29"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row>
    <row r="786" spans="1:29"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row>
    <row r="787" spans="1:29"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row>
    <row r="788" spans="1:29"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row>
    <row r="789" spans="1:2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row>
    <row r="790" spans="1:29"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row>
    <row r="791" spans="1:29"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row>
    <row r="792" spans="1:29"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row>
    <row r="793" spans="1:29"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row>
    <row r="794" spans="1:29"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row>
    <row r="795" spans="1:29"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row>
    <row r="796" spans="1:29"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row>
    <row r="797" spans="1:29"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row>
    <row r="798" spans="1:29"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row>
    <row r="799" spans="1:2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row>
    <row r="800" spans="1:29"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row>
    <row r="801" spans="1:29"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row>
    <row r="802" spans="1:29"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row>
    <row r="803" spans="1:29"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row>
    <row r="804" spans="1:29"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row>
    <row r="805" spans="1:29"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row>
    <row r="806" spans="1:29"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row>
    <row r="807" spans="1:29"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row>
    <row r="808" spans="1:29"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row>
    <row r="809" spans="1:2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row>
    <row r="810" spans="1:29"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row>
    <row r="811" spans="1:29"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row>
    <row r="812" spans="1:29"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row>
    <row r="813" spans="1:29"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row>
    <row r="814" spans="1:29"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row>
    <row r="815" spans="1:29"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row>
    <row r="816" spans="1:29"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row>
    <row r="817" spans="1:29"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row>
    <row r="818" spans="1:29"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row>
    <row r="819" spans="1:2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row>
    <row r="820" spans="1:29"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row>
    <row r="821" spans="1:29"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row>
    <row r="822" spans="1:29"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row>
    <row r="823" spans="1:29"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row>
    <row r="824" spans="1:29"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row>
    <row r="825" spans="1:29"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row>
    <row r="826" spans="1:29"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row>
    <row r="827" spans="1:29"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row>
    <row r="828" spans="1:29"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row>
    <row r="829" spans="1: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row>
    <row r="830" spans="1:29"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row>
    <row r="831" spans="1:29"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row>
    <row r="832" spans="1:29"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row>
    <row r="833" spans="1:29"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row>
    <row r="834" spans="1:29"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row>
    <row r="835" spans="1:29"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row>
    <row r="836" spans="1:29"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row>
    <row r="837" spans="1:29"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row>
    <row r="838" spans="1:29"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row>
    <row r="839" spans="1:2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row>
    <row r="840" spans="1:29"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row>
    <row r="841" spans="1:29"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row>
    <row r="842" spans="1:29"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row>
    <row r="843" spans="1:29"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row>
    <row r="844" spans="1:29"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row>
    <row r="845" spans="1:29"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row>
    <row r="846" spans="1:29"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row>
    <row r="847" spans="1:29"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row>
    <row r="848" spans="1:29"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row>
    <row r="849" spans="1:2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row>
    <row r="850" spans="1:29"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row>
    <row r="851" spans="1:29"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row>
    <row r="852" spans="1:29"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row>
    <row r="853" spans="1:29"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row>
    <row r="854" spans="1:29"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row>
    <row r="855" spans="1:29"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row>
    <row r="856" spans="1:29"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row>
    <row r="857" spans="1:29"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row>
    <row r="858" spans="1:29"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row>
    <row r="859" spans="1:2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row>
    <row r="860" spans="1:29"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row>
    <row r="861" spans="1:29"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row>
    <row r="862" spans="1:29"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row>
    <row r="863" spans="1:29"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row>
    <row r="864" spans="1:29"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row>
    <row r="865" spans="1:29"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row>
    <row r="866" spans="1:29"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row>
    <row r="867" spans="1:29"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row>
    <row r="868" spans="1:29"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row>
    <row r="869" spans="1:2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row>
    <row r="870" spans="1:29"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row>
    <row r="871" spans="1:29"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row>
    <row r="872" spans="1:29"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row>
    <row r="873" spans="1:29"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row>
    <row r="874" spans="1:29"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row>
    <row r="875" spans="1:29"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row>
    <row r="876" spans="1:29"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row>
    <row r="877" spans="1:29"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row>
    <row r="878" spans="1:29"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row>
    <row r="879" spans="1:2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row>
    <row r="880" spans="1:29"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row>
    <row r="881" spans="1:29"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row>
    <row r="882" spans="1:29"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row>
    <row r="883" spans="1:29"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row>
    <row r="884" spans="1:29"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row>
    <row r="885" spans="1:29"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row>
    <row r="886" spans="1:29"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row>
    <row r="887" spans="1:29"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row>
    <row r="888" spans="1:29"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row>
    <row r="889" spans="1:2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row>
    <row r="890" spans="1:29"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row>
    <row r="891" spans="1:29"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row>
    <row r="892" spans="1:29"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row>
    <row r="893" spans="1:29"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row>
    <row r="894" spans="1:29"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row>
    <row r="895" spans="1:29"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row>
    <row r="896" spans="1:29"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row>
    <row r="897" spans="1:29"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row>
    <row r="898" spans="1:29"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row>
    <row r="899" spans="1:2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row>
    <row r="900" spans="1:29"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row>
    <row r="901" spans="1:29"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row>
    <row r="902" spans="1:29"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row>
    <row r="903" spans="1:29"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row>
    <row r="904" spans="1:29"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row>
    <row r="905" spans="1:29"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row>
    <row r="906" spans="1:29"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row>
    <row r="907" spans="1:29"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row>
    <row r="908" spans="1:29"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row>
    <row r="909" spans="1:2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row>
    <row r="910" spans="1:29"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row>
    <row r="911" spans="1:29"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row>
    <row r="912" spans="1:29"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row>
    <row r="913" spans="1:29"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row>
    <row r="914" spans="1:29"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row>
    <row r="915" spans="1:29"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row>
    <row r="916" spans="1:29"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row>
    <row r="917" spans="1:29"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row>
    <row r="918" spans="1:29"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row>
    <row r="919" spans="1:2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row>
    <row r="920" spans="1:29"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row>
    <row r="921" spans="1:29"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row>
    <row r="922" spans="1:29"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row>
    <row r="923" spans="1:29"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row>
    <row r="924" spans="1:29"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row>
    <row r="925" spans="1:29"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row>
    <row r="926" spans="1:29"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row>
    <row r="927" spans="1:29"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row>
    <row r="928" spans="1:29"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row>
    <row r="929" spans="1: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row>
    <row r="930" spans="1:29"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row>
    <row r="931" spans="1:29"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row>
    <row r="932" spans="1:29"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row>
    <row r="933" spans="1:29"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row>
    <row r="934" spans="1:29"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row>
    <row r="935" spans="1:29"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row>
    <row r="936" spans="1:29"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row>
    <row r="937" spans="1:29"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row>
    <row r="938" spans="1:29"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row>
    <row r="939" spans="1:2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row>
    <row r="940" spans="1:29"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row>
    <row r="941" spans="1:29"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row>
    <row r="942" spans="1:29"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row>
    <row r="943" spans="1:29"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row>
    <row r="944" spans="1:29"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row>
    <row r="945" spans="1:29"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row>
    <row r="946" spans="1:29"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row>
    <row r="947" spans="1:29"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row>
    <row r="948" spans="1:29"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row>
    <row r="949" spans="1:2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row>
    <row r="950" spans="1:29"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row>
    <row r="951" spans="1:29"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row>
    <row r="952" spans="1:29"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row>
    <row r="953" spans="1:29"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row>
    <row r="954" spans="1:29"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row>
    <row r="955" spans="1:29"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row>
    <row r="956" spans="1:29"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row>
    <row r="957" spans="1:29"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row>
    <row r="958" spans="1:29"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row>
    <row r="959" spans="1:2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row>
    <row r="960" spans="1:29"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row>
    <row r="961" spans="1:29"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row>
    <row r="962" spans="1:29"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row>
    <row r="963" spans="1:29"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row>
    <row r="964" spans="1:29"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row>
    <row r="965" spans="1:29"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row>
    <row r="966" spans="1:29"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row>
    <row r="967" spans="1:29"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row>
    <row r="968" spans="1:29"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row>
    <row r="969" spans="1:2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row>
    <row r="970" spans="1:29"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row>
    <row r="971" spans="1:29"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row>
    <row r="972" spans="1:29"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row>
    <row r="973" spans="1:29"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row>
    <row r="974" spans="1:29"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row>
    <row r="975" spans="1:29"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row>
    <row r="976" spans="1:29"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row>
    <row r="977" spans="1:29"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row>
    <row r="978" spans="1:29"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row>
    <row r="979" spans="1:2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row>
    <row r="980" spans="1:29"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row>
    <row r="981" spans="1:29"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row>
    <row r="982" spans="1:29"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row>
    <row r="983" spans="1:29"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row>
    <row r="984" spans="1:29"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row>
    <row r="985" spans="1:29"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row>
    <row r="986" spans="1:29"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row>
    <row r="987" spans="1:29"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row>
    <row r="988" spans="1:29"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row>
    <row r="989" spans="1:2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row>
    <row r="990" spans="1:29"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row>
    <row r="991" spans="1:29"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row>
    <row r="992" spans="1:29"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row>
    <row r="993" spans="1:29"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row>
    <row r="994" spans="1:29"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row>
    <row r="995" spans="1:29"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row>
    <row r="996" spans="1:29"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row>
    <row r="997" spans="1:29"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row>
    <row r="998" spans="1:29"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row>
    <row r="999" spans="1:2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row>
    <row r="1000" spans="1:29"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row>
  </sheetData>
  <mergeCells count="21">
    <mergeCell ref="B7:C7"/>
    <mergeCell ref="D7:E7"/>
    <mergeCell ref="F7:G7"/>
    <mergeCell ref="H7:I7"/>
    <mergeCell ref="H8:H9"/>
    <mergeCell ref="I8:I9"/>
    <mergeCell ref="B29:I29"/>
    <mergeCell ref="B31:E31"/>
    <mergeCell ref="F31:I31"/>
    <mergeCell ref="B32:E36"/>
    <mergeCell ref="F32:I36"/>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10D54"/>
  </sheetPr>
  <dimension ref="A1:Z1000"/>
  <sheetViews>
    <sheetView tabSelected="1" workbookViewId="0">
      <pane ySplit="4" topLeftCell="A6" activePane="bottomLeft" state="frozen"/>
      <selection pane="bottomLeft" activeCell="B6" sqref="B6"/>
    </sheetView>
  </sheetViews>
  <sheetFormatPr baseColWidth="10" defaultColWidth="11.21875" defaultRowHeight="15" customHeight="1"/>
  <cols>
    <col min="1" max="1" width="15.6640625" customWidth="1"/>
    <col min="2" max="2" width="50" customWidth="1"/>
    <col min="3" max="3" width="37.5546875" customWidth="1"/>
    <col min="4" max="4" width="9.44140625" customWidth="1"/>
    <col min="5" max="5" width="4.88671875" customWidth="1"/>
    <col min="6" max="6" width="5" customWidth="1"/>
    <col min="7" max="7" width="4.88671875" customWidth="1"/>
    <col min="8" max="8" width="5.44140625" customWidth="1"/>
    <col min="9" max="9" width="8.33203125" customWidth="1"/>
    <col min="10" max="21" width="8.77734375" customWidth="1"/>
    <col min="22" max="22" width="7.5546875" customWidth="1"/>
    <col min="23" max="23" width="14.21875" customWidth="1"/>
    <col min="24" max="24" width="29.33203125" customWidth="1"/>
    <col min="25" max="26" width="10.5546875" customWidth="1"/>
  </cols>
  <sheetData>
    <row r="1" spans="1:26" ht="12.75" customHeight="1">
      <c r="A1" s="418" t="s">
        <v>387</v>
      </c>
      <c r="B1" s="419"/>
      <c r="C1" s="419"/>
      <c r="D1" s="419"/>
      <c r="E1" s="419"/>
      <c r="F1" s="419"/>
      <c r="G1" s="419"/>
      <c r="H1" s="419"/>
      <c r="I1" s="419"/>
      <c r="J1" s="419"/>
      <c r="K1" s="419"/>
      <c r="L1" s="419"/>
      <c r="M1" s="419"/>
      <c r="N1" s="419"/>
      <c r="O1" s="419"/>
      <c r="P1" s="419"/>
      <c r="Q1" s="419"/>
      <c r="R1" s="419"/>
      <c r="S1" s="419"/>
      <c r="T1" s="419"/>
      <c r="U1" s="419"/>
      <c r="V1" s="419"/>
      <c r="W1" s="419"/>
      <c r="X1" s="419"/>
      <c r="Y1" s="25"/>
      <c r="Z1" s="25"/>
    </row>
    <row r="2" spans="1:26" ht="33" customHeight="1">
      <c r="A2" s="418"/>
      <c r="B2" s="419"/>
      <c r="C2" s="419"/>
      <c r="D2" s="419"/>
      <c r="E2" s="419"/>
      <c r="F2" s="419"/>
      <c r="G2" s="419"/>
      <c r="H2" s="419"/>
      <c r="I2" s="419"/>
      <c r="J2" s="419"/>
      <c r="K2" s="419"/>
      <c r="L2" s="419"/>
      <c r="M2" s="419"/>
      <c r="N2" s="419"/>
      <c r="O2" s="419"/>
      <c r="P2" s="419"/>
      <c r="Q2" s="419"/>
      <c r="R2" s="419"/>
      <c r="S2" s="419"/>
      <c r="T2" s="419"/>
      <c r="U2" s="419"/>
      <c r="V2" s="419"/>
      <c r="W2" s="419"/>
      <c r="X2" s="419"/>
      <c r="Y2" s="25"/>
      <c r="Z2" s="25"/>
    </row>
    <row r="3" spans="1:26" ht="27" customHeight="1">
      <c r="A3" s="410" t="s">
        <v>388</v>
      </c>
      <c r="B3" s="410" t="s">
        <v>389</v>
      </c>
      <c r="C3" s="411" t="s">
        <v>390</v>
      </c>
      <c r="D3" s="411" t="s">
        <v>391</v>
      </c>
      <c r="E3" s="412" t="s">
        <v>392</v>
      </c>
      <c r="F3" s="406" t="s">
        <v>393</v>
      </c>
      <c r="G3" s="407" t="s">
        <v>394</v>
      </c>
      <c r="H3" s="412" t="s">
        <v>395</v>
      </c>
      <c r="I3" s="412" t="s">
        <v>396</v>
      </c>
      <c r="J3" s="416" t="s">
        <v>397</v>
      </c>
      <c r="K3" s="417"/>
      <c r="L3" s="417"/>
      <c r="M3" s="417"/>
      <c r="N3" s="417"/>
      <c r="O3" s="417"/>
      <c r="P3" s="417"/>
      <c r="Q3" s="417"/>
      <c r="R3" s="417"/>
      <c r="S3" s="417"/>
      <c r="T3" s="417"/>
      <c r="U3" s="417"/>
      <c r="V3" s="417"/>
      <c r="W3" s="417"/>
      <c r="X3" s="417"/>
      <c r="Y3" s="25"/>
      <c r="Z3" s="25"/>
    </row>
    <row r="4" spans="1:26" ht="23.25" customHeight="1">
      <c r="A4" s="413"/>
      <c r="B4" s="413"/>
      <c r="C4" s="414"/>
      <c r="D4" s="414"/>
      <c r="E4" s="415"/>
      <c r="F4" s="408"/>
      <c r="G4" s="409"/>
      <c r="H4" s="415"/>
      <c r="I4" s="415"/>
      <c r="J4" s="420" t="s">
        <v>398</v>
      </c>
      <c r="K4" s="420" t="s">
        <v>399</v>
      </c>
      <c r="L4" s="420" t="s">
        <v>400</v>
      </c>
      <c r="M4" s="420" t="s">
        <v>401</v>
      </c>
      <c r="N4" s="420" t="s">
        <v>402</v>
      </c>
      <c r="O4" s="420" t="s">
        <v>403</v>
      </c>
      <c r="P4" s="420" t="s">
        <v>404</v>
      </c>
      <c r="Q4" s="420" t="s">
        <v>405</v>
      </c>
      <c r="R4" s="420" t="s">
        <v>406</v>
      </c>
      <c r="S4" s="420" t="s">
        <v>407</v>
      </c>
      <c r="T4" s="420" t="s">
        <v>408</v>
      </c>
      <c r="U4" s="420" t="s">
        <v>409</v>
      </c>
      <c r="V4" s="421" t="s">
        <v>410</v>
      </c>
      <c r="W4" s="421" t="s">
        <v>411</v>
      </c>
      <c r="X4" s="422" t="s">
        <v>412</v>
      </c>
      <c r="Y4" s="25"/>
      <c r="Z4" s="25"/>
    </row>
    <row r="5" spans="1:26" ht="60" customHeight="1">
      <c r="A5" s="26" t="str">
        <f>Indicadores!D5</f>
        <v>PRO_GIP_IND_009</v>
      </c>
      <c r="B5" s="27" t="str">
        <f>Indicadores!A5</f>
        <v>Planes de acción con seguimiento oportuno</v>
      </c>
      <c r="C5" s="28" t="str">
        <f>Indicadores!F5</f>
        <v>Gestión Integrada del Portafolio de Planes Programa y Proyectos. (GIP)</v>
      </c>
      <c r="D5" s="29">
        <f>Indicadores!N5</f>
        <v>0.75</v>
      </c>
      <c r="E5" s="30" t="str">
        <f>Indicadores!O5</f>
        <v>Hacia arriba</v>
      </c>
      <c r="F5" s="31">
        <f t="shared" ref="F5:F35" si="0">0.85*D5</f>
        <v>0.63749999999999996</v>
      </c>
      <c r="G5" s="32">
        <f t="shared" ref="G5:G35" si="1">0.9*D5</f>
        <v>0.67500000000000004</v>
      </c>
      <c r="H5" s="30" t="str">
        <f>Indicadores!P5</f>
        <v>Mensual</v>
      </c>
      <c r="I5" s="30" t="str">
        <f>Indicadores!Q5</f>
        <v>Mensual</v>
      </c>
      <c r="J5" s="33" t="s">
        <v>413</v>
      </c>
      <c r="K5" s="33" t="s">
        <v>413</v>
      </c>
      <c r="L5" s="33" t="s">
        <v>413</v>
      </c>
      <c r="M5" s="34">
        <v>0.6</v>
      </c>
      <c r="N5" s="34">
        <v>0.8</v>
      </c>
      <c r="O5" s="34">
        <v>0.66700000000000004</v>
      </c>
      <c r="P5" s="34">
        <v>0.73299999999999998</v>
      </c>
      <c r="Q5" s="34">
        <v>0.66700000000000004</v>
      </c>
      <c r="R5" s="34">
        <v>0.66700000000000004</v>
      </c>
      <c r="S5" s="34">
        <v>0.86670000000000003</v>
      </c>
      <c r="T5" s="34">
        <v>0.4667</v>
      </c>
      <c r="U5" s="34">
        <v>0.66669999999999996</v>
      </c>
      <c r="V5" s="35">
        <f t="shared" ref="V5:V7" si="2">AVERAGE(J5:U5)</f>
        <v>0.68156666666666665</v>
      </c>
      <c r="W5" s="36"/>
      <c r="X5" s="37"/>
      <c r="Y5" s="25"/>
      <c r="Z5" s="25"/>
    </row>
    <row r="6" spans="1:26" ht="60" customHeight="1">
      <c r="A6" s="26" t="str">
        <f>Indicadores!D6</f>
        <v>PRO_GIP_IND_008</v>
      </c>
      <c r="B6" s="27" t="str">
        <f>Indicadores!A6</f>
        <v>Gestión de solicitudes de modificaciones y autorizaciones presupuestales</v>
      </c>
      <c r="C6" s="28" t="str">
        <f>Indicadores!F6</f>
        <v>Gestión Integrada del Portafolio de Planes Programa y Proyectos. (GIP)</v>
      </c>
      <c r="D6" s="29">
        <f>Indicadores!N6</f>
        <v>0.9</v>
      </c>
      <c r="E6" s="30" t="str">
        <f>Indicadores!O6</f>
        <v xml:space="preserve">PUNTO MEDIO </v>
      </c>
      <c r="F6" s="31">
        <f t="shared" si="0"/>
        <v>0.76500000000000001</v>
      </c>
      <c r="G6" s="32">
        <f t="shared" si="1"/>
        <v>0.81</v>
      </c>
      <c r="H6" s="30" t="str">
        <f>Indicadores!P6</f>
        <v>Mensual</v>
      </c>
      <c r="I6" s="30" t="str">
        <f>Indicadores!Q6</f>
        <v>Mensual</v>
      </c>
      <c r="J6" s="34">
        <v>1</v>
      </c>
      <c r="K6" s="34">
        <v>1</v>
      </c>
      <c r="L6" s="34">
        <v>1</v>
      </c>
      <c r="M6" s="34">
        <v>1</v>
      </c>
      <c r="N6" s="34">
        <v>1</v>
      </c>
      <c r="O6" s="34">
        <v>1</v>
      </c>
      <c r="P6" s="34">
        <v>1</v>
      </c>
      <c r="Q6" s="34">
        <v>1</v>
      </c>
      <c r="R6" s="34">
        <v>1</v>
      </c>
      <c r="S6" s="34">
        <v>1</v>
      </c>
      <c r="T6" s="34">
        <v>1</v>
      </c>
      <c r="U6" s="34">
        <v>1</v>
      </c>
      <c r="V6" s="35">
        <f t="shared" si="2"/>
        <v>1</v>
      </c>
      <c r="W6" s="36"/>
      <c r="X6" s="38" t="s">
        <v>414</v>
      </c>
      <c r="Y6" s="25"/>
      <c r="Z6" s="25"/>
    </row>
    <row r="7" spans="1:26" ht="60" customHeight="1">
      <c r="A7" s="26" t="str">
        <f>Indicadores!D7</f>
        <v>PRO_GIP_IND_006</v>
      </c>
      <c r="B7" s="27" t="str">
        <f>Indicadores!A7</f>
        <v>Proyectos OCAD revisados</v>
      </c>
      <c r="C7" s="28" t="str">
        <f>Indicadores!F7</f>
        <v>Gestión Integrada del Portafolio de Planes Programa y Proyectos. (GIP)</v>
      </c>
      <c r="D7" s="29">
        <f>Indicadores!N7</f>
        <v>0.8</v>
      </c>
      <c r="E7" s="30" t="str">
        <f>Indicadores!O7</f>
        <v>Hacia arriba</v>
      </c>
      <c r="F7" s="31">
        <f t="shared" si="0"/>
        <v>0.68</v>
      </c>
      <c r="G7" s="32">
        <f t="shared" si="1"/>
        <v>0.72000000000000008</v>
      </c>
      <c r="H7" s="30" t="str">
        <f>Indicadores!P7</f>
        <v>Mensual</v>
      </c>
      <c r="I7" s="30" t="str">
        <f>Indicadores!Q7</f>
        <v>Anual</v>
      </c>
      <c r="J7" s="34">
        <v>1</v>
      </c>
      <c r="K7" s="34">
        <v>1</v>
      </c>
      <c r="L7" s="34">
        <v>1</v>
      </c>
      <c r="M7" s="34">
        <v>1</v>
      </c>
      <c r="N7" s="34">
        <v>1</v>
      </c>
      <c r="O7" s="34">
        <v>1</v>
      </c>
      <c r="P7" s="34">
        <v>1</v>
      </c>
      <c r="Q7" s="34">
        <v>1</v>
      </c>
      <c r="R7" s="34">
        <v>1</v>
      </c>
      <c r="S7" s="34">
        <v>1</v>
      </c>
      <c r="T7" s="34">
        <v>1</v>
      </c>
      <c r="U7" s="34">
        <v>1</v>
      </c>
      <c r="V7" s="35">
        <f t="shared" si="2"/>
        <v>1</v>
      </c>
      <c r="W7" s="36"/>
      <c r="X7" s="38" t="s">
        <v>415</v>
      </c>
      <c r="Y7" s="25"/>
      <c r="Z7" s="25"/>
    </row>
    <row r="8" spans="1:26" ht="60" customHeight="1">
      <c r="A8" s="39" t="str">
        <f>Indicadores!D8</f>
        <v>PRO_GIP_IND_010</v>
      </c>
      <c r="B8" s="27" t="str">
        <f>Indicadores!A8</f>
        <v>Gestión de distribución de recursos del Fondo de Compensación Ambiental - FCA</v>
      </c>
      <c r="C8" s="28" t="str">
        <f>Indicadores!F8</f>
        <v>Gestión Integrada del Portafolio de Planes Programa y Proyectos. (GIP)</v>
      </c>
      <c r="D8" s="29">
        <f>Indicadores!N8</f>
        <v>0.95</v>
      </c>
      <c r="E8" s="30" t="str">
        <f>Indicadores!O8</f>
        <v>Hacia arriba</v>
      </c>
      <c r="F8" s="31">
        <f t="shared" si="0"/>
        <v>0.8075</v>
      </c>
      <c r="G8" s="32">
        <f t="shared" si="1"/>
        <v>0.85499999999999998</v>
      </c>
      <c r="H8" s="30" t="str">
        <f>Indicadores!P8</f>
        <v>Trimestral</v>
      </c>
      <c r="I8" s="30" t="str">
        <f>Indicadores!Q8</f>
        <v>Trimestral</v>
      </c>
      <c r="J8" s="34"/>
      <c r="K8" s="34"/>
      <c r="L8" s="34">
        <v>0.52</v>
      </c>
      <c r="M8" s="34"/>
      <c r="N8" s="34"/>
      <c r="O8" s="34">
        <v>0.55000000000000004</v>
      </c>
      <c r="P8" s="34"/>
      <c r="Q8" s="34"/>
      <c r="R8" s="34">
        <v>0.89</v>
      </c>
      <c r="S8" s="34"/>
      <c r="T8" s="34"/>
      <c r="U8" s="34">
        <v>0.95</v>
      </c>
      <c r="V8" s="35">
        <f>AVERAGE(L8:U8)</f>
        <v>0.72750000000000004</v>
      </c>
      <c r="W8" s="36"/>
      <c r="X8" s="38" t="s">
        <v>416</v>
      </c>
      <c r="Y8" s="25"/>
      <c r="Z8" s="25"/>
    </row>
    <row r="9" spans="1:26" ht="60" customHeight="1">
      <c r="A9" s="26" t="str">
        <f>Indicadores!D9</f>
        <v>PRO_SIG_IND_002</v>
      </c>
      <c r="B9" s="27" t="str">
        <f>Indicadores!A9</f>
        <v xml:space="preserve">Cumplimiento del Programa de Auditorias.
(Asociado a la característica de Oportunidad) </v>
      </c>
      <c r="C9" s="28" t="str">
        <f>Indicadores!F9</f>
        <v>Administración del Sistema Integrado de Gestión (SIG)</v>
      </c>
      <c r="D9" s="29">
        <f>Indicadores!N9</f>
        <v>1</v>
      </c>
      <c r="E9" s="30" t="str">
        <f>Indicadores!O9</f>
        <v>Hacia arriba</v>
      </c>
      <c r="F9" s="31">
        <f t="shared" si="0"/>
        <v>0.85</v>
      </c>
      <c r="G9" s="32">
        <f t="shared" si="1"/>
        <v>0.9</v>
      </c>
      <c r="H9" s="30" t="str">
        <f>Indicadores!P9</f>
        <v>Semestral</v>
      </c>
      <c r="I9" s="40" t="s">
        <v>64</v>
      </c>
      <c r="J9" s="41" t="s">
        <v>413</v>
      </c>
      <c r="K9" s="41" t="s">
        <v>413</v>
      </c>
      <c r="L9" s="41" t="s">
        <v>413</v>
      </c>
      <c r="M9" s="41" t="s">
        <v>413</v>
      </c>
      <c r="N9" s="41" t="s">
        <v>413</v>
      </c>
      <c r="O9" s="41" t="s">
        <v>413</v>
      </c>
      <c r="P9" s="41" t="s">
        <v>413</v>
      </c>
      <c r="Q9" s="41" t="s">
        <v>413</v>
      </c>
      <c r="R9" s="41" t="s">
        <v>413</v>
      </c>
      <c r="S9" s="41" t="s">
        <v>413</v>
      </c>
      <c r="T9" s="41" t="s">
        <v>413</v>
      </c>
      <c r="U9" s="41">
        <v>0</v>
      </c>
      <c r="V9" s="36">
        <v>0</v>
      </c>
      <c r="W9" s="42"/>
      <c r="X9" s="43" t="s">
        <v>417</v>
      </c>
      <c r="Y9" s="25"/>
      <c r="Z9" s="25"/>
    </row>
    <row r="10" spans="1:26" ht="60" customHeight="1">
      <c r="A10" s="26" t="str">
        <f>Indicadores!D10</f>
        <v>PRO_SIG_IND_005</v>
      </c>
      <c r="B10" s="27" t="str">
        <f>Indicadores!A10</f>
        <v>Medición de la Apropiación del SIG.
(Asociado a la característica de Adecuación)</v>
      </c>
      <c r="C10" s="28" t="str">
        <f>Indicadores!F10</f>
        <v>Administración del Sistema Integrado de Gestión (SIG)</v>
      </c>
      <c r="D10" s="29">
        <f>Indicadores!N10</f>
        <v>0.7</v>
      </c>
      <c r="E10" s="30" t="str">
        <f>Indicadores!O10</f>
        <v>Hacia arriba</v>
      </c>
      <c r="F10" s="31">
        <f t="shared" si="0"/>
        <v>0.59499999999999997</v>
      </c>
      <c r="G10" s="32">
        <f t="shared" si="1"/>
        <v>0.63</v>
      </c>
      <c r="H10" s="30" t="str">
        <f>Indicadores!P10</f>
        <v>Semestral</v>
      </c>
      <c r="I10" s="30" t="str">
        <f>Indicadores!Q10</f>
        <v>Semestral</v>
      </c>
      <c r="J10" s="41" t="s">
        <v>413</v>
      </c>
      <c r="K10" s="41" t="s">
        <v>413</v>
      </c>
      <c r="L10" s="41" t="s">
        <v>413</v>
      </c>
      <c r="M10" s="41" t="s">
        <v>413</v>
      </c>
      <c r="N10" s="41" t="s">
        <v>413</v>
      </c>
      <c r="O10" s="34">
        <v>0.72399999999999998</v>
      </c>
      <c r="P10" s="41" t="s">
        <v>413</v>
      </c>
      <c r="Q10" s="41" t="s">
        <v>413</v>
      </c>
      <c r="R10" s="41" t="s">
        <v>413</v>
      </c>
      <c r="S10" s="41" t="s">
        <v>413</v>
      </c>
      <c r="T10" s="41" t="s">
        <v>413</v>
      </c>
      <c r="U10" s="44">
        <v>1</v>
      </c>
      <c r="V10" s="35">
        <f>AVERAGE(J10:U10)</f>
        <v>0.86199999999999999</v>
      </c>
      <c r="W10" s="42"/>
      <c r="X10" s="37"/>
      <c r="Y10" s="25"/>
      <c r="Z10" s="25"/>
    </row>
    <row r="11" spans="1:26" ht="60" customHeight="1">
      <c r="A11" s="26" t="str">
        <f>Indicadores!D11</f>
        <v>PRO_SIG_IND_007</v>
      </c>
      <c r="B11" s="27" t="str">
        <f>Indicadores!A11</f>
        <v>Cumplimiento del plan de mejoramiento</v>
      </c>
      <c r="C11" s="28" t="str">
        <f>Indicadores!F11</f>
        <v>Administración del Sistema Integrado de Gestión (SIG)</v>
      </c>
      <c r="D11" s="29">
        <f>Indicadores!N11</f>
        <v>0.9</v>
      </c>
      <c r="E11" s="30" t="str">
        <f>Indicadores!O11</f>
        <v>Hacia arriba</v>
      </c>
      <c r="F11" s="31">
        <f t="shared" si="0"/>
        <v>0.76500000000000001</v>
      </c>
      <c r="G11" s="32">
        <f t="shared" si="1"/>
        <v>0.81</v>
      </c>
      <c r="H11" s="30" t="str">
        <f>Indicadores!P11</f>
        <v>Trimestral</v>
      </c>
      <c r="I11" s="30" t="str">
        <f>Indicadores!Q11</f>
        <v>Trimestral</v>
      </c>
      <c r="J11" s="41" t="s">
        <v>413</v>
      </c>
      <c r="K11" s="41" t="s">
        <v>413</v>
      </c>
      <c r="L11" s="41" t="s">
        <v>85</v>
      </c>
      <c r="M11" s="41" t="s">
        <v>413</v>
      </c>
      <c r="N11" s="41" t="s">
        <v>413</v>
      </c>
      <c r="O11" s="34">
        <v>0.66700000000000004</v>
      </c>
      <c r="P11" s="41" t="s">
        <v>413</v>
      </c>
      <c r="Q11" s="41" t="s">
        <v>413</v>
      </c>
      <c r="R11" s="34">
        <v>0.56499999999999995</v>
      </c>
      <c r="S11" s="41" t="s">
        <v>413</v>
      </c>
      <c r="T11" s="41" t="s">
        <v>413</v>
      </c>
      <c r="U11" s="34">
        <v>0.82</v>
      </c>
      <c r="V11" s="35">
        <v>0.82</v>
      </c>
      <c r="W11" s="42"/>
      <c r="X11" s="38"/>
      <c r="Y11" s="25"/>
      <c r="Z11" s="25"/>
    </row>
    <row r="12" spans="1:26" ht="60" customHeight="1">
      <c r="A12" s="26" t="str">
        <f>Indicadores!D12</f>
        <v>PRO_SIG_IND_008</v>
      </c>
      <c r="B12" s="27" t="str">
        <f>Indicadores!A12</f>
        <v>Cumplimiento del plan de capacitaciones</v>
      </c>
      <c r="C12" s="28" t="str">
        <f>Indicadores!F12</f>
        <v>Administración del Sistema Integrado de Gestión (SIG)</v>
      </c>
      <c r="D12" s="29">
        <f>Indicadores!N12</f>
        <v>1</v>
      </c>
      <c r="E12" s="30" t="str">
        <f>Indicadores!O12</f>
        <v>Hacia arriba</v>
      </c>
      <c r="F12" s="31">
        <f t="shared" si="0"/>
        <v>0.85</v>
      </c>
      <c r="G12" s="32">
        <f t="shared" si="1"/>
        <v>0.9</v>
      </c>
      <c r="H12" s="30" t="str">
        <f>Indicadores!P12</f>
        <v>Semestral</v>
      </c>
      <c r="I12" s="30" t="str">
        <f>Indicadores!Q12</f>
        <v>Semestral</v>
      </c>
      <c r="J12" s="41" t="s">
        <v>413</v>
      </c>
      <c r="K12" s="41" t="s">
        <v>413</v>
      </c>
      <c r="L12" s="41" t="s">
        <v>413</v>
      </c>
      <c r="M12" s="41" t="s">
        <v>413</v>
      </c>
      <c r="N12" s="41" t="s">
        <v>413</v>
      </c>
      <c r="O12" s="34">
        <v>1</v>
      </c>
      <c r="P12" s="41" t="s">
        <v>413</v>
      </c>
      <c r="Q12" s="41" t="s">
        <v>413</v>
      </c>
      <c r="R12" s="41" t="s">
        <v>413</v>
      </c>
      <c r="S12" s="41" t="s">
        <v>413</v>
      </c>
      <c r="T12" s="41" t="s">
        <v>413</v>
      </c>
      <c r="U12" s="34">
        <v>1</v>
      </c>
      <c r="V12" s="35">
        <f t="shared" ref="V12:V19" si="3">AVERAGE(J12:U12)</f>
        <v>1</v>
      </c>
      <c r="W12" s="42"/>
      <c r="X12" s="38"/>
      <c r="Y12" s="25"/>
      <c r="Z12" s="25"/>
    </row>
    <row r="13" spans="1:26" ht="60" customHeight="1">
      <c r="A13" s="26" t="str">
        <f>Indicadores!D13</f>
        <v>PRO_GET_IND_002</v>
      </c>
      <c r="B13" s="27" t="str">
        <f>Indicadores!A13</f>
        <v xml:space="preserve"> Satisfación de los interesados frente a ejercicios de arquitectura empresarial (AE)</v>
      </c>
      <c r="C13" s="28" t="str">
        <f>Indicadores!F13</f>
        <v>Gestión Estratégica de Tecnologías de la Información  (GET)</v>
      </c>
      <c r="D13" s="29">
        <f>Indicadores!N13</f>
        <v>0.7</v>
      </c>
      <c r="E13" s="30" t="str">
        <f>Indicadores!O13</f>
        <v>Hacia arriba</v>
      </c>
      <c r="F13" s="31">
        <f t="shared" si="0"/>
        <v>0.59499999999999997</v>
      </c>
      <c r="G13" s="32">
        <f t="shared" si="1"/>
        <v>0.63</v>
      </c>
      <c r="H13" s="30" t="str">
        <f>Indicadores!P13</f>
        <v>Semestral</v>
      </c>
      <c r="I13" s="30" t="str">
        <f>Indicadores!Q13</f>
        <v>Semestral</v>
      </c>
      <c r="J13" s="41" t="s">
        <v>413</v>
      </c>
      <c r="K13" s="41" t="s">
        <v>413</v>
      </c>
      <c r="L13" s="41" t="s">
        <v>413</v>
      </c>
      <c r="M13" s="41" t="s">
        <v>413</v>
      </c>
      <c r="N13" s="41" t="s">
        <v>413</v>
      </c>
      <c r="O13" s="34">
        <v>0</v>
      </c>
      <c r="P13" s="41" t="s">
        <v>413</v>
      </c>
      <c r="Q13" s="41" t="s">
        <v>413</v>
      </c>
      <c r="R13" s="41" t="s">
        <v>413</v>
      </c>
      <c r="S13" s="41" t="s">
        <v>413</v>
      </c>
      <c r="T13" s="41" t="s">
        <v>413</v>
      </c>
      <c r="U13" s="34">
        <v>0</v>
      </c>
      <c r="V13" s="35">
        <f t="shared" si="3"/>
        <v>0</v>
      </c>
      <c r="W13" s="42"/>
      <c r="X13" s="38" t="s">
        <v>418</v>
      </c>
      <c r="Y13" s="25"/>
      <c r="Z13" s="25"/>
    </row>
    <row r="14" spans="1:26" ht="60" customHeight="1">
      <c r="A14" s="26" t="str">
        <f>Indicadores!D14</f>
        <v>PRO_GET_IND_003</v>
      </c>
      <c r="B14" s="27" t="str">
        <f>Indicadores!A14</f>
        <v>Proyectos de arquitectura empresarial atendidos</v>
      </c>
      <c r="C14" s="28" t="str">
        <f>Indicadores!F14</f>
        <v>Gestión Estratégica de Tecnologías de la Información  (GET)</v>
      </c>
      <c r="D14" s="29">
        <f>Indicadores!N14</f>
        <v>0.9</v>
      </c>
      <c r="E14" s="30" t="str">
        <f>Indicadores!O14</f>
        <v>Hacia arriba</v>
      </c>
      <c r="F14" s="31">
        <f t="shared" si="0"/>
        <v>0.76500000000000001</v>
      </c>
      <c r="G14" s="32">
        <f t="shared" si="1"/>
        <v>0.81</v>
      </c>
      <c r="H14" s="30" t="str">
        <f>Indicadores!P14</f>
        <v>Semestral</v>
      </c>
      <c r="I14" s="30" t="str">
        <f>Indicadores!Q14</f>
        <v>Semestral</v>
      </c>
      <c r="J14" s="41" t="s">
        <v>413</v>
      </c>
      <c r="K14" s="41" t="s">
        <v>413</v>
      </c>
      <c r="L14" s="41" t="s">
        <v>413</v>
      </c>
      <c r="M14" s="41" t="s">
        <v>413</v>
      </c>
      <c r="N14" s="41" t="s">
        <v>413</v>
      </c>
      <c r="O14" s="34">
        <v>0</v>
      </c>
      <c r="P14" s="41" t="s">
        <v>413</v>
      </c>
      <c r="Q14" s="41" t="s">
        <v>413</v>
      </c>
      <c r="R14" s="41" t="s">
        <v>413</v>
      </c>
      <c r="S14" s="41" t="s">
        <v>413</v>
      </c>
      <c r="T14" s="41" t="s">
        <v>413</v>
      </c>
      <c r="U14" s="34">
        <v>0</v>
      </c>
      <c r="V14" s="35">
        <f t="shared" si="3"/>
        <v>0</v>
      </c>
      <c r="W14" s="42"/>
      <c r="X14" s="38" t="s">
        <v>418</v>
      </c>
      <c r="Y14" s="25"/>
      <c r="Z14" s="25"/>
    </row>
    <row r="15" spans="1:26" ht="60" customHeight="1">
      <c r="A15" s="26" t="str">
        <f>Indicadores!D15</f>
        <v>PRO_GET_IND_004</v>
      </c>
      <c r="B15" s="27" t="str">
        <f>Indicadores!A15</f>
        <v>Solicitudes de arquitectura empresarial con respuestas</v>
      </c>
      <c r="C15" s="28" t="str">
        <f>Indicadores!F15</f>
        <v>Gestión Estratégica de Tecnologías de la Información  (GET)</v>
      </c>
      <c r="D15" s="29">
        <f>Indicadores!N15</f>
        <v>0.8</v>
      </c>
      <c r="E15" s="30" t="str">
        <f>Indicadores!O15</f>
        <v>Hacia arriba</v>
      </c>
      <c r="F15" s="31">
        <f t="shared" si="0"/>
        <v>0.68</v>
      </c>
      <c r="G15" s="32">
        <f t="shared" si="1"/>
        <v>0.72000000000000008</v>
      </c>
      <c r="H15" s="30" t="str">
        <f>Indicadores!P15</f>
        <v>Trimestral</v>
      </c>
      <c r="I15" s="30" t="str">
        <f>Indicadores!Q15</f>
        <v>Trimestral</v>
      </c>
      <c r="J15" s="41" t="s">
        <v>413</v>
      </c>
      <c r="K15" s="41" t="s">
        <v>413</v>
      </c>
      <c r="L15" s="34">
        <v>0</v>
      </c>
      <c r="M15" s="41" t="s">
        <v>413</v>
      </c>
      <c r="N15" s="41" t="s">
        <v>413</v>
      </c>
      <c r="O15" s="34">
        <v>0</v>
      </c>
      <c r="P15" s="41" t="s">
        <v>413</v>
      </c>
      <c r="Q15" s="41" t="s">
        <v>413</v>
      </c>
      <c r="R15" s="34">
        <v>0</v>
      </c>
      <c r="S15" s="41" t="s">
        <v>413</v>
      </c>
      <c r="T15" s="41" t="s">
        <v>413</v>
      </c>
      <c r="U15" s="34">
        <v>0</v>
      </c>
      <c r="V15" s="35">
        <f t="shared" si="3"/>
        <v>0</v>
      </c>
      <c r="W15" s="42"/>
      <c r="X15" s="38" t="s">
        <v>418</v>
      </c>
      <c r="Y15" s="25"/>
      <c r="Z15" s="25"/>
    </row>
    <row r="16" spans="1:26" ht="60" customHeight="1">
      <c r="A16" s="26" t="str">
        <f>Indicadores!D16</f>
        <v>PRO_GET_IND_005</v>
      </c>
      <c r="B16" s="27" t="str">
        <f>Indicadores!A16</f>
        <v>Principios de arquitectura empresarial aplicados</v>
      </c>
      <c r="C16" s="28" t="str">
        <f>Indicadores!F16</f>
        <v>Gestión Estratégica de Tecnologías de la Información  (GET)</v>
      </c>
      <c r="D16" s="29">
        <f>Indicadores!N16</f>
        <v>0.9</v>
      </c>
      <c r="E16" s="30" t="str">
        <f>Indicadores!O16</f>
        <v>Hacia arriba</v>
      </c>
      <c r="F16" s="31">
        <f t="shared" si="0"/>
        <v>0.76500000000000001</v>
      </c>
      <c r="G16" s="32">
        <f t="shared" si="1"/>
        <v>0.81</v>
      </c>
      <c r="H16" s="30" t="str">
        <f>Indicadores!P16</f>
        <v>Anual</v>
      </c>
      <c r="I16" s="30" t="str">
        <f>Indicadores!Q16</f>
        <v>Anual</v>
      </c>
      <c r="J16" s="41" t="s">
        <v>413</v>
      </c>
      <c r="K16" s="41" t="s">
        <v>413</v>
      </c>
      <c r="L16" s="41" t="s">
        <v>413</v>
      </c>
      <c r="M16" s="41" t="s">
        <v>413</v>
      </c>
      <c r="N16" s="41" t="s">
        <v>413</v>
      </c>
      <c r="O16" s="41" t="s">
        <v>413</v>
      </c>
      <c r="P16" s="41" t="s">
        <v>413</v>
      </c>
      <c r="Q16" s="41" t="s">
        <v>413</v>
      </c>
      <c r="R16" s="41" t="s">
        <v>413</v>
      </c>
      <c r="S16" s="41" t="s">
        <v>413</v>
      </c>
      <c r="T16" s="41" t="s">
        <v>413</v>
      </c>
      <c r="U16" s="34">
        <v>0</v>
      </c>
      <c r="V16" s="35">
        <f t="shared" si="3"/>
        <v>0</v>
      </c>
      <c r="W16" s="42"/>
      <c r="X16" s="38" t="s">
        <v>418</v>
      </c>
      <c r="Y16" s="25"/>
      <c r="Z16" s="25"/>
    </row>
    <row r="17" spans="1:26" ht="60" customHeight="1">
      <c r="A17" s="26" t="str">
        <f>Indicadores!D17</f>
        <v>PRO_GET_IND_006</v>
      </c>
      <c r="B17" s="27" t="str">
        <f>Indicadores!A17</f>
        <v>PETI Revisado</v>
      </c>
      <c r="C17" s="28" t="str">
        <f>Indicadores!F17</f>
        <v>Gestión Estratégica de Tecnologías de la Información  (GET)</v>
      </c>
      <c r="D17" s="29">
        <f>Indicadores!N17</f>
        <v>1</v>
      </c>
      <c r="E17" s="30" t="str">
        <f>Indicadores!O17</f>
        <v>Hacia arriba</v>
      </c>
      <c r="F17" s="31">
        <f t="shared" si="0"/>
        <v>0.85</v>
      </c>
      <c r="G17" s="32">
        <f t="shared" si="1"/>
        <v>0.9</v>
      </c>
      <c r="H17" s="30" t="str">
        <f>Indicadores!P17</f>
        <v>Anual</v>
      </c>
      <c r="I17" s="30" t="str">
        <f>Indicadores!Q17</f>
        <v>Anual</v>
      </c>
      <c r="J17" s="41" t="s">
        <v>413</v>
      </c>
      <c r="K17" s="41" t="s">
        <v>413</v>
      </c>
      <c r="L17" s="41" t="s">
        <v>413</v>
      </c>
      <c r="M17" s="41" t="s">
        <v>413</v>
      </c>
      <c r="N17" s="41" t="s">
        <v>413</v>
      </c>
      <c r="O17" s="41" t="s">
        <v>413</v>
      </c>
      <c r="P17" s="41" t="s">
        <v>413</v>
      </c>
      <c r="Q17" s="41" t="s">
        <v>413</v>
      </c>
      <c r="R17" s="41" t="s">
        <v>413</v>
      </c>
      <c r="S17" s="41" t="s">
        <v>413</v>
      </c>
      <c r="T17" s="41" t="s">
        <v>413</v>
      </c>
      <c r="U17" s="34">
        <v>0</v>
      </c>
      <c r="V17" s="35">
        <f t="shared" si="3"/>
        <v>0</v>
      </c>
      <c r="W17" s="42"/>
      <c r="X17" s="38" t="s">
        <v>418</v>
      </c>
      <c r="Y17" s="25"/>
      <c r="Z17" s="25"/>
    </row>
    <row r="18" spans="1:26" ht="60" customHeight="1">
      <c r="A18" s="26" t="str">
        <f>Indicadores!D18</f>
        <v>PRO_GET_IND_007</v>
      </c>
      <c r="B18" s="27" t="str">
        <f>Indicadores!A18</f>
        <v>Ejecución de proyectos del PETI</v>
      </c>
      <c r="C18" s="28" t="str">
        <f>Indicadores!F18</f>
        <v>Gestión Estratégica de Tecnologías de la Información  (GET)</v>
      </c>
      <c r="D18" s="29">
        <f>Indicadores!N18</f>
        <v>0.6</v>
      </c>
      <c r="E18" s="30" t="str">
        <f>Indicadores!O18</f>
        <v>Hacia arriba</v>
      </c>
      <c r="F18" s="31">
        <f t="shared" si="0"/>
        <v>0.51</v>
      </c>
      <c r="G18" s="32">
        <f t="shared" si="1"/>
        <v>0.54</v>
      </c>
      <c r="H18" s="30" t="str">
        <f>Indicadores!P18</f>
        <v>Semestral</v>
      </c>
      <c r="I18" s="30" t="str">
        <f>Indicadores!Q18</f>
        <v>Semestral</v>
      </c>
      <c r="J18" s="41" t="s">
        <v>413</v>
      </c>
      <c r="K18" s="41" t="s">
        <v>413</v>
      </c>
      <c r="L18" s="41" t="s">
        <v>413</v>
      </c>
      <c r="M18" s="41" t="s">
        <v>413</v>
      </c>
      <c r="N18" s="41" t="s">
        <v>413</v>
      </c>
      <c r="O18" s="45">
        <v>0.6</v>
      </c>
      <c r="P18" s="41" t="s">
        <v>413</v>
      </c>
      <c r="Q18" s="41" t="s">
        <v>413</v>
      </c>
      <c r="R18" s="41" t="s">
        <v>413</v>
      </c>
      <c r="S18" s="41" t="s">
        <v>413</v>
      </c>
      <c r="T18" s="41" t="s">
        <v>413</v>
      </c>
      <c r="U18" s="34">
        <v>0.69</v>
      </c>
      <c r="V18" s="35">
        <f t="shared" si="3"/>
        <v>0.64500000000000002</v>
      </c>
      <c r="W18" s="42"/>
      <c r="X18" s="38"/>
      <c r="Y18" s="25"/>
      <c r="Z18" s="25"/>
    </row>
    <row r="19" spans="1:26" ht="60" customHeight="1">
      <c r="A19" s="26" t="str">
        <f>Indicadores!D19</f>
        <v>PRO_GCE_IND_001</v>
      </c>
      <c r="B19" s="27" t="str">
        <f>Indicadores!A19</f>
        <v>Noticias positivas publicadas sobre el Ministerio</v>
      </c>
      <c r="C19" s="28" t="str">
        <f>Indicadores!F19</f>
        <v>Gestión De Comunicación Estratégica (GCE)</v>
      </c>
      <c r="D19" s="29">
        <f>Indicadores!N19</f>
        <v>0.87</v>
      </c>
      <c r="E19" s="30" t="str">
        <f>Indicadores!O19</f>
        <v>Hacia arriba</v>
      </c>
      <c r="F19" s="31">
        <f t="shared" si="0"/>
        <v>0.73949999999999994</v>
      </c>
      <c r="G19" s="32">
        <f t="shared" si="1"/>
        <v>0.78300000000000003</v>
      </c>
      <c r="H19" s="30" t="str">
        <f>Indicadores!P19</f>
        <v>Mensual</v>
      </c>
      <c r="I19" s="30" t="str">
        <f>Indicadores!Q19</f>
        <v>Mensual</v>
      </c>
      <c r="J19" s="34">
        <v>0.96</v>
      </c>
      <c r="K19" s="34">
        <v>0.95</v>
      </c>
      <c r="L19" s="34">
        <v>0.9</v>
      </c>
      <c r="M19" s="34">
        <v>0.9</v>
      </c>
      <c r="N19" s="34">
        <v>0.9</v>
      </c>
      <c r="O19" s="34">
        <v>0.91</v>
      </c>
      <c r="P19" s="34">
        <v>0.88</v>
      </c>
      <c r="Q19" s="34">
        <v>0.78</v>
      </c>
      <c r="R19" s="34">
        <v>0.88</v>
      </c>
      <c r="S19" s="34">
        <v>0.96</v>
      </c>
      <c r="T19" s="34">
        <v>0.94</v>
      </c>
      <c r="U19" s="34">
        <v>0.92</v>
      </c>
      <c r="V19" s="35">
        <f t="shared" si="3"/>
        <v>0.90666666666666662</v>
      </c>
      <c r="W19" s="42"/>
      <c r="X19" s="38" t="s">
        <v>419</v>
      </c>
      <c r="Y19" s="25"/>
      <c r="Z19" s="25"/>
    </row>
    <row r="20" spans="1:26" ht="60" customHeight="1">
      <c r="A20" s="26" t="str">
        <f>Indicadores!D20</f>
        <v>PRO_GCE_IND_002</v>
      </c>
      <c r="B20" s="27" t="str">
        <f>Indicadores!A20</f>
        <v>Piezas divulgativas realizadas en cumplimiento del proceso</v>
      </c>
      <c r="C20" s="28" t="str">
        <f>Indicadores!F20</f>
        <v>Gestión De Comunicación Estratégica (GCE)</v>
      </c>
      <c r="D20" s="29">
        <f>Indicadores!N20</f>
        <v>1</v>
      </c>
      <c r="E20" s="30" t="str">
        <f>Indicadores!O20</f>
        <v>Hacia arriba</v>
      </c>
      <c r="F20" s="31">
        <f t="shared" si="0"/>
        <v>0.85</v>
      </c>
      <c r="G20" s="32">
        <f t="shared" si="1"/>
        <v>0.9</v>
      </c>
      <c r="H20" s="30" t="str">
        <f>Indicadores!P20</f>
        <v>Mensual</v>
      </c>
      <c r="I20" s="30" t="str">
        <f>Indicadores!Q20</f>
        <v>Mensual</v>
      </c>
      <c r="J20" s="34">
        <v>0.04</v>
      </c>
      <c r="K20" s="34">
        <v>0.09</v>
      </c>
      <c r="L20" s="34">
        <v>0.15</v>
      </c>
      <c r="M20" s="34">
        <v>0.23</v>
      </c>
      <c r="N20" s="34">
        <v>0.35</v>
      </c>
      <c r="O20" s="34">
        <v>0.46</v>
      </c>
      <c r="P20" s="34">
        <v>0.56000000000000005</v>
      </c>
      <c r="Q20" s="34">
        <v>0.65</v>
      </c>
      <c r="R20" s="34">
        <v>0.73</v>
      </c>
      <c r="S20" s="34">
        <v>0.89</v>
      </c>
      <c r="T20" s="34">
        <v>0.92</v>
      </c>
      <c r="U20" s="34">
        <v>1</v>
      </c>
      <c r="V20" s="35">
        <f>100%</f>
        <v>1</v>
      </c>
      <c r="W20" s="42"/>
      <c r="X20" s="38"/>
      <c r="Y20" s="25"/>
      <c r="Z20" s="25"/>
    </row>
    <row r="21" spans="1:26" ht="60" customHeight="1">
      <c r="A21" s="26" t="str">
        <f>Indicadores!D21</f>
        <v>PRO_NIC_IND_001</v>
      </c>
      <c r="B21" s="27" t="str">
        <f>Indicadores!A21</f>
        <v>Informe de iniciativas y seguimiento de Cooperación Internacional y Banca Multilateral.</v>
      </c>
      <c r="C21" s="28" t="str">
        <f>Indicadores!F21</f>
        <v>Negociación Internacional, Recursos de Cooperación y Banca (NIC)</v>
      </c>
      <c r="D21" s="46">
        <f>Indicadores!N21</f>
        <v>1</v>
      </c>
      <c r="E21" s="30" t="str">
        <f>Indicadores!O21</f>
        <v xml:space="preserve">PUNTO MEDIO </v>
      </c>
      <c r="F21" s="31">
        <f t="shared" si="0"/>
        <v>0.85</v>
      </c>
      <c r="G21" s="32">
        <f t="shared" si="1"/>
        <v>0.9</v>
      </c>
      <c r="H21" s="30" t="str">
        <f>Indicadores!P21</f>
        <v>Semestral</v>
      </c>
      <c r="I21" s="30" t="str">
        <f>Indicadores!Q21</f>
        <v>Anual</v>
      </c>
      <c r="J21" s="34"/>
      <c r="K21" s="34"/>
      <c r="L21" s="34"/>
      <c r="M21" s="34"/>
      <c r="N21" s="34"/>
      <c r="O21" s="34">
        <v>1</v>
      </c>
      <c r="P21" s="34"/>
      <c r="Q21" s="34"/>
      <c r="R21" s="34"/>
      <c r="S21" s="34"/>
      <c r="T21" s="34"/>
      <c r="U21" s="34">
        <v>1</v>
      </c>
      <c r="V21" s="35">
        <f t="shared" ref="V21:V22" si="4">MAX(J21:U21)</f>
        <v>1</v>
      </c>
      <c r="W21" s="42"/>
      <c r="X21" s="38"/>
      <c r="Y21" s="25"/>
      <c r="Z21" s="25"/>
    </row>
    <row r="22" spans="1:26" ht="60" customHeight="1">
      <c r="A22" s="26" t="str">
        <f>Indicadores!D22</f>
        <v>PRO_NIC_IND_002</v>
      </c>
      <c r="B22" s="27" t="str">
        <f>Indicadores!A22</f>
        <v>Informe de gestión sobre el seguimiento a compromisos internacionales.</v>
      </c>
      <c r="C22" s="28" t="str">
        <f>Indicadores!F22</f>
        <v>Negociación Internacional, Recursos de Cooperación y Banca (NIC)</v>
      </c>
      <c r="D22" s="46">
        <f>Indicadores!N22</f>
        <v>1</v>
      </c>
      <c r="E22" s="30" t="str">
        <f>Indicadores!O22</f>
        <v xml:space="preserve">PUNTO MEDIO </v>
      </c>
      <c r="F22" s="31">
        <f t="shared" si="0"/>
        <v>0.85</v>
      </c>
      <c r="G22" s="32">
        <f t="shared" si="1"/>
        <v>0.9</v>
      </c>
      <c r="H22" s="30" t="str">
        <f>Indicadores!P22</f>
        <v>Semestral</v>
      </c>
      <c r="I22" s="30" t="str">
        <f>Indicadores!Q22</f>
        <v>Anual</v>
      </c>
      <c r="J22" s="34"/>
      <c r="K22" s="34"/>
      <c r="L22" s="34"/>
      <c r="M22" s="34"/>
      <c r="N22" s="34"/>
      <c r="O22" s="34">
        <v>1</v>
      </c>
      <c r="P22" s="34"/>
      <c r="Q22" s="34"/>
      <c r="R22" s="34"/>
      <c r="S22" s="34"/>
      <c r="T22" s="34"/>
      <c r="U22" s="34">
        <v>1</v>
      </c>
      <c r="V22" s="35">
        <f t="shared" si="4"/>
        <v>1</v>
      </c>
      <c r="W22" s="42"/>
      <c r="X22" s="38"/>
      <c r="Y22" s="25"/>
      <c r="Z22" s="25"/>
    </row>
    <row r="23" spans="1:26" ht="60" customHeight="1">
      <c r="A23" s="47" t="str">
        <f>Indicadores!D23</f>
        <v>PRO_PPA_IND_002</v>
      </c>
      <c r="B23" s="27" t="str">
        <f>Indicadores!A23</f>
        <v xml:space="preserve">Avance en la formulación de las políticas públicas ambientales </v>
      </c>
      <c r="C23" s="48" t="str">
        <f>Indicadores!F23</f>
        <v>Formulación, Seguimiento y Evaluación de políticas Públicas Ambientales (PPA)</v>
      </c>
      <c r="D23" s="29">
        <f>Indicadores!N23</f>
        <v>0.9</v>
      </c>
      <c r="E23" s="30" t="str">
        <f>Indicadores!O23</f>
        <v xml:space="preserve">Hacia arriba </v>
      </c>
      <c r="F23" s="31">
        <f t="shared" si="0"/>
        <v>0.76500000000000001</v>
      </c>
      <c r="G23" s="32">
        <f t="shared" si="1"/>
        <v>0.81</v>
      </c>
      <c r="H23" s="30" t="str">
        <f>Indicadores!P23</f>
        <v>Anual</v>
      </c>
      <c r="I23" s="30" t="str">
        <f>Indicadores!Q23</f>
        <v>Semestral</v>
      </c>
      <c r="J23" s="34"/>
      <c r="K23" s="49"/>
      <c r="L23" s="50"/>
      <c r="M23" s="50"/>
      <c r="N23" s="50"/>
      <c r="O23" s="51">
        <v>0.9</v>
      </c>
      <c r="P23" s="50"/>
      <c r="Q23" s="50"/>
      <c r="R23" s="50"/>
      <c r="S23" s="34"/>
      <c r="T23" s="34"/>
      <c r="U23" s="34">
        <v>0.78</v>
      </c>
      <c r="V23" s="35">
        <f t="shared" ref="V23:V39" si="5">AVERAGE(J23:U23)</f>
        <v>0.84000000000000008</v>
      </c>
      <c r="W23" s="52"/>
      <c r="X23" s="38"/>
      <c r="Y23" s="25"/>
      <c r="Z23" s="25"/>
    </row>
    <row r="24" spans="1:26" ht="60" customHeight="1">
      <c r="A24" s="47" t="str">
        <f>Indicadores!D24</f>
        <v>PRO_PPA_IND_003</v>
      </c>
      <c r="B24" s="27" t="str">
        <f>Indicadores!A24</f>
        <v>Porcentaje de seguimiento del avance a Politicas Públicas Priorizadas</v>
      </c>
      <c r="C24" s="48" t="str">
        <f>Indicadores!F24</f>
        <v>Formulación, Seguimiento y Evaluación de políticas Públicas Ambientales (PPA)</v>
      </c>
      <c r="D24" s="29">
        <f>Indicadores!N24</f>
        <v>0.85</v>
      </c>
      <c r="E24" s="30" t="str">
        <f>Indicadores!O24</f>
        <v xml:space="preserve">Hacia arriba </v>
      </c>
      <c r="F24" s="31">
        <f t="shared" si="0"/>
        <v>0.72249999999999992</v>
      </c>
      <c r="G24" s="32">
        <f t="shared" si="1"/>
        <v>0.76500000000000001</v>
      </c>
      <c r="H24" s="30" t="str">
        <f>Indicadores!P24</f>
        <v>Semestral</v>
      </c>
      <c r="I24" s="30" t="str">
        <f>Indicadores!Q24</f>
        <v>Semestral</v>
      </c>
      <c r="J24" s="34"/>
      <c r="K24" s="34"/>
      <c r="L24" s="34"/>
      <c r="M24" s="34"/>
      <c r="N24" s="34"/>
      <c r="O24" s="34">
        <v>0.77</v>
      </c>
      <c r="P24" s="34"/>
      <c r="Q24" s="34"/>
      <c r="R24" s="34"/>
      <c r="S24" s="34"/>
      <c r="T24" s="34"/>
      <c r="U24" s="34"/>
      <c r="V24" s="35">
        <f t="shared" si="5"/>
        <v>0.77</v>
      </c>
      <c r="W24" s="52"/>
      <c r="X24" s="38"/>
      <c r="Y24" s="25"/>
      <c r="Z24" s="25"/>
    </row>
    <row r="25" spans="1:26" ht="60" customHeight="1">
      <c r="A25" s="47" t="str">
        <f>Indicadores!D25</f>
        <v>PRO_INA_IND_002</v>
      </c>
      <c r="B25" s="27" t="str">
        <f>Indicadores!A25</f>
        <v>Cumplimiento en la Formulación de Instrumentos normativos</v>
      </c>
      <c r="C25" s="48" t="str">
        <f>Indicadores!F25</f>
        <v>Instrumentación Ambiental (INA)</v>
      </c>
      <c r="D25" s="29">
        <f>Indicadores!N25</f>
        <v>0.8</v>
      </c>
      <c r="E25" s="30" t="str">
        <f>Indicadores!O25</f>
        <v xml:space="preserve">Hacia arriba </v>
      </c>
      <c r="F25" s="31">
        <f t="shared" si="0"/>
        <v>0.68</v>
      </c>
      <c r="G25" s="32">
        <f t="shared" si="1"/>
        <v>0.72000000000000008</v>
      </c>
      <c r="H25" s="30" t="str">
        <f>Indicadores!P25</f>
        <v>Semestral</v>
      </c>
      <c r="I25" s="30" t="str">
        <f>Indicadores!Q25</f>
        <v>Semestral</v>
      </c>
      <c r="J25" s="34"/>
      <c r="K25" s="34"/>
      <c r="L25" s="34"/>
      <c r="M25" s="34"/>
      <c r="N25" s="34"/>
      <c r="O25" s="34"/>
      <c r="P25" s="34"/>
      <c r="Q25" s="34"/>
      <c r="R25" s="34"/>
      <c r="S25" s="34"/>
      <c r="T25" s="34"/>
      <c r="U25" s="34">
        <v>0</v>
      </c>
      <c r="V25" s="35">
        <f t="shared" si="5"/>
        <v>0</v>
      </c>
      <c r="W25" s="52"/>
      <c r="X25" s="38"/>
      <c r="Y25" s="25"/>
      <c r="Z25" s="25"/>
    </row>
    <row r="26" spans="1:26" ht="60" customHeight="1">
      <c r="A26" s="47" t="str">
        <f>Indicadores!D26</f>
        <v>PRO_GDS_IND_001</v>
      </c>
      <c r="B26" s="27" t="str">
        <f>Indicadores!A26</f>
        <v>Cumplimiento de las actividades de acompañamiento en el ejercicio misional del ministerio.</v>
      </c>
      <c r="C26" s="48" t="str">
        <f>Indicadores!F26</f>
        <v xml:space="preserve">Gestión del Desarrollo Sostenible (GDS) </v>
      </c>
      <c r="D26" s="29">
        <f>Indicadores!N26</f>
        <v>0.8</v>
      </c>
      <c r="E26" s="30" t="str">
        <f>Indicadores!O26</f>
        <v xml:space="preserve">Hacia arriba </v>
      </c>
      <c r="F26" s="31">
        <f t="shared" si="0"/>
        <v>0.68</v>
      </c>
      <c r="G26" s="32">
        <f t="shared" si="1"/>
        <v>0.72000000000000008</v>
      </c>
      <c r="H26" s="30" t="str">
        <f>Indicadores!P26</f>
        <v>Semestral</v>
      </c>
      <c r="I26" s="30" t="str">
        <f>Indicadores!Q26</f>
        <v>Semestral</v>
      </c>
      <c r="J26" s="34"/>
      <c r="K26" s="34"/>
      <c r="L26" s="34"/>
      <c r="M26" s="34"/>
      <c r="N26" s="34"/>
      <c r="O26" s="34">
        <v>0.77</v>
      </c>
      <c r="P26" s="34"/>
      <c r="Q26" s="34"/>
      <c r="R26" s="34"/>
      <c r="S26" s="34"/>
      <c r="T26" s="34"/>
      <c r="U26" s="44">
        <v>1</v>
      </c>
      <c r="V26" s="35">
        <f t="shared" si="5"/>
        <v>0.88500000000000001</v>
      </c>
      <c r="W26" s="52"/>
      <c r="X26" s="38"/>
      <c r="Y26" s="25"/>
      <c r="Z26" s="25"/>
    </row>
    <row r="27" spans="1:26" ht="60" customHeight="1">
      <c r="A27" s="47" t="str">
        <f>Indicadores!D27</f>
        <v>PRO_GDS_IND_002</v>
      </c>
      <c r="B27" s="27" t="str">
        <f>Indicadores!A27</f>
        <v>Percepción  de las actividades de acompañamiento en el ejercicio misional del ministerio</v>
      </c>
      <c r="C27" s="48" t="str">
        <f>Indicadores!F27</f>
        <v xml:space="preserve">Gestión del Desarrollo Sostenible (GDS) </v>
      </c>
      <c r="D27" s="29">
        <f>Indicadores!N27</f>
        <v>0.75</v>
      </c>
      <c r="E27" s="30" t="str">
        <f>Indicadores!O27</f>
        <v xml:space="preserve">Hacia arriba </v>
      </c>
      <c r="F27" s="31">
        <f t="shared" si="0"/>
        <v>0.63749999999999996</v>
      </c>
      <c r="G27" s="32">
        <f t="shared" si="1"/>
        <v>0.67500000000000004</v>
      </c>
      <c r="H27" s="30" t="str">
        <f>Indicadores!P27</f>
        <v>Semestral</v>
      </c>
      <c r="I27" s="30" t="str">
        <f>Indicadores!Q27</f>
        <v>Semestral</v>
      </c>
      <c r="J27" s="34"/>
      <c r="K27" s="34"/>
      <c r="L27" s="34"/>
      <c r="M27" s="34"/>
      <c r="N27" s="34"/>
      <c r="O27" s="34">
        <v>0.88</v>
      </c>
      <c r="P27" s="34"/>
      <c r="Q27" s="34"/>
      <c r="R27" s="34"/>
      <c r="S27" s="34"/>
      <c r="T27" s="34"/>
      <c r="U27" s="53" t="s">
        <v>420</v>
      </c>
      <c r="V27" s="35">
        <f t="shared" si="5"/>
        <v>0.88</v>
      </c>
      <c r="W27" s="52"/>
      <c r="X27" s="38"/>
      <c r="Y27" s="25"/>
      <c r="Z27" s="25"/>
    </row>
    <row r="28" spans="1:26" ht="60" customHeight="1">
      <c r="A28" s="54" t="str">
        <f>Indicadores!D28</f>
        <v>PRO_SCD_IND_001</v>
      </c>
      <c r="B28" s="27" t="str">
        <f>Indicadores!A28</f>
        <v>Cumplimiento legal en los términos de respuesta a PQRSD</v>
      </c>
      <c r="C28" s="55" t="str">
        <f>Indicadores!F28</f>
        <v>Servicio al ciudadano (SCD)</v>
      </c>
      <c r="D28" s="29">
        <f>Indicadores!N28</f>
        <v>0.95</v>
      </c>
      <c r="E28" s="30" t="str">
        <f>Indicadores!O28</f>
        <v>Hacia arriba</v>
      </c>
      <c r="F28" s="31">
        <f t="shared" si="0"/>
        <v>0.8075</v>
      </c>
      <c r="G28" s="32">
        <f t="shared" si="1"/>
        <v>0.85499999999999998</v>
      </c>
      <c r="H28" s="30" t="str">
        <f>Indicadores!P28</f>
        <v>Trimestral</v>
      </c>
      <c r="I28" s="30" t="str">
        <f>Indicadores!Q28</f>
        <v>Trimestral</v>
      </c>
      <c r="J28" s="34"/>
      <c r="K28" s="34"/>
      <c r="L28" s="34">
        <v>7.0000000000000007E-2</v>
      </c>
      <c r="M28" s="34"/>
      <c r="N28" s="34"/>
      <c r="O28" s="34">
        <v>7.0000000000000007E-2</v>
      </c>
      <c r="P28" s="34"/>
      <c r="Q28" s="34"/>
      <c r="R28" s="34">
        <v>7.0000000000000007E-2</v>
      </c>
      <c r="S28" s="34"/>
      <c r="T28" s="34"/>
      <c r="U28" s="34">
        <v>7.0000000000000007E-2</v>
      </c>
      <c r="V28" s="35">
        <f t="shared" si="5"/>
        <v>7.0000000000000007E-2</v>
      </c>
      <c r="W28" s="42"/>
      <c r="X28" s="38" t="s">
        <v>421</v>
      </c>
      <c r="Y28" s="25"/>
      <c r="Z28" s="25"/>
    </row>
    <row r="29" spans="1:26" ht="60" customHeight="1">
      <c r="A29" s="54" t="str">
        <f>Indicadores!D29</f>
        <v>PRO_SCD_IND_002</v>
      </c>
      <c r="B29" s="27" t="str">
        <f>Indicadores!A29</f>
        <v>Satisfacción en la atención de canales de primer contacto</v>
      </c>
      <c r="C29" s="55" t="str">
        <f>Indicadores!F29</f>
        <v>Servicio al ciudadano (SCD)</v>
      </c>
      <c r="D29" s="29">
        <f>Indicadores!N29</f>
        <v>0.75</v>
      </c>
      <c r="E29" s="30" t="str">
        <f>Indicadores!O29</f>
        <v>Hacia arriba</v>
      </c>
      <c r="F29" s="31">
        <f t="shared" si="0"/>
        <v>0.63749999999999996</v>
      </c>
      <c r="G29" s="32">
        <f t="shared" si="1"/>
        <v>0.67500000000000004</v>
      </c>
      <c r="H29" s="30" t="str">
        <f>Indicadores!P29</f>
        <v>Trimestral</v>
      </c>
      <c r="I29" s="30" t="str">
        <f>Indicadores!Q29</f>
        <v>Trimestral</v>
      </c>
      <c r="J29" s="34"/>
      <c r="K29" s="34"/>
      <c r="L29" s="34"/>
      <c r="M29" s="34"/>
      <c r="N29" s="34"/>
      <c r="O29" s="34"/>
      <c r="P29" s="34"/>
      <c r="Q29" s="34"/>
      <c r="R29" s="34"/>
      <c r="S29" s="34"/>
      <c r="T29" s="34"/>
      <c r="U29" s="34">
        <v>0</v>
      </c>
      <c r="V29" s="35">
        <f t="shared" si="5"/>
        <v>0</v>
      </c>
      <c r="W29" s="42"/>
      <c r="X29" s="38" t="s">
        <v>422</v>
      </c>
      <c r="Y29" s="25"/>
      <c r="Z29" s="25"/>
    </row>
    <row r="30" spans="1:26" ht="60" customHeight="1">
      <c r="A30" s="54" t="str">
        <f>Indicadores!D30</f>
        <v>PRO_SCD_IND_003</v>
      </c>
      <c r="B30" s="27" t="str">
        <f>Indicadores!A30</f>
        <v>Medición de la Apropiación del Protocolo de Servicio al Ciudadano</v>
      </c>
      <c r="C30" s="55" t="str">
        <f>Indicadores!F30</f>
        <v>Servicio al ciudadano (SCD)</v>
      </c>
      <c r="D30" s="29">
        <f>Indicadores!N30</f>
        <v>0.7</v>
      </c>
      <c r="E30" s="30" t="str">
        <f>Indicadores!O30</f>
        <v>Hacia arriba</v>
      </c>
      <c r="F30" s="31">
        <f t="shared" si="0"/>
        <v>0.59499999999999997</v>
      </c>
      <c r="G30" s="32">
        <f t="shared" si="1"/>
        <v>0.63</v>
      </c>
      <c r="H30" s="30" t="str">
        <f>Indicadores!P30</f>
        <v>Trimestral</v>
      </c>
      <c r="I30" s="30" t="str">
        <f>Indicadores!Q30</f>
        <v>Trimestral</v>
      </c>
      <c r="J30" s="34"/>
      <c r="K30" s="34"/>
      <c r="L30" s="34">
        <v>0</v>
      </c>
      <c r="M30" s="34"/>
      <c r="N30" s="34"/>
      <c r="O30" s="34">
        <v>0.86</v>
      </c>
      <c r="P30" s="34"/>
      <c r="Q30" s="34"/>
      <c r="R30" s="34">
        <v>0.91</v>
      </c>
      <c r="S30" s="34"/>
      <c r="T30" s="34"/>
      <c r="U30" s="34">
        <v>0.81</v>
      </c>
      <c r="V30" s="35">
        <f t="shared" si="5"/>
        <v>0.64500000000000002</v>
      </c>
      <c r="W30" s="38"/>
      <c r="X30" s="38" t="s">
        <v>423</v>
      </c>
      <c r="Y30" s="25"/>
      <c r="Z30" s="25"/>
    </row>
    <row r="31" spans="1:26" ht="60" customHeight="1">
      <c r="A31" s="54" t="str">
        <f>Indicadores!D31</f>
        <v>PRO_SCD_IND_004</v>
      </c>
      <c r="B31" s="27" t="str">
        <f>Indicadores!A31</f>
        <v>Ejecución de actividades de Gobierno Abierto</v>
      </c>
      <c r="C31" s="55" t="str">
        <f>Indicadores!F31</f>
        <v>Servicio al ciudadano (SCD)</v>
      </c>
      <c r="D31" s="29">
        <f>Indicadores!N31</f>
        <v>0.8</v>
      </c>
      <c r="E31" s="30" t="str">
        <f>Indicadores!O31</f>
        <v>Hacia arriba</v>
      </c>
      <c r="F31" s="31">
        <f t="shared" si="0"/>
        <v>0.68</v>
      </c>
      <c r="G31" s="32">
        <f t="shared" si="1"/>
        <v>0.72000000000000008</v>
      </c>
      <c r="H31" s="30" t="str">
        <f>Indicadores!P31</f>
        <v>Trimestral</v>
      </c>
      <c r="I31" s="30" t="str">
        <f>Indicadores!Q31</f>
        <v>Trimestral</v>
      </c>
      <c r="J31" s="34"/>
      <c r="K31" s="34"/>
      <c r="L31" s="34">
        <v>0</v>
      </c>
      <c r="M31" s="34"/>
      <c r="N31" s="34"/>
      <c r="O31" s="34">
        <v>0</v>
      </c>
      <c r="P31" s="34"/>
      <c r="Q31" s="34"/>
      <c r="R31" s="34">
        <v>0</v>
      </c>
      <c r="S31" s="34"/>
      <c r="T31" s="34"/>
      <c r="U31" s="34">
        <v>1</v>
      </c>
      <c r="V31" s="35">
        <f t="shared" si="5"/>
        <v>0.25</v>
      </c>
      <c r="W31" s="38"/>
      <c r="X31" s="38" t="s">
        <v>424</v>
      </c>
      <c r="Y31" s="25"/>
      <c r="Z31" s="25"/>
    </row>
    <row r="32" spans="1:26" ht="60" customHeight="1">
      <c r="A32" s="54" t="str">
        <f>Indicadores!D32</f>
        <v>PRO_GFI_IND_005</v>
      </c>
      <c r="B32" s="27" t="str">
        <f>Indicadores!A32</f>
        <v>Pagos realizados en los tiempos establecidos</v>
      </c>
      <c r="C32" s="55" t="str">
        <f>Indicadores!F32</f>
        <v>Gestión Financiera (GFI)</v>
      </c>
      <c r="D32" s="29">
        <f>Indicadores!N32</f>
        <v>0.8</v>
      </c>
      <c r="E32" s="30" t="str">
        <f>Indicadores!O32</f>
        <v>Hacia arriba</v>
      </c>
      <c r="F32" s="31">
        <f t="shared" si="0"/>
        <v>0.68</v>
      </c>
      <c r="G32" s="32">
        <f t="shared" si="1"/>
        <v>0.72000000000000008</v>
      </c>
      <c r="H32" s="30" t="str">
        <f>Indicadores!P32</f>
        <v>Mensual</v>
      </c>
      <c r="I32" s="30" t="str">
        <f>Indicadores!Q32</f>
        <v>Mensual</v>
      </c>
      <c r="J32" s="34">
        <v>0.76</v>
      </c>
      <c r="K32" s="34">
        <v>0.82</v>
      </c>
      <c r="L32" s="34">
        <v>0.95</v>
      </c>
      <c r="M32" s="34">
        <v>0.82</v>
      </c>
      <c r="N32" s="34">
        <v>0.88</v>
      </c>
      <c r="O32" s="34">
        <v>0.89</v>
      </c>
      <c r="P32" s="34">
        <v>0.91</v>
      </c>
      <c r="Q32" s="34">
        <v>0.92</v>
      </c>
      <c r="R32" s="34">
        <v>0.9</v>
      </c>
      <c r="S32" s="34">
        <v>0.92</v>
      </c>
      <c r="T32" s="34">
        <v>0.84</v>
      </c>
      <c r="U32" s="34">
        <v>0.99</v>
      </c>
      <c r="V32" s="35">
        <f t="shared" si="5"/>
        <v>0.88333333333333341</v>
      </c>
      <c r="W32" s="42"/>
      <c r="X32" s="38" t="s">
        <v>425</v>
      </c>
      <c r="Y32" s="25"/>
      <c r="Z32" s="25"/>
    </row>
    <row r="33" spans="1:26" ht="60" customHeight="1">
      <c r="A33" s="54" t="str">
        <f>Indicadores!D33</f>
        <v>PRO_GFI_IND_006</v>
      </c>
      <c r="B33" s="27" t="str">
        <f>Indicadores!A33</f>
        <v>Seguimiento al flujo de cuentas tramitadas</v>
      </c>
      <c r="C33" s="55" t="str">
        <f>Indicadores!F33</f>
        <v>Gestión Financiera (GFI)</v>
      </c>
      <c r="D33" s="29">
        <f>Indicadores!N33</f>
        <v>1</v>
      </c>
      <c r="E33" s="30" t="str">
        <f>Indicadores!O33</f>
        <v>Hacia arriba</v>
      </c>
      <c r="F33" s="31">
        <f t="shared" si="0"/>
        <v>0.85</v>
      </c>
      <c r="G33" s="32">
        <f t="shared" si="1"/>
        <v>0.9</v>
      </c>
      <c r="H33" s="30" t="str">
        <f>Indicadores!P33</f>
        <v>Mensual</v>
      </c>
      <c r="I33" s="30" t="str">
        <f>Indicadores!Q33</f>
        <v>Mensual</v>
      </c>
      <c r="J33" s="34"/>
      <c r="K33" s="34"/>
      <c r="L33" s="34"/>
      <c r="M33" s="34">
        <v>0.78</v>
      </c>
      <c r="N33" s="34">
        <v>0.9</v>
      </c>
      <c r="O33" s="34">
        <v>0.9</v>
      </c>
      <c r="P33" s="34">
        <v>0.94</v>
      </c>
      <c r="Q33" s="34">
        <v>0.96</v>
      </c>
      <c r="R33" s="34">
        <v>0.95</v>
      </c>
      <c r="S33" s="34">
        <v>0.96</v>
      </c>
      <c r="T33" s="34">
        <v>0.91</v>
      </c>
      <c r="U33" s="34">
        <v>0.9</v>
      </c>
      <c r="V33" s="35">
        <f t="shared" si="5"/>
        <v>0.9111111111111112</v>
      </c>
      <c r="W33" s="42"/>
      <c r="X33" s="38" t="s">
        <v>426</v>
      </c>
      <c r="Y33" s="25"/>
      <c r="Z33" s="25"/>
    </row>
    <row r="34" spans="1:26" ht="60" customHeight="1">
      <c r="A34" s="54" t="str">
        <f>Indicadores!D34</f>
        <v>PRO_GAD_IND_001</v>
      </c>
      <c r="B34" s="27" t="str">
        <f>Indicadores!A34</f>
        <v>Cumplimiento del Plan de Mantenimiento Preventivo</v>
      </c>
      <c r="C34" s="55" t="str">
        <f>Indicadores!F34</f>
        <v>Gestión Administrativa (GAD)</v>
      </c>
      <c r="D34" s="29">
        <f>Indicadores!N34</f>
        <v>1</v>
      </c>
      <c r="E34" s="30" t="str">
        <f>Indicadores!O34</f>
        <v>Hacia arriba</v>
      </c>
      <c r="F34" s="31">
        <f t="shared" si="0"/>
        <v>0.85</v>
      </c>
      <c r="G34" s="32">
        <f t="shared" si="1"/>
        <v>0.9</v>
      </c>
      <c r="H34" s="30" t="str">
        <f>Indicadores!P34</f>
        <v>Mensual</v>
      </c>
      <c r="I34" s="30" t="str">
        <f>Indicadores!Q34</f>
        <v>Mensual</v>
      </c>
      <c r="J34" s="34"/>
      <c r="K34" s="34"/>
      <c r="L34" s="34"/>
      <c r="M34" s="34"/>
      <c r="N34" s="34"/>
      <c r="O34" s="34">
        <v>1</v>
      </c>
      <c r="P34" s="34">
        <v>1</v>
      </c>
      <c r="Q34" s="34">
        <v>1</v>
      </c>
      <c r="R34" s="34">
        <v>1</v>
      </c>
      <c r="S34" s="34">
        <v>1</v>
      </c>
      <c r="T34" s="44">
        <v>0</v>
      </c>
      <c r="U34" s="34">
        <v>0</v>
      </c>
      <c r="V34" s="35">
        <f t="shared" si="5"/>
        <v>0.7142857142857143</v>
      </c>
      <c r="W34" s="42"/>
      <c r="X34" s="38"/>
      <c r="Y34" s="25"/>
      <c r="Z34" s="25"/>
    </row>
    <row r="35" spans="1:26" ht="60" customHeight="1">
      <c r="A35" s="54" t="str">
        <f>Indicadores!D35</f>
        <v>PRO_GAD_IND_003</v>
      </c>
      <c r="B35" s="27" t="str">
        <f>Indicadores!A35</f>
        <v>Efectividad en la atención de las solicitudes</v>
      </c>
      <c r="C35" s="55" t="str">
        <f>Indicadores!F35</f>
        <v>Gestión Administrativa (GAD)</v>
      </c>
      <c r="D35" s="29">
        <f>Indicadores!N35</f>
        <v>1</v>
      </c>
      <c r="E35" s="30" t="str">
        <f>Indicadores!O35</f>
        <v>Hacia arriba</v>
      </c>
      <c r="F35" s="31">
        <f t="shared" si="0"/>
        <v>0.85</v>
      </c>
      <c r="G35" s="32">
        <f t="shared" si="1"/>
        <v>0.9</v>
      </c>
      <c r="H35" s="30" t="str">
        <f>Indicadores!P35</f>
        <v>Mensual</v>
      </c>
      <c r="I35" s="30" t="str">
        <f>Indicadores!Q35</f>
        <v>Mensual</v>
      </c>
      <c r="J35" s="34">
        <v>0.84</v>
      </c>
      <c r="K35" s="34"/>
      <c r="L35" s="34"/>
      <c r="M35" s="34"/>
      <c r="N35" s="34"/>
      <c r="O35" s="34"/>
      <c r="P35" s="34"/>
      <c r="Q35" s="34"/>
      <c r="R35" s="34"/>
      <c r="S35" s="34"/>
      <c r="T35" s="34"/>
      <c r="U35" s="34">
        <v>0</v>
      </c>
      <c r="V35" s="35">
        <f t="shared" si="5"/>
        <v>0.42</v>
      </c>
      <c r="W35" s="42"/>
      <c r="X35" s="38" t="s">
        <v>427</v>
      </c>
      <c r="Y35" s="25"/>
      <c r="Z35" s="25"/>
    </row>
    <row r="36" spans="1:26" ht="60" customHeight="1">
      <c r="A36" s="54" t="str">
        <f>Indicadores!D36</f>
        <v>PRO_GAD_IND_004</v>
      </c>
      <c r="B36" s="56" t="str">
        <f>Indicadores!A36</f>
        <v>Consumo de agua promedio bimensual por persona</v>
      </c>
      <c r="C36" s="55" t="str">
        <f>Indicadores!F36</f>
        <v>Gestión Administrativa (GAD)</v>
      </c>
      <c r="D36" s="36">
        <f>Indicadores!N36</f>
        <v>1.66</v>
      </c>
      <c r="E36" s="30" t="str">
        <f>Indicadores!O36</f>
        <v>Hacia abajo</v>
      </c>
      <c r="F36" s="57">
        <f t="shared" ref="F36:F38" si="6">1.15*D36</f>
        <v>1.9089999999999998</v>
      </c>
      <c r="G36" s="58">
        <f t="shared" ref="G36:G38" si="7">1.1*D36</f>
        <v>1.8260000000000001</v>
      </c>
      <c r="H36" s="30" t="str">
        <f>Indicadores!P36</f>
        <v>Bimensual</v>
      </c>
      <c r="I36" s="30" t="str">
        <f>Indicadores!Q36</f>
        <v>Bimensual</v>
      </c>
      <c r="J36" s="41"/>
      <c r="K36" s="34"/>
      <c r="L36" s="41"/>
      <c r="M36" s="34"/>
      <c r="N36" s="41"/>
      <c r="O36" s="34"/>
      <c r="P36" s="41"/>
      <c r="Q36" s="34"/>
      <c r="R36" s="41"/>
      <c r="S36" s="34"/>
      <c r="T36" s="41"/>
      <c r="U36" s="34">
        <v>0</v>
      </c>
      <c r="V36" s="36">
        <f t="shared" si="5"/>
        <v>0</v>
      </c>
      <c r="W36" s="42"/>
      <c r="X36" s="38" t="s">
        <v>428</v>
      </c>
      <c r="Y36" s="25"/>
      <c r="Z36" s="25"/>
    </row>
    <row r="37" spans="1:26" ht="60" customHeight="1">
      <c r="A37" s="54" t="str">
        <f>Indicadores!D37</f>
        <v>PRO_GAD_IND_005</v>
      </c>
      <c r="B37" s="56" t="str">
        <f>Indicadores!A37</f>
        <v>Consumo de energía promedio mensual por persona</v>
      </c>
      <c r="C37" s="55" t="str">
        <f>Indicadores!F37</f>
        <v>Gestión Administrativa (GAD)</v>
      </c>
      <c r="D37" s="36">
        <f>Indicadores!N37</f>
        <v>51.31</v>
      </c>
      <c r="E37" s="30" t="str">
        <f>Indicadores!O37</f>
        <v>Hacia abajo</v>
      </c>
      <c r="F37" s="57">
        <f t="shared" si="6"/>
        <v>59.006499999999996</v>
      </c>
      <c r="G37" s="58">
        <f t="shared" si="7"/>
        <v>56.44100000000001</v>
      </c>
      <c r="H37" s="30" t="str">
        <f>Indicadores!P37</f>
        <v>Mensual</v>
      </c>
      <c r="I37" s="30" t="str">
        <f>Indicadores!Q37</f>
        <v>Mensual</v>
      </c>
      <c r="J37" s="41"/>
      <c r="K37" s="41"/>
      <c r="L37" s="41"/>
      <c r="M37" s="41"/>
      <c r="N37" s="41"/>
      <c r="O37" s="41"/>
      <c r="P37" s="41"/>
      <c r="Q37" s="41"/>
      <c r="R37" s="41"/>
      <c r="S37" s="41"/>
      <c r="T37" s="41"/>
      <c r="U37" s="41">
        <v>0</v>
      </c>
      <c r="V37" s="36">
        <f t="shared" si="5"/>
        <v>0</v>
      </c>
      <c r="W37" s="42"/>
      <c r="X37" s="38" t="s">
        <v>429</v>
      </c>
      <c r="Y37" s="25"/>
      <c r="Z37" s="25"/>
    </row>
    <row r="38" spans="1:26" ht="60" customHeight="1">
      <c r="A38" s="54" t="str">
        <f>Indicadores!D38</f>
        <v>PRO_GAD_IND_006</v>
      </c>
      <c r="B38" s="56" t="str">
        <f>Indicadores!A38</f>
        <v>Consumo de papel promedio mensual por persona</v>
      </c>
      <c r="C38" s="55" t="str">
        <f>Indicadores!F38</f>
        <v>Gestión Administrativa (GAD)</v>
      </c>
      <c r="D38" s="36">
        <f>Indicadores!N38</f>
        <v>287.56</v>
      </c>
      <c r="E38" s="30" t="str">
        <f>Indicadores!O38</f>
        <v>Hacia abajo</v>
      </c>
      <c r="F38" s="57">
        <f t="shared" si="6"/>
        <v>330.69399999999996</v>
      </c>
      <c r="G38" s="58">
        <f t="shared" si="7"/>
        <v>316.31600000000003</v>
      </c>
      <c r="H38" s="30" t="str">
        <f>Indicadores!P38</f>
        <v>Mensual</v>
      </c>
      <c r="I38" s="30" t="str">
        <f>Indicadores!Q38</f>
        <v>Mensual</v>
      </c>
      <c r="J38" s="41"/>
      <c r="K38" s="41"/>
      <c r="L38" s="41"/>
      <c r="M38" s="41"/>
      <c r="N38" s="41"/>
      <c r="O38" s="41"/>
      <c r="P38" s="41"/>
      <c r="Q38" s="41"/>
      <c r="R38" s="41"/>
      <c r="S38" s="41"/>
      <c r="T38" s="41"/>
      <c r="U38" s="41">
        <v>0</v>
      </c>
      <c r="V38" s="36">
        <f t="shared" si="5"/>
        <v>0</v>
      </c>
      <c r="W38" s="42"/>
      <c r="X38" s="38"/>
      <c r="Y38" s="25"/>
      <c r="Z38" s="25"/>
    </row>
    <row r="39" spans="1:26" ht="60" customHeight="1">
      <c r="A39" s="54" t="str">
        <f>Indicadores!D39</f>
        <v>PRO_GAD_IND_007</v>
      </c>
      <c r="B39" s="56" t="str">
        <f>Indicadores!A39</f>
        <v>Porcentaje de Residuos Aprovechados</v>
      </c>
      <c r="C39" s="55" t="str">
        <f>Indicadores!F39</f>
        <v>Gestión Administrativa (GAD)</v>
      </c>
      <c r="D39" s="29">
        <f>Indicadores!N39</f>
        <v>0.3</v>
      </c>
      <c r="E39" s="30" t="str">
        <f>Indicadores!O39</f>
        <v>Hacia arriba</v>
      </c>
      <c r="F39" s="31">
        <f t="shared" ref="F39:F41" si="8">0.85*D39</f>
        <v>0.255</v>
      </c>
      <c r="G39" s="32">
        <f t="shared" ref="G39:G41" si="9">0.9*D39</f>
        <v>0.27</v>
      </c>
      <c r="H39" s="30" t="str">
        <f>Indicadores!P39</f>
        <v>Mensual</v>
      </c>
      <c r="I39" s="30" t="str">
        <f>Indicadores!Q39</f>
        <v>Mensual</v>
      </c>
      <c r="J39" s="45">
        <v>0.5</v>
      </c>
      <c r="K39" s="45">
        <v>0.35</v>
      </c>
      <c r="L39" s="45"/>
      <c r="M39" s="45"/>
      <c r="N39" s="45"/>
      <c r="O39" s="45"/>
      <c r="P39" s="45"/>
      <c r="Q39" s="45">
        <v>0.59</v>
      </c>
      <c r="R39" s="45"/>
      <c r="S39" s="45"/>
      <c r="T39" s="45">
        <v>0.38</v>
      </c>
      <c r="U39" s="45">
        <v>0.41</v>
      </c>
      <c r="V39" s="35">
        <f t="shared" si="5"/>
        <v>0.44600000000000001</v>
      </c>
      <c r="W39" s="42"/>
      <c r="X39" s="38" t="s">
        <v>430</v>
      </c>
      <c r="Y39" s="25"/>
      <c r="Z39" s="25"/>
    </row>
    <row r="40" spans="1:26" ht="60" customHeight="1">
      <c r="A40" s="54" t="str">
        <f>Indicadores!D40</f>
        <v>PRO_DOC_IND_004</v>
      </c>
      <c r="B40" s="27" t="str">
        <f>Indicadores!A40</f>
        <v>Porcentaje de distribución de los Documentos</v>
      </c>
      <c r="C40" s="55" t="str">
        <f>Indicadores!F40</f>
        <v>Gestión Documental (DOC)</v>
      </c>
      <c r="D40" s="29">
        <f>Indicadores!N40</f>
        <v>0.8</v>
      </c>
      <c r="E40" s="30" t="str">
        <f>Indicadores!O40</f>
        <v>Hacia arriba</v>
      </c>
      <c r="F40" s="31">
        <f t="shared" si="8"/>
        <v>0.68</v>
      </c>
      <c r="G40" s="32">
        <f t="shared" si="9"/>
        <v>0.72000000000000008</v>
      </c>
      <c r="H40" s="30" t="str">
        <f>Indicadores!P40</f>
        <v>Mensual</v>
      </c>
      <c r="I40" s="30" t="str">
        <f>Indicadores!Q40</f>
        <v>Mensual</v>
      </c>
      <c r="J40" s="34">
        <v>1</v>
      </c>
      <c r="K40" s="34">
        <v>1</v>
      </c>
      <c r="L40" s="34">
        <v>1</v>
      </c>
      <c r="M40" s="34">
        <v>1</v>
      </c>
      <c r="N40" s="34">
        <v>1</v>
      </c>
      <c r="O40" s="34">
        <v>1</v>
      </c>
      <c r="P40" s="34">
        <v>1</v>
      </c>
      <c r="Q40" s="34">
        <v>1</v>
      </c>
      <c r="R40" s="34">
        <v>1</v>
      </c>
      <c r="S40" s="34">
        <v>1</v>
      </c>
      <c r="T40" s="34">
        <v>1</v>
      </c>
      <c r="U40" s="34">
        <v>1</v>
      </c>
      <c r="V40" s="59">
        <v>1</v>
      </c>
      <c r="W40" s="42"/>
      <c r="X40" s="38" t="s">
        <v>431</v>
      </c>
      <c r="Y40" s="25"/>
      <c r="Z40" s="25"/>
    </row>
    <row r="41" spans="1:26" ht="60" customHeight="1">
      <c r="A41" s="54" t="str">
        <f>Indicadores!D41</f>
        <v>PRO_ATH_IND_001</v>
      </c>
      <c r="B41" s="27" t="str">
        <f>Indicadores!A41</f>
        <v>Inducción a la entidad</v>
      </c>
      <c r="C41" s="55" t="str">
        <f>Indicadores!F41</f>
        <v>Administración del Talento Humano. (ATH)</v>
      </c>
      <c r="D41" s="29">
        <f>Indicadores!N41</f>
        <v>0.8</v>
      </c>
      <c r="E41" s="30" t="str">
        <f>Indicadores!O41</f>
        <v>Hacia arriba</v>
      </c>
      <c r="F41" s="31">
        <f t="shared" si="8"/>
        <v>0.68</v>
      </c>
      <c r="G41" s="32">
        <f t="shared" si="9"/>
        <v>0.72000000000000008</v>
      </c>
      <c r="H41" s="30" t="str">
        <f>Indicadores!P41</f>
        <v>Semestral</v>
      </c>
      <c r="I41" s="30" t="str">
        <f>Indicadores!Q41</f>
        <v>Semestral</v>
      </c>
      <c r="J41" s="41" t="s">
        <v>413</v>
      </c>
      <c r="K41" s="41" t="s">
        <v>413</v>
      </c>
      <c r="L41" s="41" t="s">
        <v>413</v>
      </c>
      <c r="M41" s="41" t="s">
        <v>413</v>
      </c>
      <c r="N41" s="41" t="s">
        <v>413</v>
      </c>
      <c r="O41" s="34">
        <v>1</v>
      </c>
      <c r="P41" s="41" t="s">
        <v>413</v>
      </c>
      <c r="Q41" s="41" t="s">
        <v>413</v>
      </c>
      <c r="R41" s="41" t="s">
        <v>413</v>
      </c>
      <c r="S41" s="41" t="s">
        <v>413</v>
      </c>
      <c r="T41" s="41" t="s">
        <v>413</v>
      </c>
      <c r="U41" s="34">
        <v>0.4</v>
      </c>
      <c r="V41" s="35">
        <f t="shared" ref="V41:V60" si="10">AVERAGE(J41:U41)</f>
        <v>0.7</v>
      </c>
      <c r="W41" s="36"/>
      <c r="X41" s="38"/>
      <c r="Y41" s="25"/>
      <c r="Z41" s="25"/>
    </row>
    <row r="42" spans="1:26" ht="60" customHeight="1">
      <c r="A42" s="54" t="s">
        <v>272</v>
      </c>
      <c r="B42" s="27" t="s">
        <v>270</v>
      </c>
      <c r="C42" s="55" t="s">
        <v>266</v>
      </c>
      <c r="D42" s="29">
        <v>0.8</v>
      </c>
      <c r="E42" s="30" t="s">
        <v>33</v>
      </c>
      <c r="F42" s="31">
        <v>0.68</v>
      </c>
      <c r="G42" s="32">
        <v>0.72</v>
      </c>
      <c r="H42" s="30" t="s">
        <v>56</v>
      </c>
      <c r="I42" s="30" t="s">
        <v>56</v>
      </c>
      <c r="J42" s="41" t="s">
        <v>413</v>
      </c>
      <c r="K42" s="41" t="s">
        <v>413</v>
      </c>
      <c r="L42" s="45">
        <v>0.85</v>
      </c>
      <c r="M42" s="41" t="s">
        <v>413</v>
      </c>
      <c r="N42" s="41" t="s">
        <v>413</v>
      </c>
      <c r="O42" s="45">
        <v>0.94</v>
      </c>
      <c r="P42" s="41" t="s">
        <v>413</v>
      </c>
      <c r="Q42" s="41" t="s">
        <v>413</v>
      </c>
      <c r="R42" s="45">
        <v>0.93</v>
      </c>
      <c r="S42" s="41" t="s">
        <v>413</v>
      </c>
      <c r="T42" s="41" t="s">
        <v>413</v>
      </c>
      <c r="U42" s="45">
        <v>0.94</v>
      </c>
      <c r="V42" s="35">
        <f t="shared" si="10"/>
        <v>0.91500000000000004</v>
      </c>
      <c r="W42" s="36"/>
      <c r="X42" s="38"/>
      <c r="Y42" s="25"/>
      <c r="Z42" s="25"/>
    </row>
    <row r="43" spans="1:26" ht="60" customHeight="1">
      <c r="A43" s="54" t="str">
        <f>Indicadores!D43</f>
        <v>PRO_ATH_IND_007</v>
      </c>
      <c r="B43" s="27" t="str">
        <f>Indicadores!A43</f>
        <v>Porcentaje de cumplimiento de la evaluación SST</v>
      </c>
      <c r="C43" s="55" t="str">
        <f>Indicadores!F43</f>
        <v>Administración del Talento Humano. (ATH)</v>
      </c>
      <c r="D43" s="29">
        <f>Indicadores!N43</f>
        <v>0.8</v>
      </c>
      <c r="E43" s="30" t="str">
        <f>Indicadores!O43</f>
        <v>Hacia arriba</v>
      </c>
      <c r="F43" s="31">
        <f t="shared" ref="F43:F61" si="11">0.85*D43</f>
        <v>0.68</v>
      </c>
      <c r="G43" s="32">
        <f t="shared" ref="G43:G61" si="12">0.9*D43</f>
        <v>0.72000000000000008</v>
      </c>
      <c r="H43" s="30" t="str">
        <f>Indicadores!P43</f>
        <v>Anual</v>
      </c>
      <c r="I43" s="30" t="str">
        <f>Indicadores!Q43</f>
        <v>Anual</v>
      </c>
      <c r="J43" s="41" t="s">
        <v>413</v>
      </c>
      <c r="K43" s="41" t="s">
        <v>413</v>
      </c>
      <c r="L43" s="41" t="s">
        <v>413</v>
      </c>
      <c r="M43" s="41" t="s">
        <v>413</v>
      </c>
      <c r="N43" s="41" t="s">
        <v>413</v>
      </c>
      <c r="O43" s="41" t="s">
        <v>413</v>
      </c>
      <c r="P43" s="41" t="s">
        <v>413</v>
      </c>
      <c r="Q43" s="41" t="s">
        <v>413</v>
      </c>
      <c r="R43" s="41" t="s">
        <v>413</v>
      </c>
      <c r="S43" s="41" t="s">
        <v>413</v>
      </c>
      <c r="T43" s="41" t="s">
        <v>413</v>
      </c>
      <c r="U43" s="45">
        <v>0.98</v>
      </c>
      <c r="V43" s="35">
        <f t="shared" si="10"/>
        <v>0.98</v>
      </c>
      <c r="W43" s="36"/>
      <c r="X43" s="38"/>
      <c r="Y43" s="25"/>
      <c r="Z43" s="25"/>
    </row>
    <row r="44" spans="1:26" ht="60" customHeight="1">
      <c r="A44" s="54" t="str">
        <f>Indicadores!D44</f>
        <v>PRO_ATH_IND_008</v>
      </c>
      <c r="B44" s="27" t="str">
        <f>Indicadores!A44</f>
        <v>Recobro de incapacidades</v>
      </c>
      <c r="C44" s="55" t="str">
        <f>Indicadores!F44</f>
        <v>Administración del Talento Humano. (ATH)</v>
      </c>
      <c r="D44" s="29">
        <f>Indicadores!N44</f>
        <v>0.75</v>
      </c>
      <c r="E44" s="30" t="str">
        <f>Indicadores!O44</f>
        <v>Hacia arriba</v>
      </c>
      <c r="F44" s="31">
        <f t="shared" si="11"/>
        <v>0.63749999999999996</v>
      </c>
      <c r="G44" s="32">
        <f t="shared" si="12"/>
        <v>0.67500000000000004</v>
      </c>
      <c r="H44" s="30" t="str">
        <f>Indicadores!P44</f>
        <v>Anual</v>
      </c>
      <c r="I44" s="30" t="str">
        <f>Indicadores!Q44</f>
        <v>Anual</v>
      </c>
      <c r="J44" s="41" t="s">
        <v>413</v>
      </c>
      <c r="K44" s="41" t="s">
        <v>413</v>
      </c>
      <c r="L44" s="41" t="s">
        <v>413</v>
      </c>
      <c r="M44" s="41" t="s">
        <v>413</v>
      </c>
      <c r="N44" s="41" t="s">
        <v>413</v>
      </c>
      <c r="O44" s="41" t="s">
        <v>413</v>
      </c>
      <c r="P44" s="41" t="s">
        <v>413</v>
      </c>
      <c r="Q44" s="41" t="s">
        <v>413</v>
      </c>
      <c r="R44" s="41" t="s">
        <v>413</v>
      </c>
      <c r="S44" s="41" t="s">
        <v>413</v>
      </c>
      <c r="T44" s="41" t="s">
        <v>413</v>
      </c>
      <c r="U44" s="34">
        <v>0.7</v>
      </c>
      <c r="V44" s="35">
        <f t="shared" si="10"/>
        <v>0.7</v>
      </c>
      <c r="W44" s="36"/>
      <c r="X44" s="38" t="s">
        <v>432</v>
      </c>
      <c r="Y44" s="25"/>
      <c r="Z44" s="25"/>
    </row>
    <row r="45" spans="1:26" ht="60" customHeight="1">
      <c r="A45" s="54" t="str">
        <f>Indicadores!D45</f>
        <v>PRO_ATH_IND_009</v>
      </c>
      <c r="B45" s="27" t="str">
        <f>Indicadores!A45</f>
        <v>Gestión de cobro de incapacidades</v>
      </c>
      <c r="C45" s="55" t="str">
        <f>Indicadores!F45</f>
        <v>Administración del Talento Humano. (ATH)</v>
      </c>
      <c r="D45" s="29">
        <f>Indicadores!N45</f>
        <v>0.9</v>
      </c>
      <c r="E45" s="30" t="str">
        <f>Indicadores!O45</f>
        <v>Hacia arriba</v>
      </c>
      <c r="F45" s="31">
        <f t="shared" si="11"/>
        <v>0.76500000000000001</v>
      </c>
      <c r="G45" s="32">
        <f t="shared" si="12"/>
        <v>0.81</v>
      </c>
      <c r="H45" s="30" t="str">
        <f>Indicadores!P45</f>
        <v>Bimensual</v>
      </c>
      <c r="I45" s="30" t="str">
        <f>Indicadores!Q45</f>
        <v>Bimensual</v>
      </c>
      <c r="J45" s="41" t="s">
        <v>413</v>
      </c>
      <c r="K45" s="34">
        <v>1</v>
      </c>
      <c r="L45" s="41" t="s">
        <v>413</v>
      </c>
      <c r="M45" s="34">
        <v>1</v>
      </c>
      <c r="N45" s="41" t="s">
        <v>413</v>
      </c>
      <c r="O45" s="34">
        <v>1</v>
      </c>
      <c r="P45" s="41" t="s">
        <v>413</v>
      </c>
      <c r="Q45" s="34">
        <v>1</v>
      </c>
      <c r="R45" s="41" t="s">
        <v>413</v>
      </c>
      <c r="S45" s="34">
        <v>1</v>
      </c>
      <c r="T45" s="41" t="s">
        <v>413</v>
      </c>
      <c r="U45" s="34">
        <v>1</v>
      </c>
      <c r="V45" s="35">
        <f t="shared" si="10"/>
        <v>1</v>
      </c>
      <c r="W45" s="36"/>
      <c r="X45" s="38"/>
      <c r="Y45" s="25"/>
      <c r="Z45" s="25"/>
    </row>
    <row r="46" spans="1:26" ht="60" customHeight="1">
      <c r="A46" s="54" t="str">
        <f>Indicadores!D46</f>
        <v>PRO_GJR_IND_001</v>
      </c>
      <c r="B46" s="27" t="str">
        <f>Indicadores!A46</f>
        <v xml:space="preserve">Emisión de Conceptos jurídicos </v>
      </c>
      <c r="C46" s="55" t="str">
        <f>Indicadores!F46</f>
        <v>Gestión Jurídica. (GJR)</v>
      </c>
      <c r="D46" s="29">
        <f>Indicadores!N46</f>
        <v>0.9</v>
      </c>
      <c r="E46" s="30" t="str">
        <f>Indicadores!O46</f>
        <v>Hacia arriba</v>
      </c>
      <c r="F46" s="31">
        <f t="shared" si="11"/>
        <v>0.76500000000000001</v>
      </c>
      <c r="G46" s="32">
        <f t="shared" si="12"/>
        <v>0.81</v>
      </c>
      <c r="H46" s="30" t="str">
        <f>Indicadores!P46</f>
        <v>Trimestral</v>
      </c>
      <c r="I46" s="30" t="str">
        <f>Indicadores!Q46</f>
        <v>Trimestral</v>
      </c>
      <c r="J46" s="34"/>
      <c r="K46" s="34"/>
      <c r="L46" s="44">
        <v>0.97</v>
      </c>
      <c r="M46" s="34"/>
      <c r="N46" s="34"/>
      <c r="O46" s="44">
        <v>0.92</v>
      </c>
      <c r="P46" s="34"/>
      <c r="Q46" s="34"/>
      <c r="R46" s="44">
        <v>0.92</v>
      </c>
      <c r="S46" s="34"/>
      <c r="T46" s="34"/>
      <c r="U46" s="44">
        <v>1</v>
      </c>
      <c r="V46" s="35">
        <f t="shared" si="10"/>
        <v>0.95250000000000001</v>
      </c>
      <c r="W46" s="36" t="s">
        <v>433</v>
      </c>
      <c r="X46" s="38"/>
      <c r="Y46" s="25"/>
      <c r="Z46" s="25"/>
    </row>
    <row r="47" spans="1:26" ht="60" customHeight="1">
      <c r="A47" s="54" t="str">
        <f>Indicadores!D47</f>
        <v>PRO_GJR_IND_002</v>
      </c>
      <c r="B47" s="27" t="str">
        <f>Indicadores!A47</f>
        <v xml:space="preserve">Atención integral de procesos judiciales </v>
      </c>
      <c r="C47" s="55" t="str">
        <f>Indicadores!F47</f>
        <v>Gestión Jurídica. (GJR)</v>
      </c>
      <c r="D47" s="29">
        <f>Indicadores!N47</f>
        <v>0.9</v>
      </c>
      <c r="E47" s="30" t="str">
        <f>Indicadores!O47</f>
        <v>Hacia arriba</v>
      </c>
      <c r="F47" s="31">
        <f t="shared" si="11"/>
        <v>0.76500000000000001</v>
      </c>
      <c r="G47" s="32">
        <f t="shared" si="12"/>
        <v>0.81</v>
      </c>
      <c r="H47" s="30" t="str">
        <f>Indicadores!P47</f>
        <v>Trimestral</v>
      </c>
      <c r="I47" s="30" t="str">
        <f>Indicadores!Q47</f>
        <v>Trimestral</v>
      </c>
      <c r="J47" s="34"/>
      <c r="K47" s="34"/>
      <c r="L47" s="44">
        <v>0.9</v>
      </c>
      <c r="M47" s="34"/>
      <c r="N47" s="34"/>
      <c r="O47" s="44">
        <v>0.98</v>
      </c>
      <c r="P47" s="34"/>
      <c r="Q47" s="34"/>
      <c r="R47" s="44">
        <v>0.88</v>
      </c>
      <c r="S47" s="34"/>
      <c r="T47" s="34"/>
      <c r="U47" s="44">
        <v>1</v>
      </c>
      <c r="V47" s="35">
        <f t="shared" si="10"/>
        <v>0.94</v>
      </c>
      <c r="W47" s="36" t="s">
        <v>433</v>
      </c>
      <c r="X47" s="38"/>
      <c r="Y47" s="25"/>
      <c r="Z47" s="25"/>
    </row>
    <row r="48" spans="1:26" ht="60" customHeight="1">
      <c r="A48" s="54" t="str">
        <f>Indicadores!D48</f>
        <v>PRO_CTR_IND_004</v>
      </c>
      <c r="B48" s="27" t="str">
        <f>Indicadores!A48</f>
        <v>Revisión de proyectos de actas de liquidación</v>
      </c>
      <c r="C48" s="55" t="str">
        <f>Indicadores!F48</f>
        <v>Contratación. (CTR)</v>
      </c>
      <c r="D48" s="29">
        <f>Indicadores!N48</f>
        <v>0.8</v>
      </c>
      <c r="E48" s="30" t="str">
        <f>Indicadores!O48</f>
        <v>Hacia arriba</v>
      </c>
      <c r="F48" s="31">
        <f t="shared" si="11"/>
        <v>0.68</v>
      </c>
      <c r="G48" s="32">
        <f t="shared" si="12"/>
        <v>0.72000000000000008</v>
      </c>
      <c r="H48" s="30" t="str">
        <f>Indicadores!P48</f>
        <v>Trimestral</v>
      </c>
      <c r="I48" s="30" t="str">
        <f>Indicadores!Q48</f>
        <v>Trimestral</v>
      </c>
      <c r="J48" s="34"/>
      <c r="K48" s="34"/>
      <c r="L48" s="34">
        <v>1</v>
      </c>
      <c r="M48" s="34"/>
      <c r="N48" s="34"/>
      <c r="O48" s="34"/>
      <c r="P48" s="34"/>
      <c r="Q48" s="34"/>
      <c r="R48" s="34"/>
      <c r="S48" s="34"/>
      <c r="T48" s="34"/>
      <c r="U48" s="34">
        <v>0.95</v>
      </c>
      <c r="V48" s="35">
        <f t="shared" si="10"/>
        <v>0.97499999999999998</v>
      </c>
      <c r="W48" s="36"/>
      <c r="X48" s="38"/>
      <c r="Y48" s="25"/>
      <c r="Z48" s="25"/>
    </row>
    <row r="49" spans="1:26" ht="60" customHeight="1">
      <c r="A49" s="54" t="str">
        <f>Indicadores!D49</f>
        <v>PRO_CTR_IND_006</v>
      </c>
      <c r="B49" s="56" t="str">
        <f>Indicadores!A49</f>
        <v>Contratos tramitados en la vigencia</v>
      </c>
      <c r="C49" s="55" t="str">
        <f>Indicadores!F49</f>
        <v>Contratación. (CTR)</v>
      </c>
      <c r="D49" s="29">
        <f>Indicadores!N49</f>
        <v>0.8</v>
      </c>
      <c r="E49" s="30" t="str">
        <f>Indicadores!O49</f>
        <v>Hacia arriba</v>
      </c>
      <c r="F49" s="31">
        <f t="shared" si="11"/>
        <v>0.68</v>
      </c>
      <c r="G49" s="32">
        <f t="shared" si="12"/>
        <v>0.72000000000000008</v>
      </c>
      <c r="H49" s="30" t="str">
        <f>Indicadores!P49</f>
        <v>Trimestral</v>
      </c>
      <c r="I49" s="30" t="str">
        <f>Indicadores!Q49</f>
        <v>Trimestral</v>
      </c>
      <c r="J49" s="34"/>
      <c r="K49" s="34"/>
      <c r="L49" s="34"/>
      <c r="M49" s="34"/>
      <c r="N49" s="34"/>
      <c r="O49" s="34">
        <v>0</v>
      </c>
      <c r="P49" s="34"/>
      <c r="Q49" s="34"/>
      <c r="R49" s="34">
        <v>0</v>
      </c>
      <c r="S49" s="34"/>
      <c r="T49" s="34"/>
      <c r="U49" s="34"/>
      <c r="V49" s="35">
        <f t="shared" si="10"/>
        <v>0</v>
      </c>
      <c r="W49" s="36" t="s">
        <v>433</v>
      </c>
      <c r="X49" s="38" t="s">
        <v>434</v>
      </c>
      <c r="Y49" s="25"/>
      <c r="Z49" s="25"/>
    </row>
    <row r="50" spans="1:26" ht="60" customHeight="1">
      <c r="A50" s="54" t="str">
        <f>Indicadores!D50</f>
        <v>PRO_CTR_IND_007</v>
      </c>
      <c r="B50" s="56" t="str">
        <f>Indicadores!A50</f>
        <v>Implementación de criterios ambientales a los contratos aplicables</v>
      </c>
      <c r="C50" s="55" t="str">
        <f>Indicadores!F50</f>
        <v>Contratación. (CTR)</v>
      </c>
      <c r="D50" s="29">
        <f>Indicadores!N50</f>
        <v>0.9</v>
      </c>
      <c r="E50" s="30" t="str">
        <f>Indicadores!O50</f>
        <v>Hacia arriba</v>
      </c>
      <c r="F50" s="31">
        <f t="shared" si="11"/>
        <v>0.76500000000000001</v>
      </c>
      <c r="G50" s="32">
        <f t="shared" si="12"/>
        <v>0.81</v>
      </c>
      <c r="H50" s="30" t="str">
        <f>Indicadores!P50</f>
        <v>Trimestral</v>
      </c>
      <c r="I50" s="30" t="str">
        <f>Indicadores!Q50</f>
        <v>Trimestral</v>
      </c>
      <c r="J50" s="34"/>
      <c r="K50" s="34"/>
      <c r="L50" s="34"/>
      <c r="M50" s="34"/>
      <c r="N50" s="34"/>
      <c r="O50" s="34"/>
      <c r="P50" s="34"/>
      <c r="Q50" s="34"/>
      <c r="R50" s="34"/>
      <c r="S50" s="34"/>
      <c r="T50" s="34"/>
      <c r="U50" s="34">
        <v>0</v>
      </c>
      <c r="V50" s="35">
        <f t="shared" si="10"/>
        <v>0</v>
      </c>
      <c r="W50" s="52" t="s">
        <v>433</v>
      </c>
      <c r="X50" s="38" t="s">
        <v>434</v>
      </c>
      <c r="Y50" s="25"/>
      <c r="Z50" s="25"/>
    </row>
    <row r="51" spans="1:26" ht="60" customHeight="1">
      <c r="A51" s="54" t="str">
        <f>Indicadores!D51</f>
        <v>PRO_GTI_IND_001</v>
      </c>
      <c r="B51" s="27" t="str">
        <f>Indicadores!A51</f>
        <v>Cumplimiento del Plan de Mantenimiento preventivo de la infraestructura tecnológica</v>
      </c>
      <c r="C51" s="55" t="str">
        <f>Indicadores!F51</f>
        <v>Gestión de Servicios de Información y Soporte Tecnológico (GTI)</v>
      </c>
      <c r="D51" s="29">
        <f>Indicadores!N51</f>
        <v>1</v>
      </c>
      <c r="E51" s="30" t="str">
        <f>Indicadores!O51</f>
        <v>Hacia arriba</v>
      </c>
      <c r="F51" s="31">
        <f t="shared" si="11"/>
        <v>0.85</v>
      </c>
      <c r="G51" s="32">
        <f t="shared" si="12"/>
        <v>0.9</v>
      </c>
      <c r="H51" s="30" t="str">
        <f>Indicadores!P51</f>
        <v>Semestral</v>
      </c>
      <c r="I51" s="30" t="str">
        <f>Indicadores!Q51</f>
        <v>Semestral</v>
      </c>
      <c r="J51" s="34"/>
      <c r="K51" s="34"/>
      <c r="L51" s="34"/>
      <c r="M51" s="34"/>
      <c r="N51" s="34"/>
      <c r="O51" s="34">
        <v>1</v>
      </c>
      <c r="P51" s="34"/>
      <c r="Q51" s="34"/>
      <c r="R51" s="34"/>
      <c r="S51" s="34"/>
      <c r="T51" s="34"/>
      <c r="U51" s="34">
        <v>1</v>
      </c>
      <c r="V51" s="35">
        <f t="shared" si="10"/>
        <v>1</v>
      </c>
      <c r="W51" s="38"/>
      <c r="X51" s="38" t="s">
        <v>435</v>
      </c>
      <c r="Y51" s="25"/>
      <c r="Z51" s="25"/>
    </row>
    <row r="52" spans="1:26" ht="60" customHeight="1">
      <c r="A52" s="54" t="str">
        <f>Indicadores!D52</f>
        <v>PRO_GTI_IND_002</v>
      </c>
      <c r="B52" s="27" t="str">
        <f>Indicadores!A52</f>
        <v xml:space="preserve"> Satisfacción de Servicios Tecnológicos prestados por Mesa de Ayuda</v>
      </c>
      <c r="C52" s="55" t="str">
        <f>Indicadores!F52</f>
        <v>Gestión de Servicios de Información y Soporte Tecnológico (GTI)</v>
      </c>
      <c r="D52" s="29">
        <f>Indicadores!N52</f>
        <v>1</v>
      </c>
      <c r="E52" s="30" t="str">
        <f>Indicadores!O52</f>
        <v>Hacia arriba</v>
      </c>
      <c r="F52" s="31">
        <f t="shared" si="11"/>
        <v>0.85</v>
      </c>
      <c r="G52" s="32">
        <f t="shared" si="12"/>
        <v>0.9</v>
      </c>
      <c r="H52" s="30" t="str">
        <f>Indicadores!P52</f>
        <v>Trimestral</v>
      </c>
      <c r="I52" s="30" t="str">
        <f>Indicadores!Q52</f>
        <v>Trimestral</v>
      </c>
      <c r="J52" s="34"/>
      <c r="K52" s="34"/>
      <c r="L52" s="34">
        <v>0.9</v>
      </c>
      <c r="M52" s="34"/>
      <c r="N52" s="34"/>
      <c r="O52" s="34">
        <v>0.97</v>
      </c>
      <c r="P52" s="34"/>
      <c r="Q52" s="34"/>
      <c r="R52" s="34">
        <v>0.94</v>
      </c>
      <c r="S52" s="34"/>
      <c r="T52" s="34"/>
      <c r="U52" s="34">
        <v>0.96</v>
      </c>
      <c r="V52" s="35">
        <f t="shared" si="10"/>
        <v>0.9425</v>
      </c>
      <c r="W52" s="42"/>
      <c r="X52" s="38"/>
      <c r="Y52" s="25"/>
      <c r="Z52" s="25"/>
    </row>
    <row r="53" spans="1:26" ht="60" customHeight="1">
      <c r="A53" s="54" t="str">
        <f>Indicadores!D53</f>
        <v>PRO_GTI_IND_003</v>
      </c>
      <c r="B53" s="27" t="str">
        <f>Indicadores!A53</f>
        <v>Disponibilidad</v>
      </c>
      <c r="C53" s="55" t="str">
        <f>Indicadores!F53</f>
        <v>Gestión de Servicios de Información y Soporte Tecnológico (GTI)</v>
      </c>
      <c r="D53" s="29">
        <f>Indicadores!N53</f>
        <v>0.97</v>
      </c>
      <c r="E53" s="30" t="str">
        <f>Indicadores!O53</f>
        <v>Hacia arriba</v>
      </c>
      <c r="F53" s="31">
        <f t="shared" si="11"/>
        <v>0.82450000000000001</v>
      </c>
      <c r="G53" s="32">
        <f t="shared" si="12"/>
        <v>0.873</v>
      </c>
      <c r="H53" s="30" t="str">
        <f>Indicadores!P53</f>
        <v>Trimestral</v>
      </c>
      <c r="I53" s="30" t="str">
        <f>Indicadores!Q53</f>
        <v>Trimestral</v>
      </c>
      <c r="J53" s="34"/>
      <c r="K53" s="34"/>
      <c r="L53" s="34">
        <v>0.98</v>
      </c>
      <c r="M53" s="34"/>
      <c r="N53" s="34"/>
      <c r="O53" s="34">
        <v>1</v>
      </c>
      <c r="P53" s="34"/>
      <c r="Q53" s="34"/>
      <c r="R53" s="34">
        <v>0.96</v>
      </c>
      <c r="S53" s="34"/>
      <c r="T53" s="34"/>
      <c r="U53" s="34">
        <v>0.98</v>
      </c>
      <c r="V53" s="35">
        <f t="shared" si="10"/>
        <v>0.98</v>
      </c>
      <c r="W53" s="42"/>
      <c r="X53" s="38" t="s">
        <v>436</v>
      </c>
      <c r="Y53" s="25"/>
      <c r="Z53" s="25"/>
    </row>
    <row r="54" spans="1:26" ht="60" customHeight="1">
      <c r="A54" s="54" t="str">
        <f>Indicadores!D54</f>
        <v>PRO_GTI_IND_004</v>
      </c>
      <c r="B54" s="27" t="str">
        <f>Indicadores!A54</f>
        <v>Cumplimiento del plan de acción de auditorías del SGSI</v>
      </c>
      <c r="C54" s="55" t="str">
        <f>Indicadores!F54</f>
        <v>Gestión de Servicios de Información y Soporte Tecnológico (GTI)</v>
      </c>
      <c r="D54" s="29">
        <f>Indicadores!N54</f>
        <v>1</v>
      </c>
      <c r="E54" s="30" t="str">
        <f>Indicadores!O54</f>
        <v>Hacia arriba</v>
      </c>
      <c r="F54" s="31">
        <f t="shared" si="11"/>
        <v>0.85</v>
      </c>
      <c r="G54" s="32">
        <f t="shared" si="12"/>
        <v>0.9</v>
      </c>
      <c r="H54" s="30" t="str">
        <f>Indicadores!P54</f>
        <v>Semestral</v>
      </c>
      <c r="I54" s="30" t="str">
        <f>Indicadores!Q54</f>
        <v>Semestral</v>
      </c>
      <c r="J54" s="34"/>
      <c r="K54" s="34"/>
      <c r="L54" s="34"/>
      <c r="M54" s="34"/>
      <c r="N54" s="34"/>
      <c r="O54" s="34">
        <v>0.6</v>
      </c>
      <c r="P54" s="34"/>
      <c r="Q54" s="34"/>
      <c r="R54" s="34"/>
      <c r="S54" s="34"/>
      <c r="T54" s="34"/>
      <c r="U54" s="34">
        <v>0.5</v>
      </c>
      <c r="V54" s="35">
        <f t="shared" si="10"/>
        <v>0.55000000000000004</v>
      </c>
      <c r="W54" s="42"/>
      <c r="X54" s="38" t="s">
        <v>437</v>
      </c>
      <c r="Y54" s="25"/>
      <c r="Z54" s="25"/>
    </row>
    <row r="55" spans="1:26" ht="60" customHeight="1">
      <c r="A55" s="54" t="str">
        <f>Indicadores!D55</f>
        <v>PRO_GTI_IND_005</v>
      </c>
      <c r="B55" s="27" t="str">
        <f>Indicadores!A55</f>
        <v xml:space="preserve">Personal capacitado en el SGSI </v>
      </c>
      <c r="C55" s="55" t="str">
        <f>Indicadores!F55</f>
        <v>Gestión de Servicios de Información y Soporte Tecnológico (GTI)</v>
      </c>
      <c r="D55" s="29">
        <f>Indicadores!N55</f>
        <v>0.9</v>
      </c>
      <c r="E55" s="30" t="str">
        <f>Indicadores!O55</f>
        <v>Hacia arriba</v>
      </c>
      <c r="F55" s="31">
        <f t="shared" si="11"/>
        <v>0.76500000000000001</v>
      </c>
      <c r="G55" s="32">
        <f t="shared" si="12"/>
        <v>0.81</v>
      </c>
      <c r="H55" s="30" t="str">
        <f>Indicadores!P55</f>
        <v>Semestral</v>
      </c>
      <c r="I55" s="30" t="str">
        <f>Indicadores!Q55</f>
        <v>Semestral</v>
      </c>
      <c r="J55" s="34"/>
      <c r="K55" s="34"/>
      <c r="L55" s="34"/>
      <c r="M55" s="34"/>
      <c r="N55" s="34"/>
      <c r="O55" s="34">
        <v>1</v>
      </c>
      <c r="P55" s="34"/>
      <c r="Q55" s="34"/>
      <c r="R55" s="34"/>
      <c r="S55" s="34"/>
      <c r="T55" s="34"/>
      <c r="U55" s="34">
        <v>1</v>
      </c>
      <c r="V55" s="35">
        <f t="shared" si="10"/>
        <v>1</v>
      </c>
      <c r="W55" s="42"/>
      <c r="X55" s="38" t="s">
        <v>438</v>
      </c>
      <c r="Y55" s="25"/>
      <c r="Z55" s="25"/>
    </row>
    <row r="56" spans="1:26" ht="60" customHeight="1">
      <c r="A56" s="54" t="str">
        <f>Indicadores!D56</f>
        <v>PRO_GTI_IND_006</v>
      </c>
      <c r="B56" s="27" t="str">
        <f>Indicadores!A56</f>
        <v>Cumplimiento de usuarios habilitados o autorizados en el directorio activo</v>
      </c>
      <c r="C56" s="55" t="str">
        <f>Indicadores!F56</f>
        <v>Gestión de Servicios de Información y Soporte Tecnológico (GTI)</v>
      </c>
      <c r="D56" s="29">
        <f>Indicadores!N56</f>
        <v>1</v>
      </c>
      <c r="E56" s="30" t="str">
        <f>Indicadores!O56</f>
        <v xml:space="preserve">PUNTO MEDIO </v>
      </c>
      <c r="F56" s="31">
        <f t="shared" si="11"/>
        <v>0.85</v>
      </c>
      <c r="G56" s="32">
        <f t="shared" si="12"/>
        <v>0.9</v>
      </c>
      <c r="H56" s="30" t="str">
        <f>Indicadores!P56</f>
        <v>Semestral</v>
      </c>
      <c r="I56" s="30" t="str">
        <f>Indicadores!Q56</f>
        <v>Semestral</v>
      </c>
      <c r="J56" s="34"/>
      <c r="K56" s="34"/>
      <c r="L56" s="34"/>
      <c r="M56" s="34"/>
      <c r="N56" s="34"/>
      <c r="O56" s="34">
        <v>0.96</v>
      </c>
      <c r="P56" s="34"/>
      <c r="Q56" s="34"/>
      <c r="R56" s="34"/>
      <c r="S56" s="34"/>
      <c r="T56" s="34"/>
      <c r="U56" s="34">
        <v>0.97</v>
      </c>
      <c r="V56" s="35">
        <f t="shared" si="10"/>
        <v>0.96499999999999997</v>
      </c>
      <c r="W56" s="42"/>
      <c r="X56" s="38" t="s">
        <v>439</v>
      </c>
      <c r="Y56" s="25"/>
      <c r="Z56" s="25"/>
    </row>
    <row r="57" spans="1:26" ht="60" customHeight="1">
      <c r="A57" s="54" t="str">
        <f>Indicadores!D57</f>
        <v>PRO_GTI_IND_007</v>
      </c>
      <c r="B57" s="27" t="str">
        <f>Indicadores!A57</f>
        <v>Efectividad en la atención de los incidentes de seguridad de la información reportados</v>
      </c>
      <c r="C57" s="55" t="str">
        <f>Indicadores!F57</f>
        <v>Gestión de Servicios de Información y Soporte Tecnológico (GTI)</v>
      </c>
      <c r="D57" s="29">
        <f>Indicadores!N57</f>
        <v>0.9</v>
      </c>
      <c r="E57" s="30" t="str">
        <f>Indicadores!O57</f>
        <v>hacia arriba</v>
      </c>
      <c r="F57" s="31">
        <f t="shared" si="11"/>
        <v>0.76500000000000001</v>
      </c>
      <c r="G57" s="32">
        <f t="shared" si="12"/>
        <v>0.81</v>
      </c>
      <c r="H57" s="30" t="str">
        <f>Indicadores!P57</f>
        <v>Trimestral</v>
      </c>
      <c r="I57" s="30" t="str">
        <f>Indicadores!Q57</f>
        <v>Trimestral</v>
      </c>
      <c r="J57" s="34"/>
      <c r="K57" s="34"/>
      <c r="L57" s="34">
        <v>1</v>
      </c>
      <c r="M57" s="34"/>
      <c r="N57" s="34"/>
      <c r="O57" s="34">
        <v>1</v>
      </c>
      <c r="P57" s="34"/>
      <c r="Q57" s="34"/>
      <c r="R57" s="34">
        <v>1</v>
      </c>
      <c r="S57" s="34"/>
      <c r="T57" s="34"/>
      <c r="U57" s="34">
        <v>0.9</v>
      </c>
      <c r="V57" s="35">
        <f t="shared" si="10"/>
        <v>0.97499999999999998</v>
      </c>
      <c r="W57" s="42"/>
      <c r="X57" s="38" t="s">
        <v>440</v>
      </c>
      <c r="Y57" s="25"/>
      <c r="Z57" s="25"/>
    </row>
    <row r="58" spans="1:26" ht="60" customHeight="1">
      <c r="A58" s="54" t="str">
        <f>Indicadores!D58</f>
        <v>PRO_GTI_IND_008</v>
      </c>
      <c r="B58" s="27" t="str">
        <f>Indicadores!A58</f>
        <v>Backups y respaldos de la información de usuarios</v>
      </c>
      <c r="C58" s="55" t="str">
        <f>Indicadores!F58</f>
        <v>Gestión de Servicios de Información y Soporte Tecnológico (GTI)</v>
      </c>
      <c r="D58" s="29">
        <f>Indicadores!N58</f>
        <v>1</v>
      </c>
      <c r="E58" s="30" t="str">
        <f>Indicadores!O58</f>
        <v>hacia arriba</v>
      </c>
      <c r="F58" s="31">
        <f t="shared" si="11"/>
        <v>0.85</v>
      </c>
      <c r="G58" s="32">
        <f t="shared" si="12"/>
        <v>0.9</v>
      </c>
      <c r="H58" s="30" t="str">
        <f>Indicadores!P58</f>
        <v>Trimestral</v>
      </c>
      <c r="I58" s="30" t="str">
        <f>Indicadores!Q58</f>
        <v>Trimestral</v>
      </c>
      <c r="J58" s="34"/>
      <c r="K58" s="34"/>
      <c r="L58" s="34">
        <v>0.86</v>
      </c>
      <c r="M58" s="34"/>
      <c r="N58" s="34"/>
      <c r="O58" s="34">
        <v>0.85</v>
      </c>
      <c r="P58" s="34"/>
      <c r="Q58" s="34"/>
      <c r="R58" s="34">
        <v>0.87</v>
      </c>
      <c r="S58" s="34"/>
      <c r="T58" s="34"/>
      <c r="U58" s="34">
        <v>0.86</v>
      </c>
      <c r="V58" s="35">
        <f t="shared" si="10"/>
        <v>0.86</v>
      </c>
      <c r="W58" s="42"/>
      <c r="X58" s="38" t="s">
        <v>441</v>
      </c>
      <c r="Y58" s="25"/>
      <c r="Z58" s="25"/>
    </row>
    <row r="59" spans="1:26" ht="60" customHeight="1">
      <c r="A59" s="54" t="str">
        <f>Indicadores!D59</f>
        <v>PRO_DIS_IND_003</v>
      </c>
      <c r="B59" s="27" t="str">
        <f>Indicadores!A59</f>
        <v>Autos Administrativos generados en el periodo</v>
      </c>
      <c r="C59" s="55" t="str">
        <f>Indicadores!F59</f>
        <v>Gestión Disciplinaria. (DIS)</v>
      </c>
      <c r="D59" s="29">
        <f>Indicadores!N59</f>
        <v>0.9</v>
      </c>
      <c r="E59" s="30" t="str">
        <f>Indicadores!O59</f>
        <v>Hacia arriba</v>
      </c>
      <c r="F59" s="31">
        <f t="shared" si="11"/>
        <v>0.76500000000000001</v>
      </c>
      <c r="G59" s="32">
        <f t="shared" si="12"/>
        <v>0.81</v>
      </c>
      <c r="H59" s="30" t="str">
        <f>Indicadores!P59</f>
        <v>Trimestral</v>
      </c>
      <c r="I59" s="30" t="str">
        <f>Indicadores!Q59</f>
        <v>Trimestral</v>
      </c>
      <c r="J59" s="34"/>
      <c r="K59" s="34"/>
      <c r="L59" s="34">
        <v>1</v>
      </c>
      <c r="M59" s="34"/>
      <c r="N59" s="34"/>
      <c r="O59" s="34">
        <v>1</v>
      </c>
      <c r="P59" s="34"/>
      <c r="Q59" s="34"/>
      <c r="R59" s="34">
        <v>1</v>
      </c>
      <c r="S59" s="34"/>
      <c r="T59" s="34"/>
      <c r="U59" s="34"/>
      <c r="V59" s="35">
        <f t="shared" si="10"/>
        <v>1</v>
      </c>
      <c r="W59" s="42"/>
      <c r="X59" s="38" t="s">
        <v>442</v>
      </c>
      <c r="Y59" s="25"/>
      <c r="Z59" s="25"/>
    </row>
    <row r="60" spans="1:26" ht="60" customHeight="1">
      <c r="A60" s="60" t="str">
        <f>Indicadores!D60</f>
        <v>PRO_EIN_IND_001</v>
      </c>
      <c r="B60" s="56" t="str">
        <f>Indicadores!A60</f>
        <v>Cumplimiento de cronograma de actividades</v>
      </c>
      <c r="C60" s="61" t="str">
        <f>Indicadores!F60</f>
        <v>Evaluación Independiente. (EIN)</v>
      </c>
      <c r="D60" s="29">
        <f>Indicadores!N60</f>
        <v>1</v>
      </c>
      <c r="E60" s="30" t="str">
        <f>Indicadores!O60</f>
        <v>Hacia arriba</v>
      </c>
      <c r="F60" s="31">
        <f t="shared" si="11"/>
        <v>0.85</v>
      </c>
      <c r="G60" s="32">
        <f t="shared" si="12"/>
        <v>0.9</v>
      </c>
      <c r="H60" s="30" t="str">
        <f>Indicadores!P60</f>
        <v>Trimestral</v>
      </c>
      <c r="I60" s="30" t="str">
        <f>Indicadores!Q60</f>
        <v>Trimestral</v>
      </c>
      <c r="J60" s="34"/>
      <c r="K60" s="34"/>
      <c r="L60" s="44">
        <v>1</v>
      </c>
      <c r="M60" s="34"/>
      <c r="N60" s="34"/>
      <c r="O60" s="44">
        <v>1</v>
      </c>
      <c r="P60" s="34"/>
      <c r="Q60" s="34"/>
      <c r="R60" s="44">
        <v>1</v>
      </c>
      <c r="S60" s="34"/>
      <c r="T60" s="34"/>
      <c r="U60" s="44">
        <v>1</v>
      </c>
      <c r="V60" s="35">
        <f t="shared" si="10"/>
        <v>1</v>
      </c>
      <c r="W60" s="42"/>
      <c r="X60" s="38"/>
      <c r="Y60" s="25"/>
      <c r="Z60" s="25"/>
    </row>
    <row r="61" spans="1:26" ht="60" customHeight="1">
      <c r="A61" s="60" t="str">
        <f>Indicadores!D61</f>
        <v>PRO_EIN_IND_003</v>
      </c>
      <c r="B61" s="56" t="str">
        <f>Indicadores!A61</f>
        <v>Cumplimiento oportuno de cronograma de actividades de requerimiento legal</v>
      </c>
      <c r="C61" s="61" t="str">
        <f>Indicadores!F61</f>
        <v>Evaluación Independiente. (EIN)</v>
      </c>
      <c r="D61" s="29">
        <f>Indicadores!N61</f>
        <v>1</v>
      </c>
      <c r="E61" s="30" t="str">
        <f>Indicadores!O61</f>
        <v>Hacia arriba</v>
      </c>
      <c r="F61" s="31">
        <f t="shared" si="11"/>
        <v>0.85</v>
      </c>
      <c r="G61" s="32">
        <f t="shared" si="12"/>
        <v>0.9</v>
      </c>
      <c r="H61" s="30" t="str">
        <f>Indicadores!P61</f>
        <v>Trimestral</v>
      </c>
      <c r="I61" s="30" t="str">
        <f>Indicadores!Q61</f>
        <v>Trimestral</v>
      </c>
      <c r="J61" s="34"/>
      <c r="K61" s="34"/>
      <c r="L61" s="44">
        <v>1</v>
      </c>
      <c r="M61" s="34"/>
      <c r="N61" s="34"/>
      <c r="O61" s="44">
        <v>1</v>
      </c>
      <c r="P61" s="34"/>
      <c r="Q61" s="34"/>
      <c r="R61" s="44">
        <v>1</v>
      </c>
      <c r="S61" s="34"/>
      <c r="T61" s="34"/>
      <c r="U61" s="34">
        <v>1</v>
      </c>
      <c r="V61" s="35">
        <f>100%</f>
        <v>1</v>
      </c>
      <c r="W61" s="42"/>
      <c r="X61" s="38"/>
      <c r="Y61" s="25"/>
      <c r="Z61" s="25"/>
    </row>
    <row r="62" spans="1:26" ht="12.75" customHeight="1">
      <c r="A62" s="62"/>
      <c r="B62" s="63"/>
      <c r="C62" s="25"/>
      <c r="D62" s="25"/>
      <c r="E62" s="64"/>
      <c r="F62" s="25"/>
      <c r="G62" s="25"/>
      <c r="H62" s="25"/>
      <c r="I62" s="25"/>
      <c r="J62" s="25"/>
      <c r="K62" s="25"/>
      <c r="L62" s="25"/>
      <c r="M62" s="25"/>
      <c r="N62" s="25"/>
      <c r="O62" s="25"/>
      <c r="P62" s="25"/>
      <c r="Q62" s="25"/>
      <c r="R62" s="25"/>
      <c r="S62" s="25"/>
      <c r="T62" s="25"/>
      <c r="U62" s="25"/>
      <c r="V62" s="64"/>
      <c r="W62" s="25"/>
      <c r="X62" s="25"/>
      <c r="Y62" s="25"/>
      <c r="Z62" s="25"/>
    </row>
    <row r="63" spans="1:26" ht="12.75" customHeight="1">
      <c r="A63" s="62"/>
      <c r="B63" s="63"/>
      <c r="C63" s="25"/>
      <c r="D63" s="25"/>
      <c r="E63" s="64"/>
      <c r="F63" s="25"/>
      <c r="G63" s="25"/>
      <c r="H63" s="25"/>
      <c r="I63" s="25"/>
      <c r="J63" s="25"/>
      <c r="K63" s="25"/>
      <c r="L63" s="25"/>
      <c r="M63" s="25"/>
      <c r="N63" s="25"/>
      <c r="O63" s="25"/>
      <c r="P63" s="25"/>
      <c r="Q63" s="25"/>
      <c r="R63" s="25"/>
      <c r="S63" s="25"/>
      <c r="T63" s="25"/>
      <c r="U63" s="25"/>
      <c r="V63" s="64"/>
      <c r="W63" s="25"/>
      <c r="X63" s="25"/>
      <c r="Y63" s="25"/>
      <c r="Z63" s="25"/>
    </row>
    <row r="64" spans="1:26" ht="12.75" customHeight="1">
      <c r="A64" s="62"/>
      <c r="B64" s="63"/>
      <c r="C64" s="25"/>
      <c r="D64" s="25"/>
      <c r="E64" s="64"/>
      <c r="F64" s="25"/>
      <c r="G64" s="25"/>
      <c r="H64" s="25"/>
      <c r="I64" s="25"/>
      <c r="J64" s="25"/>
      <c r="K64" s="25"/>
      <c r="L64" s="25"/>
      <c r="M64" s="25"/>
      <c r="N64" s="25"/>
      <c r="O64" s="25"/>
      <c r="P64" s="25"/>
      <c r="Q64" s="25"/>
      <c r="R64" s="25"/>
      <c r="S64" s="25"/>
      <c r="T64" s="25"/>
      <c r="U64" s="25"/>
      <c r="V64" s="64"/>
      <c r="W64" s="25"/>
      <c r="X64" s="25"/>
      <c r="Y64" s="25"/>
      <c r="Z64" s="25"/>
    </row>
    <row r="65" spans="1:26" ht="12.75" customHeight="1">
      <c r="A65" s="62"/>
      <c r="B65" s="63"/>
      <c r="C65" s="25"/>
      <c r="D65" s="25"/>
      <c r="E65" s="64"/>
      <c r="F65" s="25"/>
      <c r="G65" s="25"/>
      <c r="H65" s="25"/>
      <c r="I65" s="25"/>
      <c r="J65" s="25"/>
      <c r="K65" s="25"/>
      <c r="L65" s="25"/>
      <c r="M65" s="25"/>
      <c r="N65" s="25"/>
      <c r="O65" s="25"/>
      <c r="P65" s="25"/>
      <c r="Q65" s="25"/>
      <c r="R65" s="25"/>
      <c r="S65" s="25"/>
      <c r="T65" s="25"/>
      <c r="U65" s="25"/>
      <c r="V65" s="64"/>
      <c r="W65" s="25"/>
      <c r="X65" s="25"/>
      <c r="Y65" s="25"/>
      <c r="Z65" s="25"/>
    </row>
    <row r="66" spans="1:26" ht="12.75" customHeight="1">
      <c r="A66" s="62"/>
      <c r="B66" s="63"/>
      <c r="C66" s="25"/>
      <c r="D66" s="25"/>
      <c r="E66" s="64"/>
      <c r="F66" s="25"/>
      <c r="G66" s="25"/>
      <c r="H66" s="25"/>
      <c r="I66" s="25"/>
      <c r="J66" s="25"/>
      <c r="K66" s="25"/>
      <c r="L66" s="25"/>
      <c r="M66" s="25"/>
      <c r="N66" s="25"/>
      <c r="O66" s="25"/>
      <c r="P66" s="25"/>
      <c r="Q66" s="25"/>
      <c r="R66" s="25"/>
      <c r="S66" s="25"/>
      <c r="T66" s="25"/>
      <c r="U66" s="25"/>
      <c r="V66" s="64"/>
      <c r="W66" s="25"/>
      <c r="X66" s="25"/>
      <c r="Y66" s="25"/>
      <c r="Z66" s="25"/>
    </row>
    <row r="67" spans="1:26" ht="12.75" customHeight="1">
      <c r="A67" s="62"/>
      <c r="B67" s="63"/>
      <c r="C67" s="25"/>
      <c r="D67" s="25"/>
      <c r="E67" s="64"/>
      <c r="F67" s="25"/>
      <c r="G67" s="25"/>
      <c r="H67" s="25"/>
      <c r="I67" s="25"/>
      <c r="J67" s="25"/>
      <c r="K67" s="25"/>
      <c r="L67" s="25"/>
      <c r="M67" s="25"/>
      <c r="N67" s="25"/>
      <c r="O67" s="25"/>
      <c r="P67" s="25"/>
      <c r="Q67" s="25"/>
      <c r="R67" s="25"/>
      <c r="S67" s="25"/>
      <c r="T67" s="25"/>
      <c r="U67" s="25"/>
      <c r="V67" s="64"/>
      <c r="W67" s="25"/>
      <c r="X67" s="25"/>
      <c r="Y67" s="25"/>
      <c r="Z67" s="25"/>
    </row>
    <row r="68" spans="1:26" ht="12.75" customHeight="1">
      <c r="A68" s="62"/>
      <c r="B68" s="63"/>
      <c r="C68" s="25"/>
      <c r="D68" s="25"/>
      <c r="E68" s="64"/>
      <c r="F68" s="25"/>
      <c r="G68" s="25"/>
      <c r="H68" s="25"/>
      <c r="I68" s="25"/>
      <c r="J68" s="25"/>
      <c r="K68" s="25"/>
      <c r="L68" s="25"/>
      <c r="M68" s="25"/>
      <c r="N68" s="25"/>
      <c r="O68" s="25"/>
      <c r="P68" s="25"/>
      <c r="Q68" s="25"/>
      <c r="R68" s="25"/>
      <c r="S68" s="25"/>
      <c r="T68" s="25"/>
      <c r="U68" s="25"/>
      <c r="V68" s="64"/>
      <c r="W68" s="25"/>
      <c r="X68" s="25"/>
      <c r="Y68" s="25"/>
      <c r="Z68" s="25"/>
    </row>
    <row r="69" spans="1:26" ht="12.75" customHeight="1">
      <c r="A69" s="62"/>
      <c r="B69" s="63"/>
      <c r="C69" s="25"/>
      <c r="D69" s="25"/>
      <c r="E69" s="64"/>
      <c r="F69" s="25"/>
      <c r="G69" s="25"/>
      <c r="H69" s="25"/>
      <c r="I69" s="25"/>
      <c r="J69" s="25"/>
      <c r="K69" s="25"/>
      <c r="L69" s="25"/>
      <c r="M69" s="25"/>
      <c r="N69" s="25"/>
      <c r="O69" s="25"/>
      <c r="P69" s="25"/>
      <c r="Q69" s="25"/>
      <c r="R69" s="25"/>
      <c r="S69" s="25"/>
      <c r="T69" s="25"/>
      <c r="U69" s="25"/>
      <c r="V69" s="64"/>
      <c r="W69" s="25"/>
      <c r="X69" s="25"/>
      <c r="Y69" s="25"/>
      <c r="Z69" s="25"/>
    </row>
    <row r="70" spans="1:26" ht="12.75" customHeight="1">
      <c r="A70" s="62"/>
      <c r="B70" s="63"/>
      <c r="C70" s="25"/>
      <c r="D70" s="25"/>
      <c r="E70" s="64"/>
      <c r="F70" s="25"/>
      <c r="G70" s="25"/>
      <c r="H70" s="25"/>
      <c r="I70" s="25"/>
      <c r="J70" s="25"/>
      <c r="K70" s="25"/>
      <c r="L70" s="25"/>
      <c r="M70" s="25"/>
      <c r="N70" s="25"/>
      <c r="O70" s="25"/>
      <c r="P70" s="25"/>
      <c r="Q70" s="25"/>
      <c r="R70" s="25"/>
      <c r="S70" s="25"/>
      <c r="T70" s="25"/>
      <c r="U70" s="25"/>
      <c r="V70" s="64"/>
      <c r="W70" s="25"/>
      <c r="X70" s="25"/>
      <c r="Y70" s="25"/>
      <c r="Z70" s="25"/>
    </row>
    <row r="71" spans="1:26" ht="12.75" customHeight="1">
      <c r="A71" s="62"/>
      <c r="B71" s="63"/>
      <c r="C71" s="25"/>
      <c r="D71" s="25"/>
      <c r="E71" s="64"/>
      <c r="F71" s="25"/>
      <c r="G71" s="25"/>
      <c r="H71" s="25"/>
      <c r="I71" s="25"/>
      <c r="J71" s="25"/>
      <c r="K71" s="25"/>
      <c r="L71" s="25"/>
      <c r="M71" s="25"/>
      <c r="N71" s="25"/>
      <c r="O71" s="25"/>
      <c r="P71" s="25"/>
      <c r="Q71" s="25"/>
      <c r="R71" s="25"/>
      <c r="S71" s="25"/>
      <c r="T71" s="25"/>
      <c r="U71" s="25"/>
      <c r="V71" s="64"/>
      <c r="W71" s="25"/>
      <c r="X71" s="25"/>
      <c r="Y71" s="25"/>
      <c r="Z71" s="25"/>
    </row>
    <row r="72" spans="1:26" ht="12.75" customHeight="1">
      <c r="A72" s="62"/>
      <c r="B72" s="63"/>
      <c r="C72" s="25"/>
      <c r="D72" s="25"/>
      <c r="E72" s="64"/>
      <c r="F72" s="25"/>
      <c r="G72" s="25"/>
      <c r="H72" s="25"/>
      <c r="I72" s="25"/>
      <c r="J72" s="25"/>
      <c r="K72" s="25"/>
      <c r="L72" s="25"/>
      <c r="M72" s="25"/>
      <c r="N72" s="25"/>
      <c r="O72" s="25"/>
      <c r="P72" s="25"/>
      <c r="Q72" s="25"/>
      <c r="R72" s="25"/>
      <c r="S72" s="25"/>
      <c r="T72" s="25"/>
      <c r="U72" s="25"/>
      <c r="V72" s="64"/>
      <c r="W72" s="25"/>
      <c r="X72" s="25"/>
      <c r="Y72" s="25"/>
      <c r="Z72" s="25"/>
    </row>
    <row r="73" spans="1:26" ht="12.75" customHeight="1">
      <c r="A73" s="62"/>
      <c r="B73" s="63"/>
      <c r="C73" s="25"/>
      <c r="D73" s="25"/>
      <c r="E73" s="64"/>
      <c r="F73" s="25"/>
      <c r="G73" s="25"/>
      <c r="H73" s="25"/>
      <c r="I73" s="25"/>
      <c r="J73" s="25"/>
      <c r="K73" s="25"/>
      <c r="L73" s="25"/>
      <c r="M73" s="25"/>
      <c r="N73" s="25"/>
      <c r="O73" s="25"/>
      <c r="P73" s="25"/>
      <c r="Q73" s="25"/>
      <c r="R73" s="25"/>
      <c r="S73" s="25"/>
      <c r="T73" s="25"/>
      <c r="U73" s="25"/>
      <c r="V73" s="64"/>
      <c r="W73" s="25"/>
      <c r="X73" s="25"/>
      <c r="Y73" s="25"/>
      <c r="Z73" s="25"/>
    </row>
    <row r="74" spans="1:26" ht="12.75" customHeight="1">
      <c r="A74" s="62"/>
      <c r="B74" s="63"/>
      <c r="C74" s="25"/>
      <c r="D74" s="25"/>
      <c r="E74" s="64"/>
      <c r="F74" s="25"/>
      <c r="G74" s="25"/>
      <c r="H74" s="25"/>
      <c r="I74" s="25"/>
      <c r="J74" s="25"/>
      <c r="K74" s="25"/>
      <c r="L74" s="25"/>
      <c r="M74" s="25"/>
      <c r="N74" s="25"/>
      <c r="O74" s="25"/>
      <c r="P74" s="25"/>
      <c r="Q74" s="25"/>
      <c r="R74" s="25"/>
      <c r="S74" s="25"/>
      <c r="T74" s="25"/>
      <c r="U74" s="25"/>
      <c r="V74" s="64"/>
      <c r="W74" s="25"/>
      <c r="X74" s="25"/>
      <c r="Y74" s="25"/>
      <c r="Z74" s="25"/>
    </row>
    <row r="75" spans="1:26" ht="12.75" customHeight="1">
      <c r="A75" s="62"/>
      <c r="B75" s="63"/>
      <c r="C75" s="25"/>
      <c r="D75" s="25"/>
      <c r="E75" s="64"/>
      <c r="F75" s="25"/>
      <c r="G75" s="25"/>
      <c r="H75" s="25"/>
      <c r="I75" s="25"/>
      <c r="J75" s="25"/>
      <c r="K75" s="25"/>
      <c r="L75" s="25"/>
      <c r="M75" s="25"/>
      <c r="N75" s="25"/>
      <c r="O75" s="25"/>
      <c r="P75" s="25"/>
      <c r="Q75" s="25"/>
      <c r="R75" s="25"/>
      <c r="S75" s="25"/>
      <c r="T75" s="25"/>
      <c r="U75" s="25"/>
      <c r="V75" s="64"/>
      <c r="W75" s="25"/>
      <c r="X75" s="25"/>
      <c r="Y75" s="25"/>
      <c r="Z75" s="25"/>
    </row>
    <row r="76" spans="1:26" ht="12.75" customHeight="1">
      <c r="A76" s="62"/>
      <c r="B76" s="63"/>
      <c r="C76" s="25"/>
      <c r="D76" s="25"/>
      <c r="E76" s="64"/>
      <c r="F76" s="25"/>
      <c r="G76" s="25"/>
      <c r="H76" s="25"/>
      <c r="I76" s="25"/>
      <c r="J76" s="25"/>
      <c r="K76" s="25"/>
      <c r="L76" s="25"/>
      <c r="M76" s="25"/>
      <c r="N76" s="25"/>
      <c r="O76" s="25"/>
      <c r="P76" s="25"/>
      <c r="Q76" s="25"/>
      <c r="R76" s="25"/>
      <c r="S76" s="25"/>
      <c r="T76" s="25"/>
      <c r="U76" s="25"/>
      <c r="V76" s="64"/>
      <c r="W76" s="25"/>
      <c r="X76" s="25"/>
      <c r="Y76" s="25"/>
      <c r="Z76" s="25"/>
    </row>
    <row r="77" spans="1:26" ht="12.75" customHeight="1">
      <c r="A77" s="62"/>
      <c r="B77" s="63"/>
      <c r="C77" s="25"/>
      <c r="D77" s="25"/>
      <c r="E77" s="64"/>
      <c r="F77" s="25"/>
      <c r="G77" s="25"/>
      <c r="H77" s="25"/>
      <c r="I77" s="25"/>
      <c r="J77" s="25"/>
      <c r="K77" s="25"/>
      <c r="L77" s="25"/>
      <c r="M77" s="25"/>
      <c r="N77" s="25"/>
      <c r="O77" s="25"/>
      <c r="P77" s="25"/>
      <c r="Q77" s="25"/>
      <c r="R77" s="25"/>
      <c r="S77" s="25"/>
      <c r="T77" s="25"/>
      <c r="U77" s="25"/>
      <c r="V77" s="64"/>
      <c r="W77" s="25"/>
      <c r="X77" s="25"/>
      <c r="Y77" s="25"/>
      <c r="Z77" s="25"/>
    </row>
    <row r="78" spans="1:26" ht="12.75" customHeight="1">
      <c r="A78" s="62"/>
      <c r="B78" s="63"/>
      <c r="C78" s="25"/>
      <c r="D78" s="25"/>
      <c r="E78" s="64"/>
      <c r="F78" s="25"/>
      <c r="G78" s="25"/>
      <c r="H78" s="25"/>
      <c r="I78" s="25"/>
      <c r="J78" s="25"/>
      <c r="K78" s="25"/>
      <c r="L78" s="25"/>
      <c r="M78" s="25"/>
      <c r="N78" s="25"/>
      <c r="O78" s="25"/>
      <c r="P78" s="25"/>
      <c r="Q78" s="25"/>
      <c r="R78" s="25"/>
      <c r="S78" s="25"/>
      <c r="T78" s="25"/>
      <c r="U78" s="25"/>
      <c r="V78" s="64"/>
      <c r="W78" s="25"/>
      <c r="X78" s="25"/>
      <c r="Y78" s="25"/>
      <c r="Z78" s="25"/>
    </row>
    <row r="79" spans="1:26" ht="12.75" customHeight="1">
      <c r="A79" s="62"/>
      <c r="B79" s="63"/>
      <c r="C79" s="25"/>
      <c r="D79" s="25"/>
      <c r="E79" s="64"/>
      <c r="F79" s="25"/>
      <c r="G79" s="25"/>
      <c r="H79" s="25"/>
      <c r="I79" s="25"/>
      <c r="J79" s="25"/>
      <c r="K79" s="25"/>
      <c r="L79" s="25"/>
      <c r="M79" s="25"/>
      <c r="N79" s="25"/>
      <c r="O79" s="25"/>
      <c r="P79" s="25"/>
      <c r="Q79" s="25"/>
      <c r="R79" s="25"/>
      <c r="S79" s="25"/>
      <c r="T79" s="25"/>
      <c r="U79" s="25"/>
      <c r="V79" s="64"/>
      <c r="W79" s="25"/>
      <c r="X79" s="25"/>
      <c r="Y79" s="25"/>
      <c r="Z79" s="25"/>
    </row>
    <row r="80" spans="1:26" ht="12.75" customHeight="1">
      <c r="A80" s="62"/>
      <c r="B80" s="63"/>
      <c r="C80" s="25"/>
      <c r="D80" s="25"/>
      <c r="E80" s="64"/>
      <c r="F80" s="25"/>
      <c r="G80" s="25"/>
      <c r="H80" s="25"/>
      <c r="I80" s="25"/>
      <c r="J80" s="25"/>
      <c r="K80" s="25"/>
      <c r="L80" s="25"/>
      <c r="M80" s="25"/>
      <c r="N80" s="25"/>
      <c r="O80" s="25"/>
      <c r="P80" s="25"/>
      <c r="Q80" s="25"/>
      <c r="R80" s="25"/>
      <c r="S80" s="25"/>
      <c r="T80" s="25"/>
      <c r="U80" s="25"/>
      <c r="V80" s="64"/>
      <c r="W80" s="25"/>
      <c r="X80" s="25"/>
      <c r="Y80" s="25"/>
      <c r="Z80" s="25"/>
    </row>
    <row r="81" spans="1:26" ht="12.75" customHeight="1">
      <c r="A81" s="62"/>
      <c r="B81" s="63"/>
      <c r="C81" s="25"/>
      <c r="D81" s="25"/>
      <c r="E81" s="64"/>
      <c r="F81" s="25"/>
      <c r="G81" s="25"/>
      <c r="H81" s="25"/>
      <c r="I81" s="25"/>
      <c r="J81" s="25"/>
      <c r="K81" s="25"/>
      <c r="L81" s="25"/>
      <c r="M81" s="25"/>
      <c r="N81" s="25"/>
      <c r="O81" s="25"/>
      <c r="P81" s="25"/>
      <c r="Q81" s="25"/>
      <c r="R81" s="25"/>
      <c r="S81" s="25"/>
      <c r="T81" s="25"/>
      <c r="U81" s="25"/>
      <c r="V81" s="64"/>
      <c r="W81" s="25"/>
      <c r="X81" s="25"/>
      <c r="Y81" s="25"/>
      <c r="Z81" s="25"/>
    </row>
    <row r="82" spans="1:26" ht="12.75" customHeight="1">
      <c r="A82" s="62"/>
      <c r="B82" s="63"/>
      <c r="C82" s="25"/>
      <c r="D82" s="25"/>
      <c r="E82" s="64"/>
      <c r="F82" s="25"/>
      <c r="G82" s="25"/>
      <c r="H82" s="25"/>
      <c r="I82" s="25"/>
      <c r="J82" s="25"/>
      <c r="K82" s="25"/>
      <c r="L82" s="25"/>
      <c r="M82" s="25"/>
      <c r="N82" s="25"/>
      <c r="O82" s="25"/>
      <c r="P82" s="25"/>
      <c r="Q82" s="25"/>
      <c r="R82" s="25"/>
      <c r="S82" s="25"/>
      <c r="T82" s="25"/>
      <c r="U82" s="25"/>
      <c r="V82" s="64"/>
      <c r="W82" s="25"/>
      <c r="X82" s="25"/>
      <c r="Y82" s="25"/>
      <c r="Z82" s="25"/>
    </row>
    <row r="83" spans="1:26" ht="12.75" customHeight="1">
      <c r="A83" s="62"/>
      <c r="B83" s="63"/>
      <c r="C83" s="25"/>
      <c r="D83" s="25"/>
      <c r="E83" s="64"/>
      <c r="F83" s="25"/>
      <c r="G83" s="25"/>
      <c r="H83" s="25"/>
      <c r="I83" s="25"/>
      <c r="J83" s="25"/>
      <c r="K83" s="25"/>
      <c r="L83" s="25"/>
      <c r="M83" s="25"/>
      <c r="N83" s="25"/>
      <c r="O83" s="25"/>
      <c r="P83" s="25"/>
      <c r="Q83" s="25"/>
      <c r="R83" s="25"/>
      <c r="S83" s="25"/>
      <c r="T83" s="25"/>
      <c r="U83" s="25"/>
      <c r="V83" s="64"/>
      <c r="W83" s="25"/>
      <c r="X83" s="25"/>
      <c r="Y83" s="25"/>
      <c r="Z83" s="25"/>
    </row>
    <row r="84" spans="1:26" ht="12.75" customHeight="1">
      <c r="A84" s="62"/>
      <c r="B84" s="63"/>
      <c r="C84" s="25"/>
      <c r="D84" s="25"/>
      <c r="E84" s="64"/>
      <c r="F84" s="25"/>
      <c r="G84" s="25"/>
      <c r="H84" s="25"/>
      <c r="I84" s="25"/>
      <c r="J84" s="25"/>
      <c r="K84" s="25"/>
      <c r="L84" s="25"/>
      <c r="M84" s="25"/>
      <c r="N84" s="25"/>
      <c r="O84" s="25"/>
      <c r="P84" s="25"/>
      <c r="Q84" s="25"/>
      <c r="R84" s="25"/>
      <c r="S84" s="25"/>
      <c r="T84" s="25"/>
      <c r="U84" s="25"/>
      <c r="V84" s="64"/>
      <c r="W84" s="25"/>
      <c r="X84" s="25"/>
      <c r="Y84" s="25"/>
      <c r="Z84" s="25"/>
    </row>
    <row r="85" spans="1:26" ht="12.75" customHeight="1">
      <c r="A85" s="62"/>
      <c r="B85" s="63"/>
      <c r="C85" s="25"/>
      <c r="D85" s="25"/>
      <c r="E85" s="64"/>
      <c r="F85" s="25"/>
      <c r="G85" s="25"/>
      <c r="H85" s="25"/>
      <c r="I85" s="25"/>
      <c r="J85" s="25"/>
      <c r="K85" s="25"/>
      <c r="L85" s="25"/>
      <c r="M85" s="25"/>
      <c r="N85" s="25"/>
      <c r="O85" s="25"/>
      <c r="P85" s="25"/>
      <c r="Q85" s="25"/>
      <c r="R85" s="25"/>
      <c r="S85" s="25"/>
      <c r="T85" s="25"/>
      <c r="U85" s="25"/>
      <c r="V85" s="64"/>
      <c r="W85" s="25"/>
      <c r="X85" s="25"/>
      <c r="Y85" s="25"/>
      <c r="Z85" s="25"/>
    </row>
    <row r="86" spans="1:26" ht="12.75" customHeight="1">
      <c r="A86" s="62"/>
      <c r="B86" s="63"/>
      <c r="C86" s="25"/>
      <c r="D86" s="25"/>
      <c r="E86" s="64"/>
      <c r="F86" s="25"/>
      <c r="G86" s="25"/>
      <c r="H86" s="25"/>
      <c r="I86" s="25"/>
      <c r="J86" s="25"/>
      <c r="K86" s="25"/>
      <c r="L86" s="25"/>
      <c r="M86" s="25"/>
      <c r="N86" s="25"/>
      <c r="O86" s="25"/>
      <c r="P86" s="25"/>
      <c r="Q86" s="25"/>
      <c r="R86" s="25"/>
      <c r="S86" s="25"/>
      <c r="T86" s="25"/>
      <c r="U86" s="25"/>
      <c r="V86" s="64"/>
      <c r="W86" s="25"/>
      <c r="X86" s="25"/>
      <c r="Y86" s="25"/>
      <c r="Z86" s="25"/>
    </row>
    <row r="87" spans="1:26" ht="12.75" customHeight="1">
      <c r="A87" s="62"/>
      <c r="B87" s="63"/>
      <c r="C87" s="25"/>
      <c r="D87" s="25"/>
      <c r="E87" s="64"/>
      <c r="F87" s="25"/>
      <c r="G87" s="25"/>
      <c r="H87" s="25"/>
      <c r="I87" s="25"/>
      <c r="J87" s="25"/>
      <c r="K87" s="25"/>
      <c r="L87" s="25"/>
      <c r="M87" s="25"/>
      <c r="N87" s="25"/>
      <c r="O87" s="25"/>
      <c r="P87" s="25"/>
      <c r="Q87" s="25"/>
      <c r="R87" s="25"/>
      <c r="S87" s="25"/>
      <c r="T87" s="25"/>
      <c r="U87" s="25"/>
      <c r="V87" s="64"/>
      <c r="W87" s="25"/>
      <c r="X87" s="25"/>
      <c r="Y87" s="25"/>
      <c r="Z87" s="25"/>
    </row>
    <row r="88" spans="1:26" ht="12.75" customHeight="1">
      <c r="A88" s="62"/>
      <c r="B88" s="63"/>
      <c r="C88" s="25"/>
      <c r="D88" s="25"/>
      <c r="E88" s="64"/>
      <c r="F88" s="25"/>
      <c r="G88" s="25"/>
      <c r="H88" s="25"/>
      <c r="I88" s="25"/>
      <c r="J88" s="25"/>
      <c r="K88" s="25"/>
      <c r="L88" s="25"/>
      <c r="M88" s="25"/>
      <c r="N88" s="25"/>
      <c r="O88" s="25"/>
      <c r="P88" s="25"/>
      <c r="Q88" s="25"/>
      <c r="R88" s="25"/>
      <c r="S88" s="25"/>
      <c r="T88" s="25"/>
      <c r="U88" s="25"/>
      <c r="V88" s="64"/>
      <c r="W88" s="25"/>
      <c r="X88" s="25"/>
      <c r="Y88" s="25"/>
      <c r="Z88" s="25"/>
    </row>
    <row r="89" spans="1:26" ht="12.75" customHeight="1">
      <c r="A89" s="62"/>
      <c r="B89" s="63"/>
      <c r="C89" s="25"/>
      <c r="D89" s="25"/>
      <c r="E89" s="64"/>
      <c r="F89" s="25"/>
      <c r="G89" s="25"/>
      <c r="H89" s="25"/>
      <c r="I89" s="25"/>
      <c r="J89" s="25"/>
      <c r="K89" s="25"/>
      <c r="L89" s="25"/>
      <c r="M89" s="25"/>
      <c r="N89" s="25"/>
      <c r="O89" s="25"/>
      <c r="P89" s="25"/>
      <c r="Q89" s="25"/>
      <c r="R89" s="25"/>
      <c r="S89" s="25"/>
      <c r="T89" s="25"/>
      <c r="U89" s="25"/>
      <c r="V89" s="64"/>
      <c r="W89" s="25"/>
      <c r="X89" s="25"/>
      <c r="Y89" s="25"/>
      <c r="Z89" s="25"/>
    </row>
    <row r="90" spans="1:26" ht="12.75" customHeight="1">
      <c r="A90" s="62"/>
      <c r="B90" s="63"/>
      <c r="C90" s="25"/>
      <c r="D90" s="25"/>
      <c r="E90" s="64"/>
      <c r="F90" s="25"/>
      <c r="G90" s="25"/>
      <c r="H90" s="25"/>
      <c r="I90" s="25"/>
      <c r="J90" s="25"/>
      <c r="K90" s="25"/>
      <c r="L90" s="25"/>
      <c r="M90" s="25"/>
      <c r="N90" s="25"/>
      <c r="O90" s="25"/>
      <c r="P90" s="25"/>
      <c r="Q90" s="25"/>
      <c r="R90" s="25"/>
      <c r="S90" s="25"/>
      <c r="T90" s="25"/>
      <c r="U90" s="25"/>
      <c r="V90" s="64"/>
      <c r="W90" s="25"/>
      <c r="X90" s="25"/>
      <c r="Y90" s="25"/>
      <c r="Z90" s="25"/>
    </row>
    <row r="91" spans="1:26" ht="12.75" customHeight="1">
      <c r="A91" s="62"/>
      <c r="B91" s="63"/>
      <c r="C91" s="25"/>
      <c r="D91" s="25"/>
      <c r="E91" s="64"/>
      <c r="F91" s="25"/>
      <c r="G91" s="25"/>
      <c r="H91" s="25"/>
      <c r="I91" s="25"/>
      <c r="J91" s="25"/>
      <c r="K91" s="25"/>
      <c r="L91" s="25"/>
      <c r="M91" s="25"/>
      <c r="N91" s="25"/>
      <c r="O91" s="25"/>
      <c r="P91" s="25"/>
      <c r="Q91" s="25"/>
      <c r="R91" s="25"/>
      <c r="S91" s="25"/>
      <c r="T91" s="25"/>
      <c r="U91" s="25"/>
      <c r="V91" s="64"/>
      <c r="W91" s="25"/>
      <c r="X91" s="25"/>
      <c r="Y91" s="25"/>
      <c r="Z91" s="25"/>
    </row>
    <row r="92" spans="1:26" ht="12.75" customHeight="1">
      <c r="A92" s="62"/>
      <c r="B92" s="63"/>
      <c r="C92" s="25"/>
      <c r="D92" s="25"/>
      <c r="E92" s="64"/>
      <c r="F92" s="25"/>
      <c r="G92" s="25"/>
      <c r="H92" s="25"/>
      <c r="I92" s="25"/>
      <c r="J92" s="25"/>
      <c r="K92" s="25"/>
      <c r="L92" s="25"/>
      <c r="M92" s="25"/>
      <c r="N92" s="25"/>
      <c r="O92" s="25"/>
      <c r="P92" s="25"/>
      <c r="Q92" s="25"/>
      <c r="R92" s="25"/>
      <c r="S92" s="25"/>
      <c r="T92" s="25"/>
      <c r="U92" s="25"/>
      <c r="V92" s="64"/>
      <c r="W92" s="25"/>
      <c r="X92" s="25"/>
      <c r="Y92" s="25"/>
      <c r="Z92" s="25"/>
    </row>
    <row r="93" spans="1:26" ht="12.75" customHeight="1">
      <c r="A93" s="62"/>
      <c r="B93" s="63"/>
      <c r="C93" s="25"/>
      <c r="D93" s="25"/>
      <c r="E93" s="64"/>
      <c r="F93" s="25"/>
      <c r="G93" s="25"/>
      <c r="H93" s="25"/>
      <c r="I93" s="25"/>
      <c r="J93" s="25"/>
      <c r="K93" s="25"/>
      <c r="L93" s="25"/>
      <c r="M93" s="25"/>
      <c r="N93" s="25"/>
      <c r="O93" s="25"/>
      <c r="P93" s="25"/>
      <c r="Q93" s="25"/>
      <c r="R93" s="25"/>
      <c r="S93" s="25"/>
      <c r="T93" s="25"/>
      <c r="U93" s="25"/>
      <c r="V93" s="64"/>
      <c r="W93" s="25"/>
      <c r="X93" s="25"/>
      <c r="Y93" s="25"/>
      <c r="Z93" s="25"/>
    </row>
    <row r="94" spans="1:26" ht="12.75" customHeight="1">
      <c r="A94" s="62"/>
      <c r="B94" s="63"/>
      <c r="C94" s="25"/>
      <c r="D94" s="25"/>
      <c r="E94" s="64"/>
      <c r="F94" s="25"/>
      <c r="G94" s="25"/>
      <c r="H94" s="25"/>
      <c r="I94" s="25"/>
      <c r="J94" s="25"/>
      <c r="K94" s="25"/>
      <c r="L94" s="25"/>
      <c r="M94" s="25"/>
      <c r="N94" s="25"/>
      <c r="O94" s="25"/>
      <c r="P94" s="25"/>
      <c r="Q94" s="25"/>
      <c r="R94" s="25"/>
      <c r="S94" s="25"/>
      <c r="T94" s="25"/>
      <c r="U94" s="25"/>
      <c r="V94" s="64"/>
      <c r="W94" s="25"/>
      <c r="X94" s="25"/>
      <c r="Y94" s="25"/>
      <c r="Z94" s="25"/>
    </row>
    <row r="95" spans="1:26" ht="12.75" customHeight="1">
      <c r="A95" s="62"/>
      <c r="B95" s="63"/>
      <c r="C95" s="25"/>
      <c r="D95" s="25"/>
      <c r="E95" s="64"/>
      <c r="F95" s="25"/>
      <c r="G95" s="25"/>
      <c r="H95" s="25"/>
      <c r="I95" s="25"/>
      <c r="J95" s="25"/>
      <c r="K95" s="25"/>
      <c r="L95" s="25"/>
      <c r="M95" s="25"/>
      <c r="N95" s="25"/>
      <c r="O95" s="25"/>
      <c r="P95" s="25"/>
      <c r="Q95" s="25"/>
      <c r="R95" s="25"/>
      <c r="S95" s="25"/>
      <c r="T95" s="25"/>
      <c r="U95" s="25"/>
      <c r="V95" s="64"/>
      <c r="W95" s="25"/>
      <c r="X95" s="25"/>
      <c r="Y95" s="25"/>
      <c r="Z95" s="25"/>
    </row>
    <row r="96" spans="1:26" ht="12.75" customHeight="1">
      <c r="A96" s="62"/>
      <c r="B96" s="63"/>
      <c r="C96" s="25"/>
      <c r="D96" s="25"/>
      <c r="E96" s="64"/>
      <c r="F96" s="25"/>
      <c r="G96" s="25"/>
      <c r="H96" s="25"/>
      <c r="I96" s="25"/>
      <c r="J96" s="25"/>
      <c r="K96" s="25"/>
      <c r="L96" s="25"/>
      <c r="M96" s="25"/>
      <c r="N96" s="25"/>
      <c r="O96" s="25"/>
      <c r="P96" s="25"/>
      <c r="Q96" s="25"/>
      <c r="R96" s="25"/>
      <c r="S96" s="25"/>
      <c r="T96" s="25"/>
      <c r="U96" s="25"/>
      <c r="V96" s="64"/>
      <c r="W96" s="25"/>
      <c r="X96" s="25"/>
      <c r="Y96" s="25"/>
      <c r="Z96" s="25"/>
    </row>
    <row r="97" spans="1:26" ht="12.75" customHeight="1">
      <c r="A97" s="62"/>
      <c r="B97" s="63"/>
      <c r="C97" s="25"/>
      <c r="D97" s="25"/>
      <c r="E97" s="64"/>
      <c r="F97" s="25"/>
      <c r="G97" s="25"/>
      <c r="H97" s="25"/>
      <c r="I97" s="25"/>
      <c r="J97" s="25"/>
      <c r="K97" s="25"/>
      <c r="L97" s="25"/>
      <c r="M97" s="25"/>
      <c r="N97" s="25"/>
      <c r="O97" s="25"/>
      <c r="P97" s="25"/>
      <c r="Q97" s="25"/>
      <c r="R97" s="25"/>
      <c r="S97" s="25"/>
      <c r="T97" s="25"/>
      <c r="U97" s="25"/>
      <c r="V97" s="64"/>
      <c r="W97" s="25"/>
      <c r="X97" s="25"/>
      <c r="Y97" s="25"/>
      <c r="Z97" s="25"/>
    </row>
    <row r="98" spans="1:26" ht="12.75" customHeight="1">
      <c r="A98" s="62"/>
      <c r="B98" s="63"/>
      <c r="C98" s="25"/>
      <c r="D98" s="25"/>
      <c r="E98" s="64"/>
      <c r="F98" s="25"/>
      <c r="G98" s="25"/>
      <c r="H98" s="25"/>
      <c r="I98" s="25"/>
      <c r="J98" s="25"/>
      <c r="K98" s="25"/>
      <c r="L98" s="25"/>
      <c r="M98" s="25"/>
      <c r="N98" s="25"/>
      <c r="O98" s="25"/>
      <c r="P98" s="25"/>
      <c r="Q98" s="25"/>
      <c r="R98" s="25"/>
      <c r="S98" s="25"/>
      <c r="T98" s="25"/>
      <c r="U98" s="25"/>
      <c r="V98" s="64"/>
      <c r="W98" s="25"/>
      <c r="X98" s="25"/>
      <c r="Y98" s="25"/>
      <c r="Z98" s="25"/>
    </row>
    <row r="99" spans="1:26" ht="12.75" customHeight="1">
      <c r="A99" s="62"/>
      <c r="B99" s="63"/>
      <c r="C99" s="25"/>
      <c r="D99" s="25"/>
      <c r="E99" s="64"/>
      <c r="F99" s="25"/>
      <c r="G99" s="25"/>
      <c r="H99" s="25"/>
      <c r="I99" s="25"/>
      <c r="J99" s="25"/>
      <c r="K99" s="25"/>
      <c r="L99" s="25"/>
      <c r="M99" s="25"/>
      <c r="N99" s="25"/>
      <c r="O99" s="25"/>
      <c r="P99" s="25"/>
      <c r="Q99" s="25"/>
      <c r="R99" s="25"/>
      <c r="S99" s="25"/>
      <c r="T99" s="25"/>
      <c r="U99" s="25"/>
      <c r="V99" s="64"/>
      <c r="W99" s="25"/>
      <c r="X99" s="25"/>
      <c r="Y99" s="25"/>
      <c r="Z99" s="25"/>
    </row>
    <row r="100" spans="1:26" ht="12.75" customHeight="1">
      <c r="A100" s="62"/>
      <c r="B100" s="63"/>
      <c r="C100" s="25"/>
      <c r="D100" s="25"/>
      <c r="E100" s="64"/>
      <c r="F100" s="25"/>
      <c r="G100" s="25"/>
      <c r="H100" s="25"/>
      <c r="I100" s="25"/>
      <c r="J100" s="25"/>
      <c r="K100" s="25"/>
      <c r="L100" s="25"/>
      <c r="M100" s="25"/>
      <c r="N100" s="25"/>
      <c r="O100" s="25"/>
      <c r="P100" s="25"/>
      <c r="Q100" s="25"/>
      <c r="R100" s="25"/>
      <c r="S100" s="25"/>
      <c r="T100" s="25"/>
      <c r="U100" s="25"/>
      <c r="V100" s="64"/>
      <c r="W100" s="25"/>
      <c r="X100" s="25"/>
      <c r="Y100" s="25"/>
      <c r="Z100" s="25"/>
    </row>
    <row r="101" spans="1:26" ht="12.75" customHeight="1">
      <c r="A101" s="62"/>
      <c r="B101" s="63"/>
      <c r="C101" s="25"/>
      <c r="D101" s="25"/>
      <c r="E101" s="64"/>
      <c r="F101" s="25"/>
      <c r="G101" s="25"/>
      <c r="H101" s="25"/>
      <c r="I101" s="25"/>
      <c r="J101" s="25"/>
      <c r="K101" s="25"/>
      <c r="L101" s="25"/>
      <c r="M101" s="25"/>
      <c r="N101" s="25"/>
      <c r="O101" s="25"/>
      <c r="P101" s="25"/>
      <c r="Q101" s="25"/>
      <c r="R101" s="25"/>
      <c r="S101" s="25"/>
      <c r="T101" s="25"/>
      <c r="U101" s="25"/>
      <c r="V101" s="64"/>
      <c r="W101" s="25"/>
      <c r="X101" s="25"/>
      <c r="Y101" s="25"/>
      <c r="Z101" s="25"/>
    </row>
    <row r="102" spans="1:26" ht="12.75" customHeight="1">
      <c r="A102" s="62"/>
      <c r="B102" s="63"/>
      <c r="C102" s="25"/>
      <c r="D102" s="25"/>
      <c r="E102" s="64"/>
      <c r="F102" s="25"/>
      <c r="G102" s="25"/>
      <c r="H102" s="25"/>
      <c r="I102" s="25"/>
      <c r="J102" s="25"/>
      <c r="K102" s="25"/>
      <c r="L102" s="25"/>
      <c r="M102" s="25"/>
      <c r="N102" s="25"/>
      <c r="O102" s="25"/>
      <c r="P102" s="25"/>
      <c r="Q102" s="25"/>
      <c r="R102" s="25"/>
      <c r="S102" s="25"/>
      <c r="T102" s="25"/>
      <c r="U102" s="25"/>
      <c r="V102" s="64"/>
      <c r="W102" s="25"/>
      <c r="X102" s="25"/>
      <c r="Y102" s="25"/>
      <c r="Z102" s="25"/>
    </row>
    <row r="103" spans="1:26" ht="12.75" customHeight="1">
      <c r="A103" s="62"/>
      <c r="B103" s="63"/>
      <c r="C103" s="25"/>
      <c r="D103" s="25"/>
      <c r="E103" s="64"/>
      <c r="F103" s="25"/>
      <c r="G103" s="25"/>
      <c r="H103" s="25"/>
      <c r="I103" s="25"/>
      <c r="J103" s="25"/>
      <c r="K103" s="25"/>
      <c r="L103" s="25"/>
      <c r="M103" s="25"/>
      <c r="N103" s="25"/>
      <c r="O103" s="25"/>
      <c r="P103" s="25"/>
      <c r="Q103" s="25"/>
      <c r="R103" s="25"/>
      <c r="S103" s="25"/>
      <c r="T103" s="25"/>
      <c r="U103" s="25"/>
      <c r="V103" s="64"/>
      <c r="W103" s="25"/>
      <c r="X103" s="25"/>
      <c r="Y103" s="25"/>
      <c r="Z103" s="25"/>
    </row>
    <row r="104" spans="1:26" ht="12.75" customHeight="1">
      <c r="A104" s="62"/>
      <c r="B104" s="63"/>
      <c r="C104" s="25"/>
      <c r="D104" s="25"/>
      <c r="E104" s="64"/>
      <c r="F104" s="25"/>
      <c r="G104" s="25"/>
      <c r="H104" s="25"/>
      <c r="I104" s="25"/>
      <c r="J104" s="25"/>
      <c r="K104" s="25"/>
      <c r="L104" s="25"/>
      <c r="M104" s="25"/>
      <c r="N104" s="25"/>
      <c r="O104" s="25"/>
      <c r="P104" s="25"/>
      <c r="Q104" s="25"/>
      <c r="R104" s="25"/>
      <c r="S104" s="25"/>
      <c r="T104" s="25"/>
      <c r="U104" s="25"/>
      <c r="V104" s="64"/>
      <c r="W104" s="25"/>
      <c r="X104" s="25"/>
      <c r="Y104" s="25"/>
      <c r="Z104" s="25"/>
    </row>
    <row r="105" spans="1:26" ht="12.75" customHeight="1">
      <c r="A105" s="62"/>
      <c r="B105" s="63"/>
      <c r="C105" s="25"/>
      <c r="D105" s="25"/>
      <c r="E105" s="64"/>
      <c r="F105" s="25"/>
      <c r="G105" s="25"/>
      <c r="H105" s="25"/>
      <c r="I105" s="25"/>
      <c r="J105" s="25"/>
      <c r="K105" s="25"/>
      <c r="L105" s="25"/>
      <c r="M105" s="25"/>
      <c r="N105" s="25"/>
      <c r="O105" s="25"/>
      <c r="P105" s="25"/>
      <c r="Q105" s="25"/>
      <c r="R105" s="25"/>
      <c r="S105" s="25"/>
      <c r="T105" s="25"/>
      <c r="U105" s="25"/>
      <c r="V105" s="64"/>
      <c r="W105" s="25"/>
      <c r="X105" s="25"/>
      <c r="Y105" s="25"/>
      <c r="Z105" s="25"/>
    </row>
    <row r="106" spans="1:26" ht="12.75" customHeight="1">
      <c r="A106" s="62"/>
      <c r="B106" s="63"/>
      <c r="C106" s="25"/>
      <c r="D106" s="25"/>
      <c r="E106" s="64"/>
      <c r="F106" s="25"/>
      <c r="G106" s="25"/>
      <c r="H106" s="25"/>
      <c r="I106" s="25"/>
      <c r="J106" s="25"/>
      <c r="K106" s="25"/>
      <c r="L106" s="25"/>
      <c r="M106" s="25"/>
      <c r="N106" s="25"/>
      <c r="O106" s="25"/>
      <c r="P106" s="25"/>
      <c r="Q106" s="25"/>
      <c r="R106" s="25"/>
      <c r="S106" s="25"/>
      <c r="T106" s="25"/>
      <c r="U106" s="25"/>
      <c r="V106" s="64"/>
      <c r="W106" s="25"/>
      <c r="X106" s="25"/>
      <c r="Y106" s="25"/>
      <c r="Z106" s="25"/>
    </row>
    <row r="107" spans="1:26" ht="12.75" customHeight="1">
      <c r="A107" s="62"/>
      <c r="B107" s="63"/>
      <c r="C107" s="25"/>
      <c r="D107" s="25"/>
      <c r="E107" s="64"/>
      <c r="F107" s="25"/>
      <c r="G107" s="25"/>
      <c r="H107" s="25"/>
      <c r="I107" s="25"/>
      <c r="J107" s="25"/>
      <c r="K107" s="25"/>
      <c r="L107" s="25"/>
      <c r="M107" s="25"/>
      <c r="N107" s="25"/>
      <c r="O107" s="25"/>
      <c r="P107" s="25"/>
      <c r="Q107" s="25"/>
      <c r="R107" s="25"/>
      <c r="S107" s="25"/>
      <c r="T107" s="25"/>
      <c r="U107" s="25"/>
      <c r="V107" s="64"/>
      <c r="W107" s="25"/>
      <c r="X107" s="25"/>
      <c r="Y107" s="25"/>
      <c r="Z107" s="25"/>
    </row>
    <row r="108" spans="1:26" ht="12.75" customHeight="1">
      <c r="A108" s="62"/>
      <c r="B108" s="63"/>
      <c r="C108" s="25"/>
      <c r="D108" s="25"/>
      <c r="E108" s="64"/>
      <c r="F108" s="25"/>
      <c r="G108" s="25"/>
      <c r="H108" s="25"/>
      <c r="I108" s="25"/>
      <c r="J108" s="25"/>
      <c r="K108" s="25"/>
      <c r="L108" s="25"/>
      <c r="M108" s="25"/>
      <c r="N108" s="25"/>
      <c r="O108" s="25"/>
      <c r="P108" s="25"/>
      <c r="Q108" s="25"/>
      <c r="R108" s="25"/>
      <c r="S108" s="25"/>
      <c r="T108" s="25"/>
      <c r="U108" s="25"/>
      <c r="V108" s="64"/>
      <c r="W108" s="25"/>
      <c r="X108" s="25"/>
      <c r="Y108" s="25"/>
      <c r="Z108" s="25"/>
    </row>
    <row r="109" spans="1:26" ht="12.75" customHeight="1">
      <c r="A109" s="62"/>
      <c r="B109" s="63"/>
      <c r="C109" s="25"/>
      <c r="D109" s="25"/>
      <c r="E109" s="64"/>
      <c r="F109" s="25"/>
      <c r="G109" s="25"/>
      <c r="H109" s="25"/>
      <c r="I109" s="25"/>
      <c r="J109" s="25"/>
      <c r="K109" s="25"/>
      <c r="L109" s="25"/>
      <c r="M109" s="25"/>
      <c r="N109" s="25"/>
      <c r="O109" s="25"/>
      <c r="P109" s="25"/>
      <c r="Q109" s="25"/>
      <c r="R109" s="25"/>
      <c r="S109" s="25"/>
      <c r="T109" s="25"/>
      <c r="U109" s="25"/>
      <c r="V109" s="64"/>
      <c r="W109" s="25"/>
      <c r="X109" s="25"/>
      <c r="Y109" s="25"/>
      <c r="Z109" s="25"/>
    </row>
    <row r="110" spans="1:26" ht="12.75" customHeight="1">
      <c r="A110" s="62"/>
      <c r="B110" s="63"/>
      <c r="C110" s="25"/>
      <c r="D110" s="25"/>
      <c r="E110" s="64"/>
      <c r="F110" s="25"/>
      <c r="G110" s="25"/>
      <c r="H110" s="25"/>
      <c r="I110" s="25"/>
      <c r="J110" s="25"/>
      <c r="K110" s="25"/>
      <c r="L110" s="25"/>
      <c r="M110" s="25"/>
      <c r="N110" s="25"/>
      <c r="O110" s="25"/>
      <c r="P110" s="25"/>
      <c r="Q110" s="25"/>
      <c r="R110" s="25"/>
      <c r="S110" s="25"/>
      <c r="T110" s="25"/>
      <c r="U110" s="25"/>
      <c r="V110" s="64"/>
      <c r="W110" s="25"/>
      <c r="X110" s="25"/>
      <c r="Y110" s="25"/>
      <c r="Z110" s="25"/>
    </row>
    <row r="111" spans="1:26" ht="12.75" customHeight="1">
      <c r="A111" s="62"/>
      <c r="B111" s="63"/>
      <c r="C111" s="25"/>
      <c r="D111" s="25"/>
      <c r="E111" s="64"/>
      <c r="F111" s="25"/>
      <c r="G111" s="25"/>
      <c r="H111" s="25"/>
      <c r="I111" s="25"/>
      <c r="J111" s="25"/>
      <c r="K111" s="25"/>
      <c r="L111" s="25"/>
      <c r="M111" s="25"/>
      <c r="N111" s="25"/>
      <c r="O111" s="25"/>
      <c r="P111" s="25"/>
      <c r="Q111" s="25"/>
      <c r="R111" s="25"/>
      <c r="S111" s="25"/>
      <c r="T111" s="25"/>
      <c r="U111" s="25"/>
      <c r="V111" s="64"/>
      <c r="W111" s="25"/>
      <c r="X111" s="25"/>
      <c r="Y111" s="25"/>
      <c r="Z111" s="25"/>
    </row>
    <row r="112" spans="1:26" ht="12.75" customHeight="1">
      <c r="A112" s="62"/>
      <c r="B112" s="63"/>
      <c r="C112" s="25"/>
      <c r="D112" s="25"/>
      <c r="E112" s="64"/>
      <c r="F112" s="25"/>
      <c r="G112" s="25"/>
      <c r="H112" s="25"/>
      <c r="I112" s="25"/>
      <c r="J112" s="25"/>
      <c r="K112" s="25"/>
      <c r="L112" s="25"/>
      <c r="M112" s="25"/>
      <c r="N112" s="25"/>
      <c r="O112" s="25"/>
      <c r="P112" s="25"/>
      <c r="Q112" s="25"/>
      <c r="R112" s="25"/>
      <c r="S112" s="25"/>
      <c r="T112" s="25"/>
      <c r="U112" s="25"/>
      <c r="V112" s="64"/>
      <c r="W112" s="25"/>
      <c r="X112" s="25"/>
      <c r="Y112" s="25"/>
      <c r="Z112" s="25"/>
    </row>
    <row r="113" spans="1:26" ht="12.75" customHeight="1">
      <c r="A113" s="62"/>
      <c r="B113" s="63"/>
      <c r="C113" s="25"/>
      <c r="D113" s="25"/>
      <c r="E113" s="64"/>
      <c r="F113" s="25"/>
      <c r="G113" s="25"/>
      <c r="H113" s="25"/>
      <c r="I113" s="25"/>
      <c r="J113" s="25"/>
      <c r="K113" s="25"/>
      <c r="L113" s="25"/>
      <c r="M113" s="25"/>
      <c r="N113" s="25"/>
      <c r="O113" s="25"/>
      <c r="P113" s="25"/>
      <c r="Q113" s="25"/>
      <c r="R113" s="25"/>
      <c r="S113" s="25"/>
      <c r="T113" s="25"/>
      <c r="U113" s="25"/>
      <c r="V113" s="64"/>
      <c r="W113" s="25"/>
      <c r="X113" s="25"/>
      <c r="Y113" s="25"/>
      <c r="Z113" s="25"/>
    </row>
    <row r="114" spans="1:26" ht="12.75" customHeight="1">
      <c r="A114" s="62"/>
      <c r="B114" s="63"/>
      <c r="C114" s="25"/>
      <c r="D114" s="25"/>
      <c r="E114" s="64"/>
      <c r="F114" s="25"/>
      <c r="G114" s="25"/>
      <c r="H114" s="25"/>
      <c r="I114" s="25"/>
      <c r="J114" s="25"/>
      <c r="K114" s="25"/>
      <c r="L114" s="25"/>
      <c r="M114" s="25"/>
      <c r="N114" s="25"/>
      <c r="O114" s="25"/>
      <c r="P114" s="25"/>
      <c r="Q114" s="25"/>
      <c r="R114" s="25"/>
      <c r="S114" s="25"/>
      <c r="T114" s="25"/>
      <c r="U114" s="25"/>
      <c r="V114" s="64"/>
      <c r="W114" s="25"/>
      <c r="X114" s="25"/>
      <c r="Y114" s="25"/>
      <c r="Z114" s="25"/>
    </row>
    <row r="115" spans="1:26" ht="12.75" customHeight="1">
      <c r="A115" s="62"/>
      <c r="B115" s="63"/>
      <c r="C115" s="25"/>
      <c r="D115" s="25"/>
      <c r="E115" s="64"/>
      <c r="F115" s="25"/>
      <c r="G115" s="25"/>
      <c r="H115" s="25"/>
      <c r="I115" s="25"/>
      <c r="J115" s="25"/>
      <c r="K115" s="25"/>
      <c r="L115" s="25"/>
      <c r="M115" s="25"/>
      <c r="N115" s="25"/>
      <c r="O115" s="25"/>
      <c r="P115" s="25"/>
      <c r="Q115" s="25"/>
      <c r="R115" s="25"/>
      <c r="S115" s="25"/>
      <c r="T115" s="25"/>
      <c r="U115" s="25"/>
      <c r="V115" s="64"/>
      <c r="W115" s="25"/>
      <c r="X115" s="25"/>
      <c r="Y115" s="25"/>
      <c r="Z115" s="25"/>
    </row>
    <row r="116" spans="1:26" ht="12.75" customHeight="1">
      <c r="A116" s="62"/>
      <c r="B116" s="63"/>
      <c r="C116" s="25"/>
      <c r="D116" s="25"/>
      <c r="E116" s="64"/>
      <c r="F116" s="25"/>
      <c r="G116" s="25"/>
      <c r="H116" s="25"/>
      <c r="I116" s="25"/>
      <c r="J116" s="25"/>
      <c r="K116" s="25"/>
      <c r="L116" s="25"/>
      <c r="M116" s="25"/>
      <c r="N116" s="25"/>
      <c r="O116" s="25"/>
      <c r="P116" s="25"/>
      <c r="Q116" s="25"/>
      <c r="R116" s="25"/>
      <c r="S116" s="25"/>
      <c r="T116" s="25"/>
      <c r="U116" s="25"/>
      <c r="V116" s="64"/>
      <c r="W116" s="25"/>
      <c r="X116" s="25"/>
      <c r="Y116" s="25"/>
      <c r="Z116" s="25"/>
    </row>
    <row r="117" spans="1:26" ht="12.75" customHeight="1">
      <c r="A117" s="62"/>
      <c r="B117" s="63"/>
      <c r="C117" s="25"/>
      <c r="D117" s="25"/>
      <c r="E117" s="64"/>
      <c r="F117" s="25"/>
      <c r="G117" s="25"/>
      <c r="H117" s="25"/>
      <c r="I117" s="25"/>
      <c r="J117" s="25"/>
      <c r="K117" s="25"/>
      <c r="L117" s="25"/>
      <c r="M117" s="25"/>
      <c r="N117" s="25"/>
      <c r="O117" s="25"/>
      <c r="P117" s="25"/>
      <c r="Q117" s="25"/>
      <c r="R117" s="25"/>
      <c r="S117" s="25"/>
      <c r="T117" s="25"/>
      <c r="U117" s="25"/>
      <c r="V117" s="64"/>
      <c r="W117" s="25"/>
      <c r="X117" s="25"/>
      <c r="Y117" s="25"/>
      <c r="Z117" s="25"/>
    </row>
    <row r="118" spans="1:26" ht="12.75" customHeight="1">
      <c r="A118" s="62"/>
      <c r="B118" s="63"/>
      <c r="C118" s="25"/>
      <c r="D118" s="25"/>
      <c r="E118" s="64"/>
      <c r="F118" s="25"/>
      <c r="G118" s="25"/>
      <c r="H118" s="25"/>
      <c r="I118" s="25"/>
      <c r="J118" s="25"/>
      <c r="K118" s="25"/>
      <c r="L118" s="25"/>
      <c r="M118" s="25"/>
      <c r="N118" s="25"/>
      <c r="O118" s="25"/>
      <c r="P118" s="25"/>
      <c r="Q118" s="25"/>
      <c r="R118" s="25"/>
      <c r="S118" s="25"/>
      <c r="T118" s="25"/>
      <c r="U118" s="25"/>
      <c r="V118" s="64"/>
      <c r="W118" s="25"/>
      <c r="X118" s="25"/>
      <c r="Y118" s="25"/>
      <c r="Z118" s="25"/>
    </row>
    <row r="119" spans="1:26" ht="12.75" customHeight="1">
      <c r="A119" s="62"/>
      <c r="B119" s="63"/>
      <c r="C119" s="25"/>
      <c r="D119" s="25"/>
      <c r="E119" s="64"/>
      <c r="F119" s="25"/>
      <c r="G119" s="25"/>
      <c r="H119" s="25"/>
      <c r="I119" s="25"/>
      <c r="J119" s="25"/>
      <c r="K119" s="25"/>
      <c r="L119" s="25"/>
      <c r="M119" s="25"/>
      <c r="N119" s="25"/>
      <c r="O119" s="25"/>
      <c r="P119" s="25"/>
      <c r="Q119" s="25"/>
      <c r="R119" s="25"/>
      <c r="S119" s="25"/>
      <c r="T119" s="25"/>
      <c r="U119" s="25"/>
      <c r="V119" s="64"/>
      <c r="W119" s="25"/>
      <c r="X119" s="25"/>
      <c r="Y119" s="25"/>
      <c r="Z119" s="25"/>
    </row>
    <row r="120" spans="1:26" ht="12.75" customHeight="1">
      <c r="A120" s="62"/>
      <c r="B120" s="63"/>
      <c r="C120" s="25"/>
      <c r="D120" s="25"/>
      <c r="E120" s="64"/>
      <c r="F120" s="25"/>
      <c r="G120" s="25"/>
      <c r="H120" s="25"/>
      <c r="I120" s="25"/>
      <c r="J120" s="25"/>
      <c r="K120" s="25"/>
      <c r="L120" s="25"/>
      <c r="M120" s="25"/>
      <c r="N120" s="25"/>
      <c r="O120" s="25"/>
      <c r="P120" s="25"/>
      <c r="Q120" s="25"/>
      <c r="R120" s="25"/>
      <c r="S120" s="25"/>
      <c r="T120" s="25"/>
      <c r="U120" s="25"/>
      <c r="V120" s="64"/>
      <c r="W120" s="25"/>
      <c r="X120" s="25"/>
      <c r="Y120" s="25"/>
      <c r="Z120" s="25"/>
    </row>
    <row r="121" spans="1:26" ht="12.75" customHeight="1">
      <c r="A121" s="62"/>
      <c r="B121" s="63"/>
      <c r="C121" s="25"/>
      <c r="D121" s="25"/>
      <c r="E121" s="64"/>
      <c r="F121" s="25"/>
      <c r="G121" s="25"/>
      <c r="H121" s="25"/>
      <c r="I121" s="25"/>
      <c r="J121" s="25"/>
      <c r="K121" s="25"/>
      <c r="L121" s="25"/>
      <c r="M121" s="25"/>
      <c r="N121" s="25"/>
      <c r="O121" s="25"/>
      <c r="P121" s="25"/>
      <c r="Q121" s="25"/>
      <c r="R121" s="25"/>
      <c r="S121" s="25"/>
      <c r="T121" s="25"/>
      <c r="U121" s="25"/>
      <c r="V121" s="64"/>
      <c r="W121" s="25"/>
      <c r="X121" s="25"/>
      <c r="Y121" s="25"/>
      <c r="Z121" s="25"/>
    </row>
    <row r="122" spans="1:26" ht="12.75" customHeight="1">
      <c r="A122" s="62"/>
      <c r="B122" s="63"/>
      <c r="C122" s="25"/>
      <c r="D122" s="25"/>
      <c r="E122" s="64"/>
      <c r="F122" s="25"/>
      <c r="G122" s="25"/>
      <c r="H122" s="25"/>
      <c r="I122" s="25"/>
      <c r="J122" s="25"/>
      <c r="K122" s="25"/>
      <c r="L122" s="25"/>
      <c r="M122" s="25"/>
      <c r="N122" s="25"/>
      <c r="O122" s="25"/>
      <c r="P122" s="25"/>
      <c r="Q122" s="25"/>
      <c r="R122" s="25"/>
      <c r="S122" s="25"/>
      <c r="T122" s="25"/>
      <c r="U122" s="25"/>
      <c r="V122" s="64"/>
      <c r="W122" s="25"/>
      <c r="X122" s="25"/>
      <c r="Y122" s="25"/>
      <c r="Z122" s="25"/>
    </row>
    <row r="123" spans="1:26" ht="12.75" customHeight="1">
      <c r="A123" s="62"/>
      <c r="B123" s="63"/>
      <c r="C123" s="25"/>
      <c r="D123" s="25"/>
      <c r="E123" s="64"/>
      <c r="F123" s="25"/>
      <c r="G123" s="25"/>
      <c r="H123" s="25"/>
      <c r="I123" s="25"/>
      <c r="J123" s="25"/>
      <c r="K123" s="25"/>
      <c r="L123" s="25"/>
      <c r="M123" s="25"/>
      <c r="N123" s="25"/>
      <c r="O123" s="25"/>
      <c r="P123" s="25"/>
      <c r="Q123" s="25"/>
      <c r="R123" s="25"/>
      <c r="S123" s="25"/>
      <c r="T123" s="25"/>
      <c r="U123" s="25"/>
      <c r="V123" s="64"/>
      <c r="W123" s="25"/>
      <c r="X123" s="25"/>
      <c r="Y123" s="25"/>
      <c r="Z123" s="25"/>
    </row>
    <row r="124" spans="1:26" ht="12.75" customHeight="1">
      <c r="A124" s="62"/>
      <c r="B124" s="63"/>
      <c r="C124" s="25"/>
      <c r="D124" s="25"/>
      <c r="E124" s="64"/>
      <c r="F124" s="25"/>
      <c r="G124" s="25"/>
      <c r="H124" s="25"/>
      <c r="I124" s="25"/>
      <c r="J124" s="25"/>
      <c r="K124" s="25"/>
      <c r="L124" s="25"/>
      <c r="M124" s="25"/>
      <c r="N124" s="25"/>
      <c r="O124" s="25"/>
      <c r="P124" s="25"/>
      <c r="Q124" s="25"/>
      <c r="R124" s="25"/>
      <c r="S124" s="25"/>
      <c r="T124" s="25"/>
      <c r="U124" s="25"/>
      <c r="V124" s="64"/>
      <c r="W124" s="25"/>
      <c r="X124" s="25"/>
      <c r="Y124" s="25"/>
      <c r="Z124" s="25"/>
    </row>
    <row r="125" spans="1:26" ht="12.75" customHeight="1">
      <c r="A125" s="62"/>
      <c r="B125" s="63"/>
      <c r="C125" s="25"/>
      <c r="D125" s="25"/>
      <c r="E125" s="64"/>
      <c r="F125" s="25"/>
      <c r="G125" s="25"/>
      <c r="H125" s="25"/>
      <c r="I125" s="25"/>
      <c r="J125" s="25"/>
      <c r="K125" s="25"/>
      <c r="L125" s="25"/>
      <c r="M125" s="25"/>
      <c r="N125" s="25"/>
      <c r="O125" s="25"/>
      <c r="P125" s="25"/>
      <c r="Q125" s="25"/>
      <c r="R125" s="25"/>
      <c r="S125" s="25"/>
      <c r="T125" s="25"/>
      <c r="U125" s="25"/>
      <c r="V125" s="64"/>
      <c r="W125" s="25"/>
      <c r="X125" s="25"/>
      <c r="Y125" s="25"/>
      <c r="Z125" s="25"/>
    </row>
    <row r="126" spans="1:26" ht="12.75" customHeight="1">
      <c r="A126" s="62"/>
      <c r="B126" s="63"/>
      <c r="C126" s="25"/>
      <c r="D126" s="25"/>
      <c r="E126" s="64"/>
      <c r="F126" s="25"/>
      <c r="G126" s="25"/>
      <c r="H126" s="25"/>
      <c r="I126" s="25"/>
      <c r="J126" s="25"/>
      <c r="K126" s="25"/>
      <c r="L126" s="25"/>
      <c r="M126" s="25"/>
      <c r="N126" s="25"/>
      <c r="O126" s="25"/>
      <c r="P126" s="25"/>
      <c r="Q126" s="25"/>
      <c r="R126" s="25"/>
      <c r="S126" s="25"/>
      <c r="T126" s="25"/>
      <c r="U126" s="25"/>
      <c r="V126" s="64"/>
      <c r="W126" s="25"/>
      <c r="X126" s="25"/>
      <c r="Y126" s="25"/>
      <c r="Z126" s="25"/>
    </row>
    <row r="127" spans="1:26" ht="12.75" customHeight="1">
      <c r="A127" s="62"/>
      <c r="B127" s="63"/>
      <c r="C127" s="25"/>
      <c r="D127" s="25"/>
      <c r="E127" s="64"/>
      <c r="F127" s="25"/>
      <c r="G127" s="25"/>
      <c r="H127" s="25"/>
      <c r="I127" s="25"/>
      <c r="J127" s="25"/>
      <c r="K127" s="25"/>
      <c r="L127" s="25"/>
      <c r="M127" s="25"/>
      <c r="N127" s="25"/>
      <c r="O127" s="25"/>
      <c r="P127" s="25"/>
      <c r="Q127" s="25"/>
      <c r="R127" s="25"/>
      <c r="S127" s="25"/>
      <c r="T127" s="25"/>
      <c r="U127" s="25"/>
      <c r="V127" s="64"/>
      <c r="W127" s="25"/>
      <c r="X127" s="25"/>
      <c r="Y127" s="25"/>
      <c r="Z127" s="25"/>
    </row>
    <row r="128" spans="1:26" ht="12.75" customHeight="1">
      <c r="A128" s="62"/>
      <c r="B128" s="63"/>
      <c r="C128" s="25"/>
      <c r="D128" s="25"/>
      <c r="E128" s="64"/>
      <c r="F128" s="25"/>
      <c r="G128" s="25"/>
      <c r="H128" s="25"/>
      <c r="I128" s="25"/>
      <c r="J128" s="25"/>
      <c r="K128" s="25"/>
      <c r="L128" s="25"/>
      <c r="M128" s="25"/>
      <c r="N128" s="25"/>
      <c r="O128" s="25"/>
      <c r="P128" s="25"/>
      <c r="Q128" s="25"/>
      <c r="R128" s="25"/>
      <c r="S128" s="25"/>
      <c r="T128" s="25"/>
      <c r="U128" s="25"/>
      <c r="V128" s="64"/>
      <c r="W128" s="25"/>
      <c r="X128" s="25"/>
      <c r="Y128" s="25"/>
      <c r="Z128" s="25"/>
    </row>
    <row r="129" spans="1:26" ht="12.75" customHeight="1">
      <c r="A129" s="62"/>
      <c r="B129" s="63"/>
      <c r="C129" s="25"/>
      <c r="D129" s="25"/>
      <c r="E129" s="64"/>
      <c r="F129" s="25"/>
      <c r="G129" s="25"/>
      <c r="H129" s="25"/>
      <c r="I129" s="25"/>
      <c r="J129" s="25"/>
      <c r="K129" s="25"/>
      <c r="L129" s="25"/>
      <c r="M129" s="25"/>
      <c r="N129" s="25"/>
      <c r="O129" s="25"/>
      <c r="P129" s="25"/>
      <c r="Q129" s="25"/>
      <c r="R129" s="25"/>
      <c r="S129" s="25"/>
      <c r="T129" s="25"/>
      <c r="U129" s="25"/>
      <c r="V129" s="64"/>
      <c r="W129" s="25"/>
      <c r="X129" s="25"/>
      <c r="Y129" s="25"/>
      <c r="Z129" s="25"/>
    </row>
    <row r="130" spans="1:26" ht="12.75" customHeight="1">
      <c r="A130" s="62"/>
      <c r="B130" s="63"/>
      <c r="C130" s="25"/>
      <c r="D130" s="25"/>
      <c r="E130" s="64"/>
      <c r="F130" s="25"/>
      <c r="G130" s="25"/>
      <c r="H130" s="25"/>
      <c r="I130" s="25"/>
      <c r="J130" s="25"/>
      <c r="K130" s="25"/>
      <c r="L130" s="25"/>
      <c r="M130" s="25"/>
      <c r="N130" s="25"/>
      <c r="O130" s="25"/>
      <c r="P130" s="25"/>
      <c r="Q130" s="25"/>
      <c r="R130" s="25"/>
      <c r="S130" s="25"/>
      <c r="T130" s="25"/>
      <c r="U130" s="25"/>
      <c r="V130" s="64"/>
      <c r="W130" s="25"/>
      <c r="X130" s="25"/>
      <c r="Y130" s="25"/>
      <c r="Z130" s="25"/>
    </row>
    <row r="131" spans="1:26" ht="12.75" customHeight="1">
      <c r="A131" s="62"/>
      <c r="B131" s="63"/>
      <c r="C131" s="25"/>
      <c r="D131" s="25"/>
      <c r="E131" s="64"/>
      <c r="F131" s="25"/>
      <c r="G131" s="25"/>
      <c r="H131" s="25"/>
      <c r="I131" s="25"/>
      <c r="J131" s="25"/>
      <c r="K131" s="25"/>
      <c r="L131" s="25"/>
      <c r="M131" s="25"/>
      <c r="N131" s="25"/>
      <c r="O131" s="25"/>
      <c r="P131" s="25"/>
      <c r="Q131" s="25"/>
      <c r="R131" s="25"/>
      <c r="S131" s="25"/>
      <c r="T131" s="25"/>
      <c r="U131" s="25"/>
      <c r="V131" s="64"/>
      <c r="W131" s="25"/>
      <c r="X131" s="25"/>
      <c r="Y131" s="25"/>
      <c r="Z131" s="25"/>
    </row>
    <row r="132" spans="1:26" ht="12.75" customHeight="1">
      <c r="A132" s="62"/>
      <c r="B132" s="63"/>
      <c r="C132" s="25"/>
      <c r="D132" s="25"/>
      <c r="E132" s="64"/>
      <c r="F132" s="25"/>
      <c r="G132" s="25"/>
      <c r="H132" s="25"/>
      <c r="I132" s="25"/>
      <c r="J132" s="25"/>
      <c r="K132" s="25"/>
      <c r="L132" s="25"/>
      <c r="M132" s="25"/>
      <c r="N132" s="25"/>
      <c r="O132" s="25"/>
      <c r="P132" s="25"/>
      <c r="Q132" s="25"/>
      <c r="R132" s="25"/>
      <c r="S132" s="25"/>
      <c r="T132" s="25"/>
      <c r="U132" s="25"/>
      <c r="V132" s="64"/>
      <c r="W132" s="25"/>
      <c r="X132" s="25"/>
      <c r="Y132" s="25"/>
      <c r="Z132" s="25"/>
    </row>
    <row r="133" spans="1:26" ht="12.75" customHeight="1">
      <c r="A133" s="62"/>
      <c r="B133" s="63"/>
      <c r="C133" s="25"/>
      <c r="D133" s="25"/>
      <c r="E133" s="64"/>
      <c r="F133" s="25"/>
      <c r="G133" s="25"/>
      <c r="H133" s="25"/>
      <c r="I133" s="25"/>
      <c r="J133" s="25"/>
      <c r="K133" s="25"/>
      <c r="L133" s="25"/>
      <c r="M133" s="25"/>
      <c r="N133" s="25"/>
      <c r="O133" s="25"/>
      <c r="P133" s="25"/>
      <c r="Q133" s="25"/>
      <c r="R133" s="25"/>
      <c r="S133" s="25"/>
      <c r="T133" s="25"/>
      <c r="U133" s="25"/>
      <c r="V133" s="64"/>
      <c r="W133" s="25"/>
      <c r="X133" s="25"/>
      <c r="Y133" s="25"/>
      <c r="Z133" s="25"/>
    </row>
    <row r="134" spans="1:26" ht="12.75" customHeight="1">
      <c r="A134" s="62"/>
      <c r="B134" s="63"/>
      <c r="C134" s="25"/>
      <c r="D134" s="25"/>
      <c r="E134" s="64"/>
      <c r="F134" s="25"/>
      <c r="G134" s="25"/>
      <c r="H134" s="25"/>
      <c r="I134" s="25"/>
      <c r="J134" s="25"/>
      <c r="K134" s="25"/>
      <c r="L134" s="25"/>
      <c r="M134" s="25"/>
      <c r="N134" s="25"/>
      <c r="O134" s="25"/>
      <c r="P134" s="25"/>
      <c r="Q134" s="25"/>
      <c r="R134" s="25"/>
      <c r="S134" s="25"/>
      <c r="T134" s="25"/>
      <c r="U134" s="25"/>
      <c r="V134" s="64"/>
      <c r="W134" s="25"/>
      <c r="X134" s="25"/>
      <c r="Y134" s="25"/>
      <c r="Z134" s="25"/>
    </row>
    <row r="135" spans="1:26" ht="12.75" customHeight="1">
      <c r="A135" s="62"/>
      <c r="B135" s="63"/>
      <c r="C135" s="25"/>
      <c r="D135" s="25"/>
      <c r="E135" s="64"/>
      <c r="F135" s="25"/>
      <c r="G135" s="25"/>
      <c r="H135" s="25"/>
      <c r="I135" s="25"/>
      <c r="J135" s="25"/>
      <c r="K135" s="25"/>
      <c r="L135" s="25"/>
      <c r="M135" s="25"/>
      <c r="N135" s="25"/>
      <c r="O135" s="25"/>
      <c r="P135" s="25"/>
      <c r="Q135" s="25"/>
      <c r="R135" s="25"/>
      <c r="S135" s="25"/>
      <c r="T135" s="25"/>
      <c r="U135" s="25"/>
      <c r="V135" s="64"/>
      <c r="W135" s="25"/>
      <c r="X135" s="25"/>
      <c r="Y135" s="25"/>
      <c r="Z135" s="25"/>
    </row>
    <row r="136" spans="1:26" ht="12.75" customHeight="1">
      <c r="A136" s="62"/>
      <c r="B136" s="63"/>
      <c r="C136" s="25"/>
      <c r="D136" s="25"/>
      <c r="E136" s="64"/>
      <c r="F136" s="25"/>
      <c r="G136" s="25"/>
      <c r="H136" s="25"/>
      <c r="I136" s="25"/>
      <c r="J136" s="25"/>
      <c r="K136" s="25"/>
      <c r="L136" s="25"/>
      <c r="M136" s="25"/>
      <c r="N136" s="25"/>
      <c r="O136" s="25"/>
      <c r="P136" s="25"/>
      <c r="Q136" s="25"/>
      <c r="R136" s="25"/>
      <c r="S136" s="25"/>
      <c r="T136" s="25"/>
      <c r="U136" s="25"/>
      <c r="V136" s="64"/>
      <c r="W136" s="25"/>
      <c r="X136" s="25"/>
      <c r="Y136" s="25"/>
      <c r="Z136" s="25"/>
    </row>
    <row r="137" spans="1:26" ht="12.75" customHeight="1">
      <c r="A137" s="62"/>
      <c r="B137" s="63"/>
      <c r="C137" s="25"/>
      <c r="D137" s="25"/>
      <c r="E137" s="64"/>
      <c r="F137" s="25"/>
      <c r="G137" s="25"/>
      <c r="H137" s="25"/>
      <c r="I137" s="25"/>
      <c r="J137" s="25"/>
      <c r="K137" s="25"/>
      <c r="L137" s="25"/>
      <c r="M137" s="25"/>
      <c r="N137" s="25"/>
      <c r="O137" s="25"/>
      <c r="P137" s="25"/>
      <c r="Q137" s="25"/>
      <c r="R137" s="25"/>
      <c r="S137" s="25"/>
      <c r="T137" s="25"/>
      <c r="U137" s="25"/>
      <c r="V137" s="64"/>
      <c r="W137" s="25"/>
      <c r="X137" s="25"/>
      <c r="Y137" s="25"/>
      <c r="Z137" s="25"/>
    </row>
    <row r="138" spans="1:26" ht="12.75" customHeight="1">
      <c r="A138" s="62"/>
      <c r="B138" s="63"/>
      <c r="C138" s="25"/>
      <c r="D138" s="25"/>
      <c r="E138" s="64"/>
      <c r="F138" s="25"/>
      <c r="G138" s="25"/>
      <c r="H138" s="25"/>
      <c r="I138" s="25"/>
      <c r="J138" s="25"/>
      <c r="K138" s="25"/>
      <c r="L138" s="25"/>
      <c r="M138" s="25"/>
      <c r="N138" s="25"/>
      <c r="O138" s="25"/>
      <c r="P138" s="25"/>
      <c r="Q138" s="25"/>
      <c r="R138" s="25"/>
      <c r="S138" s="25"/>
      <c r="T138" s="25"/>
      <c r="U138" s="25"/>
      <c r="V138" s="64"/>
      <c r="W138" s="25"/>
      <c r="X138" s="25"/>
      <c r="Y138" s="25"/>
      <c r="Z138" s="25"/>
    </row>
    <row r="139" spans="1:26" ht="12.75" customHeight="1">
      <c r="A139" s="62"/>
      <c r="B139" s="63"/>
      <c r="C139" s="25"/>
      <c r="D139" s="25"/>
      <c r="E139" s="64"/>
      <c r="F139" s="25"/>
      <c r="G139" s="25"/>
      <c r="H139" s="25"/>
      <c r="I139" s="25"/>
      <c r="J139" s="25"/>
      <c r="K139" s="25"/>
      <c r="L139" s="25"/>
      <c r="M139" s="25"/>
      <c r="N139" s="25"/>
      <c r="O139" s="25"/>
      <c r="P139" s="25"/>
      <c r="Q139" s="25"/>
      <c r="R139" s="25"/>
      <c r="S139" s="25"/>
      <c r="T139" s="25"/>
      <c r="U139" s="25"/>
      <c r="V139" s="64"/>
      <c r="W139" s="25"/>
      <c r="X139" s="25"/>
      <c r="Y139" s="25"/>
      <c r="Z139" s="25"/>
    </row>
    <row r="140" spans="1:26" ht="12.75" customHeight="1">
      <c r="A140" s="62"/>
      <c r="B140" s="63"/>
      <c r="C140" s="25"/>
      <c r="D140" s="25"/>
      <c r="E140" s="64"/>
      <c r="F140" s="25"/>
      <c r="G140" s="25"/>
      <c r="H140" s="25"/>
      <c r="I140" s="25"/>
      <c r="J140" s="25"/>
      <c r="K140" s="25"/>
      <c r="L140" s="25"/>
      <c r="M140" s="25"/>
      <c r="N140" s="25"/>
      <c r="O140" s="25"/>
      <c r="P140" s="25"/>
      <c r="Q140" s="25"/>
      <c r="R140" s="25"/>
      <c r="S140" s="25"/>
      <c r="T140" s="25"/>
      <c r="U140" s="25"/>
      <c r="V140" s="64"/>
      <c r="W140" s="25"/>
      <c r="X140" s="25"/>
      <c r="Y140" s="25"/>
      <c r="Z140" s="25"/>
    </row>
    <row r="141" spans="1:26" ht="12.75" customHeight="1">
      <c r="A141" s="62"/>
      <c r="B141" s="63"/>
      <c r="C141" s="25"/>
      <c r="D141" s="25"/>
      <c r="E141" s="64"/>
      <c r="F141" s="25"/>
      <c r="G141" s="25"/>
      <c r="H141" s="25"/>
      <c r="I141" s="25"/>
      <c r="J141" s="25"/>
      <c r="K141" s="25"/>
      <c r="L141" s="25"/>
      <c r="M141" s="25"/>
      <c r="N141" s="25"/>
      <c r="O141" s="25"/>
      <c r="P141" s="25"/>
      <c r="Q141" s="25"/>
      <c r="R141" s="25"/>
      <c r="S141" s="25"/>
      <c r="T141" s="25"/>
      <c r="U141" s="25"/>
      <c r="V141" s="64"/>
      <c r="W141" s="25"/>
      <c r="X141" s="25"/>
      <c r="Y141" s="25"/>
      <c r="Z141" s="25"/>
    </row>
    <row r="142" spans="1:26" ht="12.75" customHeight="1">
      <c r="A142" s="62"/>
      <c r="B142" s="63"/>
      <c r="C142" s="25"/>
      <c r="D142" s="25"/>
      <c r="E142" s="64"/>
      <c r="F142" s="25"/>
      <c r="G142" s="25"/>
      <c r="H142" s="25"/>
      <c r="I142" s="25"/>
      <c r="J142" s="25"/>
      <c r="K142" s="25"/>
      <c r="L142" s="25"/>
      <c r="M142" s="25"/>
      <c r="N142" s="25"/>
      <c r="O142" s="25"/>
      <c r="P142" s="25"/>
      <c r="Q142" s="25"/>
      <c r="R142" s="25"/>
      <c r="S142" s="25"/>
      <c r="T142" s="25"/>
      <c r="U142" s="25"/>
      <c r="V142" s="64"/>
      <c r="W142" s="25"/>
      <c r="X142" s="25"/>
      <c r="Y142" s="25"/>
      <c r="Z142" s="25"/>
    </row>
    <row r="143" spans="1:26" ht="12.75" customHeight="1">
      <c r="A143" s="62"/>
      <c r="B143" s="63"/>
      <c r="C143" s="25"/>
      <c r="D143" s="25"/>
      <c r="E143" s="64"/>
      <c r="F143" s="25"/>
      <c r="G143" s="25"/>
      <c r="H143" s="25"/>
      <c r="I143" s="25"/>
      <c r="J143" s="25"/>
      <c r="K143" s="25"/>
      <c r="L143" s="25"/>
      <c r="M143" s="25"/>
      <c r="N143" s="25"/>
      <c r="O143" s="25"/>
      <c r="P143" s="25"/>
      <c r="Q143" s="25"/>
      <c r="R143" s="25"/>
      <c r="S143" s="25"/>
      <c r="T143" s="25"/>
      <c r="U143" s="25"/>
      <c r="V143" s="64"/>
      <c r="W143" s="25"/>
      <c r="X143" s="25"/>
      <c r="Y143" s="25"/>
      <c r="Z143" s="25"/>
    </row>
    <row r="144" spans="1:26" ht="12.75" customHeight="1">
      <c r="A144" s="62"/>
      <c r="B144" s="63"/>
      <c r="C144" s="25"/>
      <c r="D144" s="25"/>
      <c r="E144" s="64"/>
      <c r="F144" s="25"/>
      <c r="G144" s="25"/>
      <c r="H144" s="25"/>
      <c r="I144" s="25"/>
      <c r="J144" s="25"/>
      <c r="K144" s="25"/>
      <c r="L144" s="25"/>
      <c r="M144" s="25"/>
      <c r="N144" s="25"/>
      <c r="O144" s="25"/>
      <c r="P144" s="25"/>
      <c r="Q144" s="25"/>
      <c r="R144" s="25"/>
      <c r="S144" s="25"/>
      <c r="T144" s="25"/>
      <c r="U144" s="25"/>
      <c r="V144" s="64"/>
      <c r="W144" s="25"/>
      <c r="X144" s="25"/>
      <c r="Y144" s="25"/>
      <c r="Z144" s="25"/>
    </row>
    <row r="145" spans="1:26" ht="12.75" customHeight="1">
      <c r="A145" s="62"/>
      <c r="B145" s="63"/>
      <c r="C145" s="25"/>
      <c r="D145" s="25"/>
      <c r="E145" s="64"/>
      <c r="F145" s="25"/>
      <c r="G145" s="25"/>
      <c r="H145" s="25"/>
      <c r="I145" s="25"/>
      <c r="J145" s="25"/>
      <c r="K145" s="25"/>
      <c r="L145" s="25"/>
      <c r="M145" s="25"/>
      <c r="N145" s="25"/>
      <c r="O145" s="25"/>
      <c r="P145" s="25"/>
      <c r="Q145" s="25"/>
      <c r="R145" s="25"/>
      <c r="S145" s="25"/>
      <c r="T145" s="25"/>
      <c r="U145" s="25"/>
      <c r="V145" s="64"/>
      <c r="W145" s="25"/>
      <c r="X145" s="25"/>
      <c r="Y145" s="25"/>
      <c r="Z145" s="25"/>
    </row>
    <row r="146" spans="1:26" ht="12.75" customHeight="1">
      <c r="A146" s="62"/>
      <c r="B146" s="63"/>
      <c r="C146" s="25"/>
      <c r="D146" s="25"/>
      <c r="E146" s="64"/>
      <c r="F146" s="25"/>
      <c r="G146" s="25"/>
      <c r="H146" s="25"/>
      <c r="I146" s="25"/>
      <c r="J146" s="25"/>
      <c r="K146" s="25"/>
      <c r="L146" s="25"/>
      <c r="M146" s="25"/>
      <c r="N146" s="25"/>
      <c r="O146" s="25"/>
      <c r="P146" s="25"/>
      <c r="Q146" s="25"/>
      <c r="R146" s="25"/>
      <c r="S146" s="25"/>
      <c r="T146" s="25"/>
      <c r="U146" s="25"/>
      <c r="V146" s="64"/>
      <c r="W146" s="25"/>
      <c r="X146" s="25"/>
      <c r="Y146" s="25"/>
      <c r="Z146" s="25"/>
    </row>
    <row r="147" spans="1:26" ht="12.75" customHeight="1">
      <c r="A147" s="62"/>
      <c r="B147" s="63"/>
      <c r="C147" s="25"/>
      <c r="D147" s="25"/>
      <c r="E147" s="64"/>
      <c r="F147" s="25"/>
      <c r="G147" s="25"/>
      <c r="H147" s="25"/>
      <c r="I147" s="25"/>
      <c r="J147" s="25"/>
      <c r="K147" s="25"/>
      <c r="L147" s="25"/>
      <c r="M147" s="25"/>
      <c r="N147" s="25"/>
      <c r="O147" s="25"/>
      <c r="P147" s="25"/>
      <c r="Q147" s="25"/>
      <c r="R147" s="25"/>
      <c r="S147" s="25"/>
      <c r="T147" s="25"/>
      <c r="U147" s="25"/>
      <c r="V147" s="64"/>
      <c r="W147" s="25"/>
      <c r="X147" s="25"/>
      <c r="Y147" s="25"/>
      <c r="Z147" s="25"/>
    </row>
    <row r="148" spans="1:26" ht="12.75" customHeight="1">
      <c r="A148" s="62"/>
      <c r="B148" s="63"/>
      <c r="C148" s="25"/>
      <c r="D148" s="25"/>
      <c r="E148" s="64"/>
      <c r="F148" s="25"/>
      <c r="G148" s="25"/>
      <c r="H148" s="25"/>
      <c r="I148" s="25"/>
      <c r="J148" s="25"/>
      <c r="K148" s="25"/>
      <c r="L148" s="25"/>
      <c r="M148" s="25"/>
      <c r="N148" s="25"/>
      <c r="O148" s="25"/>
      <c r="P148" s="25"/>
      <c r="Q148" s="25"/>
      <c r="R148" s="25"/>
      <c r="S148" s="25"/>
      <c r="T148" s="25"/>
      <c r="U148" s="25"/>
      <c r="V148" s="64"/>
      <c r="W148" s="25"/>
      <c r="X148" s="25"/>
      <c r="Y148" s="25"/>
      <c r="Z148" s="25"/>
    </row>
    <row r="149" spans="1:26" ht="12.75" customHeight="1">
      <c r="A149" s="62"/>
      <c r="B149" s="63"/>
      <c r="C149" s="25"/>
      <c r="D149" s="25"/>
      <c r="E149" s="64"/>
      <c r="F149" s="25"/>
      <c r="G149" s="25"/>
      <c r="H149" s="25"/>
      <c r="I149" s="25"/>
      <c r="J149" s="25"/>
      <c r="K149" s="25"/>
      <c r="L149" s="25"/>
      <c r="M149" s="25"/>
      <c r="N149" s="25"/>
      <c r="O149" s="25"/>
      <c r="P149" s="25"/>
      <c r="Q149" s="25"/>
      <c r="R149" s="25"/>
      <c r="S149" s="25"/>
      <c r="T149" s="25"/>
      <c r="U149" s="25"/>
      <c r="V149" s="64"/>
      <c r="W149" s="25"/>
      <c r="X149" s="25"/>
      <c r="Y149" s="25"/>
      <c r="Z149" s="25"/>
    </row>
    <row r="150" spans="1:26" ht="12.75" customHeight="1">
      <c r="A150" s="62"/>
      <c r="B150" s="63"/>
      <c r="C150" s="25"/>
      <c r="D150" s="25"/>
      <c r="E150" s="64"/>
      <c r="F150" s="25"/>
      <c r="G150" s="25"/>
      <c r="H150" s="25"/>
      <c r="I150" s="25"/>
      <c r="J150" s="25"/>
      <c r="K150" s="25"/>
      <c r="L150" s="25"/>
      <c r="M150" s="25"/>
      <c r="N150" s="25"/>
      <c r="O150" s="25"/>
      <c r="P150" s="25"/>
      <c r="Q150" s="25"/>
      <c r="R150" s="25"/>
      <c r="S150" s="25"/>
      <c r="T150" s="25"/>
      <c r="U150" s="25"/>
      <c r="V150" s="64"/>
      <c r="W150" s="25"/>
      <c r="X150" s="25"/>
      <c r="Y150" s="25"/>
      <c r="Z150" s="25"/>
    </row>
    <row r="151" spans="1:26" ht="12.75" customHeight="1">
      <c r="A151" s="62"/>
      <c r="B151" s="63"/>
      <c r="C151" s="25"/>
      <c r="D151" s="25"/>
      <c r="E151" s="64"/>
      <c r="F151" s="25"/>
      <c r="G151" s="25"/>
      <c r="H151" s="25"/>
      <c r="I151" s="25"/>
      <c r="J151" s="25"/>
      <c r="K151" s="25"/>
      <c r="L151" s="25"/>
      <c r="M151" s="25"/>
      <c r="N151" s="25"/>
      <c r="O151" s="25"/>
      <c r="P151" s="25"/>
      <c r="Q151" s="25"/>
      <c r="R151" s="25"/>
      <c r="S151" s="25"/>
      <c r="T151" s="25"/>
      <c r="U151" s="25"/>
      <c r="V151" s="64"/>
      <c r="W151" s="25"/>
      <c r="X151" s="25"/>
      <c r="Y151" s="25"/>
      <c r="Z151" s="25"/>
    </row>
    <row r="152" spans="1:26" ht="12.75" customHeight="1">
      <c r="A152" s="62"/>
      <c r="B152" s="63"/>
      <c r="C152" s="25"/>
      <c r="D152" s="25"/>
      <c r="E152" s="64"/>
      <c r="F152" s="25"/>
      <c r="G152" s="25"/>
      <c r="H152" s="25"/>
      <c r="I152" s="25"/>
      <c r="J152" s="25"/>
      <c r="K152" s="25"/>
      <c r="L152" s="25"/>
      <c r="M152" s="25"/>
      <c r="N152" s="25"/>
      <c r="O152" s="25"/>
      <c r="P152" s="25"/>
      <c r="Q152" s="25"/>
      <c r="R152" s="25"/>
      <c r="S152" s="25"/>
      <c r="T152" s="25"/>
      <c r="U152" s="25"/>
      <c r="V152" s="64"/>
      <c r="W152" s="25"/>
      <c r="X152" s="25"/>
      <c r="Y152" s="25"/>
      <c r="Z152" s="25"/>
    </row>
    <row r="153" spans="1:26" ht="12.75" customHeight="1">
      <c r="A153" s="62"/>
      <c r="B153" s="63"/>
      <c r="C153" s="25"/>
      <c r="D153" s="25"/>
      <c r="E153" s="64"/>
      <c r="F153" s="25"/>
      <c r="G153" s="25"/>
      <c r="H153" s="25"/>
      <c r="I153" s="25"/>
      <c r="J153" s="25"/>
      <c r="K153" s="25"/>
      <c r="L153" s="25"/>
      <c r="M153" s="25"/>
      <c r="N153" s="25"/>
      <c r="O153" s="25"/>
      <c r="P153" s="25"/>
      <c r="Q153" s="25"/>
      <c r="R153" s="25"/>
      <c r="S153" s="25"/>
      <c r="T153" s="25"/>
      <c r="U153" s="25"/>
      <c r="V153" s="64"/>
      <c r="W153" s="25"/>
      <c r="X153" s="25"/>
      <c r="Y153" s="25"/>
      <c r="Z153" s="25"/>
    </row>
    <row r="154" spans="1:26" ht="12.75" customHeight="1">
      <c r="A154" s="62"/>
      <c r="B154" s="63"/>
      <c r="C154" s="25"/>
      <c r="D154" s="25"/>
      <c r="E154" s="64"/>
      <c r="F154" s="25"/>
      <c r="G154" s="25"/>
      <c r="H154" s="25"/>
      <c r="I154" s="25"/>
      <c r="J154" s="25"/>
      <c r="K154" s="25"/>
      <c r="L154" s="25"/>
      <c r="M154" s="25"/>
      <c r="N154" s="25"/>
      <c r="O154" s="25"/>
      <c r="P154" s="25"/>
      <c r="Q154" s="25"/>
      <c r="R154" s="25"/>
      <c r="S154" s="25"/>
      <c r="T154" s="25"/>
      <c r="U154" s="25"/>
      <c r="V154" s="64"/>
      <c r="W154" s="25"/>
      <c r="X154" s="25"/>
      <c r="Y154" s="25"/>
      <c r="Z154" s="25"/>
    </row>
    <row r="155" spans="1:26" ht="12.75" customHeight="1">
      <c r="A155" s="62"/>
      <c r="B155" s="63"/>
      <c r="C155" s="25"/>
      <c r="D155" s="25"/>
      <c r="E155" s="64"/>
      <c r="F155" s="25"/>
      <c r="G155" s="25"/>
      <c r="H155" s="25"/>
      <c r="I155" s="25"/>
      <c r="J155" s="25"/>
      <c r="K155" s="25"/>
      <c r="L155" s="25"/>
      <c r="M155" s="25"/>
      <c r="N155" s="25"/>
      <c r="O155" s="25"/>
      <c r="P155" s="25"/>
      <c r="Q155" s="25"/>
      <c r="R155" s="25"/>
      <c r="S155" s="25"/>
      <c r="T155" s="25"/>
      <c r="U155" s="25"/>
      <c r="V155" s="64"/>
      <c r="W155" s="25"/>
      <c r="X155" s="25"/>
      <c r="Y155" s="25"/>
      <c r="Z155" s="25"/>
    </row>
    <row r="156" spans="1:26" ht="12.75" customHeight="1">
      <c r="A156" s="62"/>
      <c r="B156" s="63"/>
      <c r="C156" s="25"/>
      <c r="D156" s="25"/>
      <c r="E156" s="64"/>
      <c r="F156" s="25"/>
      <c r="G156" s="25"/>
      <c r="H156" s="25"/>
      <c r="I156" s="25"/>
      <c r="J156" s="25"/>
      <c r="K156" s="25"/>
      <c r="L156" s="25"/>
      <c r="M156" s="25"/>
      <c r="N156" s="25"/>
      <c r="O156" s="25"/>
      <c r="P156" s="25"/>
      <c r="Q156" s="25"/>
      <c r="R156" s="25"/>
      <c r="S156" s="25"/>
      <c r="T156" s="25"/>
      <c r="U156" s="25"/>
      <c r="V156" s="64"/>
      <c r="W156" s="25"/>
      <c r="X156" s="25"/>
      <c r="Y156" s="25"/>
      <c r="Z156" s="25"/>
    </row>
    <row r="157" spans="1:26" ht="12.75" customHeight="1">
      <c r="A157" s="62"/>
      <c r="B157" s="63"/>
      <c r="C157" s="25"/>
      <c r="D157" s="25"/>
      <c r="E157" s="64"/>
      <c r="F157" s="25"/>
      <c r="G157" s="25"/>
      <c r="H157" s="25"/>
      <c r="I157" s="25"/>
      <c r="J157" s="25"/>
      <c r="K157" s="25"/>
      <c r="L157" s="25"/>
      <c r="M157" s="25"/>
      <c r="N157" s="25"/>
      <c r="O157" s="25"/>
      <c r="P157" s="25"/>
      <c r="Q157" s="25"/>
      <c r="R157" s="25"/>
      <c r="S157" s="25"/>
      <c r="T157" s="25"/>
      <c r="U157" s="25"/>
      <c r="V157" s="64"/>
      <c r="W157" s="25"/>
      <c r="X157" s="25"/>
      <c r="Y157" s="25"/>
      <c r="Z157" s="25"/>
    </row>
    <row r="158" spans="1:26" ht="12.75" customHeight="1">
      <c r="A158" s="62"/>
      <c r="B158" s="63"/>
      <c r="C158" s="25"/>
      <c r="D158" s="25"/>
      <c r="E158" s="64"/>
      <c r="F158" s="25"/>
      <c r="G158" s="25"/>
      <c r="H158" s="25"/>
      <c r="I158" s="25"/>
      <c r="J158" s="25"/>
      <c r="K158" s="25"/>
      <c r="L158" s="25"/>
      <c r="M158" s="25"/>
      <c r="N158" s="25"/>
      <c r="O158" s="25"/>
      <c r="P158" s="25"/>
      <c r="Q158" s="25"/>
      <c r="R158" s="25"/>
      <c r="S158" s="25"/>
      <c r="T158" s="25"/>
      <c r="U158" s="25"/>
      <c r="V158" s="64"/>
      <c r="W158" s="25"/>
      <c r="X158" s="25"/>
      <c r="Y158" s="25"/>
      <c r="Z158" s="25"/>
    </row>
    <row r="159" spans="1:26" ht="12.75" customHeight="1">
      <c r="A159" s="62"/>
      <c r="B159" s="63"/>
      <c r="C159" s="25"/>
      <c r="D159" s="25"/>
      <c r="E159" s="64"/>
      <c r="F159" s="25"/>
      <c r="G159" s="25"/>
      <c r="H159" s="25"/>
      <c r="I159" s="25"/>
      <c r="J159" s="25"/>
      <c r="K159" s="25"/>
      <c r="L159" s="25"/>
      <c r="M159" s="25"/>
      <c r="N159" s="25"/>
      <c r="O159" s="25"/>
      <c r="P159" s="25"/>
      <c r="Q159" s="25"/>
      <c r="R159" s="25"/>
      <c r="S159" s="25"/>
      <c r="T159" s="25"/>
      <c r="U159" s="25"/>
      <c r="V159" s="64"/>
      <c r="W159" s="25"/>
      <c r="X159" s="25"/>
      <c r="Y159" s="25"/>
      <c r="Z159" s="25"/>
    </row>
    <row r="160" spans="1:26" ht="12.75" customHeight="1">
      <c r="A160" s="62"/>
      <c r="B160" s="63"/>
      <c r="C160" s="25"/>
      <c r="D160" s="25"/>
      <c r="E160" s="64"/>
      <c r="F160" s="25"/>
      <c r="G160" s="25"/>
      <c r="H160" s="25"/>
      <c r="I160" s="25"/>
      <c r="J160" s="25"/>
      <c r="K160" s="25"/>
      <c r="L160" s="25"/>
      <c r="M160" s="25"/>
      <c r="N160" s="25"/>
      <c r="O160" s="25"/>
      <c r="P160" s="25"/>
      <c r="Q160" s="25"/>
      <c r="R160" s="25"/>
      <c r="S160" s="25"/>
      <c r="T160" s="25"/>
      <c r="U160" s="25"/>
      <c r="V160" s="64"/>
      <c r="W160" s="25"/>
      <c r="X160" s="25"/>
      <c r="Y160" s="25"/>
      <c r="Z160" s="25"/>
    </row>
    <row r="161" spans="1:26" ht="12.75" customHeight="1">
      <c r="A161" s="62"/>
      <c r="B161" s="63"/>
      <c r="C161" s="25"/>
      <c r="D161" s="25"/>
      <c r="E161" s="64"/>
      <c r="F161" s="25"/>
      <c r="G161" s="25"/>
      <c r="H161" s="25"/>
      <c r="I161" s="25"/>
      <c r="J161" s="25"/>
      <c r="K161" s="25"/>
      <c r="L161" s="25"/>
      <c r="M161" s="25"/>
      <c r="N161" s="25"/>
      <c r="O161" s="25"/>
      <c r="P161" s="25"/>
      <c r="Q161" s="25"/>
      <c r="R161" s="25"/>
      <c r="S161" s="25"/>
      <c r="T161" s="25"/>
      <c r="U161" s="25"/>
      <c r="V161" s="64"/>
      <c r="W161" s="25"/>
      <c r="X161" s="25"/>
      <c r="Y161" s="25"/>
      <c r="Z161" s="25"/>
    </row>
    <row r="162" spans="1:26" ht="12.75" customHeight="1">
      <c r="A162" s="62"/>
      <c r="B162" s="63"/>
      <c r="C162" s="25"/>
      <c r="D162" s="25"/>
      <c r="E162" s="64"/>
      <c r="F162" s="25"/>
      <c r="G162" s="25"/>
      <c r="H162" s="25"/>
      <c r="I162" s="25"/>
      <c r="J162" s="25"/>
      <c r="K162" s="25"/>
      <c r="L162" s="25"/>
      <c r="M162" s="25"/>
      <c r="N162" s="25"/>
      <c r="O162" s="25"/>
      <c r="P162" s="25"/>
      <c r="Q162" s="25"/>
      <c r="R162" s="25"/>
      <c r="S162" s="25"/>
      <c r="T162" s="25"/>
      <c r="U162" s="25"/>
      <c r="V162" s="64"/>
      <c r="W162" s="25"/>
      <c r="X162" s="25"/>
      <c r="Y162" s="25"/>
      <c r="Z162" s="25"/>
    </row>
    <row r="163" spans="1:26" ht="12.75" customHeight="1">
      <c r="A163" s="62"/>
      <c r="B163" s="63"/>
      <c r="C163" s="25"/>
      <c r="D163" s="25"/>
      <c r="E163" s="64"/>
      <c r="F163" s="25"/>
      <c r="G163" s="25"/>
      <c r="H163" s="25"/>
      <c r="I163" s="25"/>
      <c r="J163" s="25"/>
      <c r="K163" s="25"/>
      <c r="L163" s="25"/>
      <c r="M163" s="25"/>
      <c r="N163" s="25"/>
      <c r="O163" s="25"/>
      <c r="P163" s="25"/>
      <c r="Q163" s="25"/>
      <c r="R163" s="25"/>
      <c r="S163" s="25"/>
      <c r="T163" s="25"/>
      <c r="U163" s="25"/>
      <c r="V163" s="64"/>
      <c r="W163" s="25"/>
      <c r="X163" s="25"/>
      <c r="Y163" s="25"/>
      <c r="Z163" s="25"/>
    </row>
    <row r="164" spans="1:26" ht="12.75" customHeight="1">
      <c r="A164" s="62"/>
      <c r="B164" s="63"/>
      <c r="C164" s="25"/>
      <c r="D164" s="25"/>
      <c r="E164" s="64"/>
      <c r="F164" s="25"/>
      <c r="G164" s="25"/>
      <c r="H164" s="25"/>
      <c r="I164" s="25"/>
      <c r="J164" s="25"/>
      <c r="K164" s="25"/>
      <c r="L164" s="25"/>
      <c r="M164" s="25"/>
      <c r="N164" s="25"/>
      <c r="O164" s="25"/>
      <c r="P164" s="25"/>
      <c r="Q164" s="25"/>
      <c r="R164" s="25"/>
      <c r="S164" s="25"/>
      <c r="T164" s="25"/>
      <c r="U164" s="25"/>
      <c r="V164" s="64"/>
      <c r="W164" s="25"/>
      <c r="X164" s="25"/>
      <c r="Y164" s="25"/>
      <c r="Z164" s="25"/>
    </row>
    <row r="165" spans="1:26" ht="12.75" customHeight="1">
      <c r="A165" s="62"/>
      <c r="B165" s="63"/>
      <c r="C165" s="25"/>
      <c r="D165" s="25"/>
      <c r="E165" s="64"/>
      <c r="F165" s="25"/>
      <c r="G165" s="25"/>
      <c r="H165" s="25"/>
      <c r="I165" s="25"/>
      <c r="J165" s="25"/>
      <c r="K165" s="25"/>
      <c r="L165" s="25"/>
      <c r="M165" s="25"/>
      <c r="N165" s="25"/>
      <c r="O165" s="25"/>
      <c r="P165" s="25"/>
      <c r="Q165" s="25"/>
      <c r="R165" s="25"/>
      <c r="S165" s="25"/>
      <c r="T165" s="25"/>
      <c r="U165" s="25"/>
      <c r="V165" s="64"/>
      <c r="W165" s="25"/>
      <c r="X165" s="25"/>
      <c r="Y165" s="25"/>
      <c r="Z165" s="25"/>
    </row>
    <row r="166" spans="1:26" ht="12.75" customHeight="1">
      <c r="A166" s="62"/>
      <c r="B166" s="63"/>
      <c r="C166" s="25"/>
      <c r="D166" s="25"/>
      <c r="E166" s="64"/>
      <c r="F166" s="25"/>
      <c r="G166" s="25"/>
      <c r="H166" s="25"/>
      <c r="I166" s="25"/>
      <c r="J166" s="25"/>
      <c r="K166" s="25"/>
      <c r="L166" s="25"/>
      <c r="M166" s="25"/>
      <c r="N166" s="25"/>
      <c r="O166" s="25"/>
      <c r="P166" s="25"/>
      <c r="Q166" s="25"/>
      <c r="R166" s="25"/>
      <c r="S166" s="25"/>
      <c r="T166" s="25"/>
      <c r="U166" s="25"/>
      <c r="V166" s="64"/>
      <c r="W166" s="25"/>
      <c r="X166" s="25"/>
      <c r="Y166" s="25"/>
      <c r="Z166" s="25"/>
    </row>
    <row r="167" spans="1:26" ht="12.75" customHeight="1">
      <c r="A167" s="62"/>
      <c r="B167" s="63"/>
      <c r="C167" s="25"/>
      <c r="D167" s="25"/>
      <c r="E167" s="64"/>
      <c r="F167" s="25"/>
      <c r="G167" s="25"/>
      <c r="H167" s="25"/>
      <c r="I167" s="25"/>
      <c r="J167" s="25"/>
      <c r="K167" s="25"/>
      <c r="L167" s="25"/>
      <c r="M167" s="25"/>
      <c r="N167" s="25"/>
      <c r="O167" s="25"/>
      <c r="P167" s="25"/>
      <c r="Q167" s="25"/>
      <c r="R167" s="25"/>
      <c r="S167" s="25"/>
      <c r="T167" s="25"/>
      <c r="U167" s="25"/>
      <c r="V167" s="64"/>
      <c r="W167" s="25"/>
      <c r="X167" s="25"/>
      <c r="Y167" s="25"/>
      <c r="Z167" s="25"/>
    </row>
    <row r="168" spans="1:26" ht="12.75" customHeight="1">
      <c r="A168" s="62"/>
      <c r="B168" s="63"/>
      <c r="C168" s="25"/>
      <c r="D168" s="25"/>
      <c r="E168" s="64"/>
      <c r="F168" s="25"/>
      <c r="G168" s="25"/>
      <c r="H168" s="25"/>
      <c r="I168" s="25"/>
      <c r="J168" s="25"/>
      <c r="K168" s="25"/>
      <c r="L168" s="25"/>
      <c r="M168" s="25"/>
      <c r="N168" s="25"/>
      <c r="O168" s="25"/>
      <c r="P168" s="25"/>
      <c r="Q168" s="25"/>
      <c r="R168" s="25"/>
      <c r="S168" s="25"/>
      <c r="T168" s="25"/>
      <c r="U168" s="25"/>
      <c r="V168" s="64"/>
      <c r="W168" s="25"/>
      <c r="X168" s="25"/>
      <c r="Y168" s="25"/>
      <c r="Z168" s="25"/>
    </row>
    <row r="169" spans="1:26" ht="12.75" customHeight="1">
      <c r="A169" s="62"/>
      <c r="B169" s="63"/>
      <c r="C169" s="25"/>
      <c r="D169" s="25"/>
      <c r="E169" s="64"/>
      <c r="F169" s="25"/>
      <c r="G169" s="25"/>
      <c r="H169" s="25"/>
      <c r="I169" s="25"/>
      <c r="J169" s="25"/>
      <c r="K169" s="25"/>
      <c r="L169" s="25"/>
      <c r="M169" s="25"/>
      <c r="N169" s="25"/>
      <c r="O169" s="25"/>
      <c r="P169" s="25"/>
      <c r="Q169" s="25"/>
      <c r="R169" s="25"/>
      <c r="S169" s="25"/>
      <c r="T169" s="25"/>
      <c r="U169" s="25"/>
      <c r="V169" s="64"/>
      <c r="W169" s="25"/>
      <c r="X169" s="25"/>
      <c r="Y169" s="25"/>
      <c r="Z169" s="25"/>
    </row>
    <row r="170" spans="1:26" ht="12.75" customHeight="1">
      <c r="A170" s="62"/>
      <c r="B170" s="63"/>
      <c r="C170" s="25"/>
      <c r="D170" s="25"/>
      <c r="E170" s="64"/>
      <c r="F170" s="25"/>
      <c r="G170" s="25"/>
      <c r="H170" s="25"/>
      <c r="I170" s="25"/>
      <c r="J170" s="25"/>
      <c r="K170" s="25"/>
      <c r="L170" s="25"/>
      <c r="M170" s="25"/>
      <c r="N170" s="25"/>
      <c r="O170" s="25"/>
      <c r="P170" s="25"/>
      <c r="Q170" s="25"/>
      <c r="R170" s="25"/>
      <c r="S170" s="25"/>
      <c r="T170" s="25"/>
      <c r="U170" s="25"/>
      <c r="V170" s="64"/>
      <c r="W170" s="25"/>
      <c r="X170" s="25"/>
      <c r="Y170" s="25"/>
      <c r="Z170" s="25"/>
    </row>
    <row r="171" spans="1:26" ht="12.75" customHeight="1">
      <c r="A171" s="62"/>
      <c r="B171" s="63"/>
      <c r="C171" s="25"/>
      <c r="D171" s="25"/>
      <c r="E171" s="64"/>
      <c r="F171" s="25"/>
      <c r="G171" s="25"/>
      <c r="H171" s="25"/>
      <c r="I171" s="25"/>
      <c r="J171" s="25"/>
      <c r="K171" s="25"/>
      <c r="L171" s="25"/>
      <c r="M171" s="25"/>
      <c r="N171" s="25"/>
      <c r="O171" s="25"/>
      <c r="P171" s="25"/>
      <c r="Q171" s="25"/>
      <c r="R171" s="25"/>
      <c r="S171" s="25"/>
      <c r="T171" s="25"/>
      <c r="U171" s="25"/>
      <c r="V171" s="64"/>
      <c r="W171" s="25"/>
      <c r="X171" s="25"/>
      <c r="Y171" s="25"/>
      <c r="Z171" s="25"/>
    </row>
    <row r="172" spans="1:26" ht="12.75" customHeight="1">
      <c r="A172" s="62"/>
      <c r="B172" s="63"/>
      <c r="C172" s="25"/>
      <c r="D172" s="25"/>
      <c r="E172" s="64"/>
      <c r="F172" s="25"/>
      <c r="G172" s="25"/>
      <c r="H172" s="25"/>
      <c r="I172" s="25"/>
      <c r="J172" s="25"/>
      <c r="K172" s="25"/>
      <c r="L172" s="25"/>
      <c r="M172" s="25"/>
      <c r="N172" s="25"/>
      <c r="O172" s="25"/>
      <c r="P172" s="25"/>
      <c r="Q172" s="25"/>
      <c r="R172" s="25"/>
      <c r="S172" s="25"/>
      <c r="T172" s="25"/>
      <c r="U172" s="25"/>
      <c r="V172" s="64"/>
      <c r="W172" s="25"/>
      <c r="X172" s="25"/>
      <c r="Y172" s="25"/>
      <c r="Z172" s="25"/>
    </row>
    <row r="173" spans="1:26" ht="12.75" customHeight="1">
      <c r="A173" s="62"/>
      <c r="B173" s="63"/>
      <c r="C173" s="25"/>
      <c r="D173" s="25"/>
      <c r="E173" s="64"/>
      <c r="F173" s="25"/>
      <c r="G173" s="25"/>
      <c r="H173" s="25"/>
      <c r="I173" s="25"/>
      <c r="J173" s="25"/>
      <c r="K173" s="25"/>
      <c r="L173" s="25"/>
      <c r="M173" s="25"/>
      <c r="N173" s="25"/>
      <c r="O173" s="25"/>
      <c r="P173" s="25"/>
      <c r="Q173" s="25"/>
      <c r="R173" s="25"/>
      <c r="S173" s="25"/>
      <c r="T173" s="25"/>
      <c r="U173" s="25"/>
      <c r="V173" s="64"/>
      <c r="W173" s="25"/>
      <c r="X173" s="25"/>
      <c r="Y173" s="25"/>
      <c r="Z173" s="25"/>
    </row>
    <row r="174" spans="1:26" ht="12.75" customHeight="1">
      <c r="A174" s="62"/>
      <c r="B174" s="63"/>
      <c r="C174" s="25"/>
      <c r="D174" s="25"/>
      <c r="E174" s="64"/>
      <c r="F174" s="25"/>
      <c r="G174" s="25"/>
      <c r="H174" s="25"/>
      <c r="I174" s="25"/>
      <c r="J174" s="25"/>
      <c r="K174" s="25"/>
      <c r="L174" s="25"/>
      <c r="M174" s="25"/>
      <c r="N174" s="25"/>
      <c r="O174" s="25"/>
      <c r="P174" s="25"/>
      <c r="Q174" s="25"/>
      <c r="R174" s="25"/>
      <c r="S174" s="25"/>
      <c r="T174" s="25"/>
      <c r="U174" s="25"/>
      <c r="V174" s="64"/>
      <c r="W174" s="25"/>
      <c r="X174" s="25"/>
      <c r="Y174" s="25"/>
      <c r="Z174" s="25"/>
    </row>
    <row r="175" spans="1:26" ht="12.75" customHeight="1">
      <c r="A175" s="62"/>
      <c r="B175" s="63"/>
      <c r="C175" s="25"/>
      <c r="D175" s="25"/>
      <c r="E175" s="64"/>
      <c r="F175" s="25"/>
      <c r="G175" s="25"/>
      <c r="H175" s="25"/>
      <c r="I175" s="25"/>
      <c r="J175" s="25"/>
      <c r="K175" s="25"/>
      <c r="L175" s="25"/>
      <c r="M175" s="25"/>
      <c r="N175" s="25"/>
      <c r="O175" s="25"/>
      <c r="P175" s="25"/>
      <c r="Q175" s="25"/>
      <c r="R175" s="25"/>
      <c r="S175" s="25"/>
      <c r="T175" s="25"/>
      <c r="U175" s="25"/>
      <c r="V175" s="64"/>
      <c r="W175" s="25"/>
      <c r="X175" s="25"/>
      <c r="Y175" s="25"/>
      <c r="Z175" s="25"/>
    </row>
    <row r="176" spans="1:26" ht="12.75" customHeight="1">
      <c r="A176" s="62"/>
      <c r="B176" s="63"/>
      <c r="C176" s="25"/>
      <c r="D176" s="25"/>
      <c r="E176" s="64"/>
      <c r="F176" s="25"/>
      <c r="G176" s="25"/>
      <c r="H176" s="25"/>
      <c r="I176" s="25"/>
      <c r="J176" s="25"/>
      <c r="K176" s="25"/>
      <c r="L176" s="25"/>
      <c r="M176" s="25"/>
      <c r="N176" s="25"/>
      <c r="O176" s="25"/>
      <c r="P176" s="25"/>
      <c r="Q176" s="25"/>
      <c r="R176" s="25"/>
      <c r="S176" s="25"/>
      <c r="T176" s="25"/>
      <c r="U176" s="25"/>
      <c r="V176" s="64"/>
      <c r="W176" s="25"/>
      <c r="X176" s="25"/>
      <c r="Y176" s="25"/>
      <c r="Z176" s="25"/>
    </row>
    <row r="177" spans="1:26" ht="12.75" customHeight="1">
      <c r="A177" s="62"/>
      <c r="B177" s="63"/>
      <c r="C177" s="25"/>
      <c r="D177" s="25"/>
      <c r="E177" s="64"/>
      <c r="F177" s="25"/>
      <c r="G177" s="25"/>
      <c r="H177" s="25"/>
      <c r="I177" s="25"/>
      <c r="J177" s="25"/>
      <c r="K177" s="25"/>
      <c r="L177" s="25"/>
      <c r="M177" s="25"/>
      <c r="N177" s="25"/>
      <c r="O177" s="25"/>
      <c r="P177" s="25"/>
      <c r="Q177" s="25"/>
      <c r="R177" s="25"/>
      <c r="S177" s="25"/>
      <c r="T177" s="25"/>
      <c r="U177" s="25"/>
      <c r="V177" s="64"/>
      <c r="W177" s="25"/>
      <c r="X177" s="25"/>
      <c r="Y177" s="25"/>
      <c r="Z177" s="25"/>
    </row>
    <row r="178" spans="1:26" ht="12.75" customHeight="1">
      <c r="A178" s="62"/>
      <c r="B178" s="63"/>
      <c r="C178" s="25"/>
      <c r="D178" s="25"/>
      <c r="E178" s="64"/>
      <c r="F178" s="25"/>
      <c r="G178" s="25"/>
      <c r="H178" s="25"/>
      <c r="I178" s="25"/>
      <c r="J178" s="25"/>
      <c r="K178" s="25"/>
      <c r="L178" s="25"/>
      <c r="M178" s="25"/>
      <c r="N178" s="25"/>
      <c r="O178" s="25"/>
      <c r="P178" s="25"/>
      <c r="Q178" s="25"/>
      <c r="R178" s="25"/>
      <c r="S178" s="25"/>
      <c r="T178" s="25"/>
      <c r="U178" s="25"/>
      <c r="V178" s="64"/>
      <c r="W178" s="25"/>
      <c r="X178" s="25"/>
      <c r="Y178" s="25"/>
      <c r="Z178" s="25"/>
    </row>
    <row r="179" spans="1:26" ht="12.75" customHeight="1">
      <c r="A179" s="62"/>
      <c r="B179" s="63"/>
      <c r="C179" s="25"/>
      <c r="D179" s="25"/>
      <c r="E179" s="64"/>
      <c r="F179" s="25"/>
      <c r="G179" s="25"/>
      <c r="H179" s="25"/>
      <c r="I179" s="25"/>
      <c r="J179" s="25"/>
      <c r="K179" s="25"/>
      <c r="L179" s="25"/>
      <c r="M179" s="25"/>
      <c r="N179" s="25"/>
      <c r="O179" s="25"/>
      <c r="P179" s="25"/>
      <c r="Q179" s="25"/>
      <c r="R179" s="25"/>
      <c r="S179" s="25"/>
      <c r="T179" s="25"/>
      <c r="U179" s="25"/>
      <c r="V179" s="64"/>
      <c r="W179" s="25"/>
      <c r="X179" s="25"/>
      <c r="Y179" s="25"/>
      <c r="Z179" s="25"/>
    </row>
    <row r="180" spans="1:26" ht="12.75" customHeight="1">
      <c r="A180" s="62"/>
      <c r="B180" s="63"/>
      <c r="C180" s="25"/>
      <c r="D180" s="25"/>
      <c r="E180" s="64"/>
      <c r="F180" s="25"/>
      <c r="G180" s="25"/>
      <c r="H180" s="25"/>
      <c r="I180" s="25"/>
      <c r="J180" s="25"/>
      <c r="K180" s="25"/>
      <c r="L180" s="25"/>
      <c r="M180" s="25"/>
      <c r="N180" s="25"/>
      <c r="O180" s="25"/>
      <c r="P180" s="25"/>
      <c r="Q180" s="25"/>
      <c r="R180" s="25"/>
      <c r="S180" s="25"/>
      <c r="T180" s="25"/>
      <c r="U180" s="25"/>
      <c r="V180" s="64"/>
      <c r="W180" s="25"/>
      <c r="X180" s="25"/>
      <c r="Y180" s="25"/>
      <c r="Z180" s="25"/>
    </row>
    <row r="181" spans="1:26" ht="12.75" customHeight="1">
      <c r="A181" s="62"/>
      <c r="B181" s="63"/>
      <c r="C181" s="25"/>
      <c r="D181" s="25"/>
      <c r="E181" s="64"/>
      <c r="F181" s="25"/>
      <c r="G181" s="25"/>
      <c r="H181" s="25"/>
      <c r="I181" s="25"/>
      <c r="J181" s="25"/>
      <c r="K181" s="25"/>
      <c r="L181" s="25"/>
      <c r="M181" s="25"/>
      <c r="N181" s="25"/>
      <c r="O181" s="25"/>
      <c r="P181" s="25"/>
      <c r="Q181" s="25"/>
      <c r="R181" s="25"/>
      <c r="S181" s="25"/>
      <c r="T181" s="25"/>
      <c r="U181" s="25"/>
      <c r="V181" s="64"/>
      <c r="W181" s="25"/>
      <c r="X181" s="25"/>
      <c r="Y181" s="25"/>
      <c r="Z181" s="25"/>
    </row>
    <row r="182" spans="1:26" ht="12.75" customHeight="1">
      <c r="A182" s="62"/>
      <c r="B182" s="63"/>
      <c r="C182" s="25"/>
      <c r="D182" s="25"/>
      <c r="E182" s="64"/>
      <c r="F182" s="25"/>
      <c r="G182" s="25"/>
      <c r="H182" s="25"/>
      <c r="I182" s="25"/>
      <c r="J182" s="25"/>
      <c r="K182" s="25"/>
      <c r="L182" s="25"/>
      <c r="M182" s="25"/>
      <c r="N182" s="25"/>
      <c r="O182" s="25"/>
      <c r="P182" s="25"/>
      <c r="Q182" s="25"/>
      <c r="R182" s="25"/>
      <c r="S182" s="25"/>
      <c r="T182" s="25"/>
      <c r="U182" s="25"/>
      <c r="V182" s="64"/>
      <c r="W182" s="25"/>
      <c r="X182" s="25"/>
      <c r="Y182" s="25"/>
      <c r="Z182" s="25"/>
    </row>
    <row r="183" spans="1:26" ht="12.75" customHeight="1">
      <c r="A183" s="62"/>
      <c r="B183" s="63"/>
      <c r="C183" s="25"/>
      <c r="D183" s="25"/>
      <c r="E183" s="64"/>
      <c r="F183" s="25"/>
      <c r="G183" s="25"/>
      <c r="H183" s="25"/>
      <c r="I183" s="25"/>
      <c r="J183" s="25"/>
      <c r="K183" s="25"/>
      <c r="L183" s="25"/>
      <c r="M183" s="25"/>
      <c r="N183" s="25"/>
      <c r="O183" s="25"/>
      <c r="P183" s="25"/>
      <c r="Q183" s="25"/>
      <c r="R183" s="25"/>
      <c r="S183" s="25"/>
      <c r="T183" s="25"/>
      <c r="U183" s="25"/>
      <c r="V183" s="64"/>
      <c r="W183" s="25"/>
      <c r="X183" s="25"/>
      <c r="Y183" s="25"/>
      <c r="Z183" s="25"/>
    </row>
    <row r="184" spans="1:26" ht="12.75" customHeight="1">
      <c r="A184" s="62"/>
      <c r="B184" s="63"/>
      <c r="C184" s="25"/>
      <c r="D184" s="25"/>
      <c r="E184" s="64"/>
      <c r="F184" s="25"/>
      <c r="G184" s="25"/>
      <c r="H184" s="25"/>
      <c r="I184" s="25"/>
      <c r="J184" s="25"/>
      <c r="K184" s="25"/>
      <c r="L184" s="25"/>
      <c r="M184" s="25"/>
      <c r="N184" s="25"/>
      <c r="O184" s="25"/>
      <c r="P184" s="25"/>
      <c r="Q184" s="25"/>
      <c r="R184" s="25"/>
      <c r="S184" s="25"/>
      <c r="T184" s="25"/>
      <c r="U184" s="25"/>
      <c r="V184" s="64"/>
      <c r="W184" s="25"/>
      <c r="X184" s="25"/>
      <c r="Y184" s="25"/>
      <c r="Z184" s="25"/>
    </row>
    <row r="185" spans="1:26" ht="12.75" customHeight="1">
      <c r="A185" s="62"/>
      <c r="B185" s="63"/>
      <c r="C185" s="25"/>
      <c r="D185" s="25"/>
      <c r="E185" s="64"/>
      <c r="F185" s="25"/>
      <c r="G185" s="25"/>
      <c r="H185" s="25"/>
      <c r="I185" s="25"/>
      <c r="J185" s="25"/>
      <c r="K185" s="25"/>
      <c r="L185" s="25"/>
      <c r="M185" s="25"/>
      <c r="N185" s="25"/>
      <c r="O185" s="25"/>
      <c r="P185" s="25"/>
      <c r="Q185" s="25"/>
      <c r="R185" s="25"/>
      <c r="S185" s="25"/>
      <c r="T185" s="25"/>
      <c r="U185" s="25"/>
      <c r="V185" s="64"/>
      <c r="W185" s="25"/>
      <c r="X185" s="25"/>
      <c r="Y185" s="25"/>
      <c r="Z185" s="25"/>
    </row>
    <row r="186" spans="1:26" ht="12.75" customHeight="1">
      <c r="A186" s="62"/>
      <c r="B186" s="63"/>
      <c r="C186" s="25"/>
      <c r="D186" s="25"/>
      <c r="E186" s="64"/>
      <c r="F186" s="25"/>
      <c r="G186" s="25"/>
      <c r="H186" s="25"/>
      <c r="I186" s="25"/>
      <c r="J186" s="25"/>
      <c r="K186" s="25"/>
      <c r="L186" s="25"/>
      <c r="M186" s="25"/>
      <c r="N186" s="25"/>
      <c r="O186" s="25"/>
      <c r="P186" s="25"/>
      <c r="Q186" s="25"/>
      <c r="R186" s="25"/>
      <c r="S186" s="25"/>
      <c r="T186" s="25"/>
      <c r="U186" s="25"/>
      <c r="V186" s="64"/>
      <c r="W186" s="25"/>
      <c r="X186" s="25"/>
      <c r="Y186" s="25"/>
      <c r="Z186" s="25"/>
    </row>
    <row r="187" spans="1:26" ht="12.75" customHeight="1">
      <c r="A187" s="62"/>
      <c r="B187" s="63"/>
      <c r="C187" s="25"/>
      <c r="D187" s="25"/>
      <c r="E187" s="64"/>
      <c r="F187" s="25"/>
      <c r="G187" s="25"/>
      <c r="H187" s="25"/>
      <c r="I187" s="25"/>
      <c r="J187" s="25"/>
      <c r="K187" s="25"/>
      <c r="L187" s="25"/>
      <c r="M187" s="25"/>
      <c r="N187" s="25"/>
      <c r="O187" s="25"/>
      <c r="P187" s="25"/>
      <c r="Q187" s="25"/>
      <c r="R187" s="25"/>
      <c r="S187" s="25"/>
      <c r="T187" s="25"/>
      <c r="U187" s="25"/>
      <c r="V187" s="64"/>
      <c r="W187" s="25"/>
      <c r="X187" s="25"/>
      <c r="Y187" s="25"/>
      <c r="Z187" s="25"/>
    </row>
    <row r="188" spans="1:26" ht="12.75" customHeight="1">
      <c r="A188" s="62"/>
      <c r="B188" s="63"/>
      <c r="C188" s="25"/>
      <c r="D188" s="25"/>
      <c r="E188" s="64"/>
      <c r="F188" s="25"/>
      <c r="G188" s="25"/>
      <c r="H188" s="25"/>
      <c r="I188" s="25"/>
      <c r="J188" s="25"/>
      <c r="K188" s="25"/>
      <c r="L188" s="25"/>
      <c r="M188" s="25"/>
      <c r="N188" s="25"/>
      <c r="O188" s="25"/>
      <c r="P188" s="25"/>
      <c r="Q188" s="25"/>
      <c r="R188" s="25"/>
      <c r="S188" s="25"/>
      <c r="T188" s="25"/>
      <c r="U188" s="25"/>
      <c r="V188" s="64"/>
      <c r="W188" s="25"/>
      <c r="X188" s="25"/>
      <c r="Y188" s="25"/>
      <c r="Z188" s="25"/>
    </row>
    <row r="189" spans="1:26" ht="12.75" customHeight="1">
      <c r="A189" s="62"/>
      <c r="B189" s="63"/>
      <c r="C189" s="25"/>
      <c r="D189" s="25"/>
      <c r="E189" s="64"/>
      <c r="F189" s="25"/>
      <c r="G189" s="25"/>
      <c r="H189" s="25"/>
      <c r="I189" s="25"/>
      <c r="J189" s="25"/>
      <c r="K189" s="25"/>
      <c r="L189" s="25"/>
      <c r="M189" s="25"/>
      <c r="N189" s="25"/>
      <c r="O189" s="25"/>
      <c r="P189" s="25"/>
      <c r="Q189" s="25"/>
      <c r="R189" s="25"/>
      <c r="S189" s="25"/>
      <c r="T189" s="25"/>
      <c r="U189" s="25"/>
      <c r="V189" s="64"/>
      <c r="W189" s="25"/>
      <c r="X189" s="25"/>
      <c r="Y189" s="25"/>
      <c r="Z189" s="25"/>
    </row>
    <row r="190" spans="1:26" ht="12.75" customHeight="1">
      <c r="A190" s="62"/>
      <c r="B190" s="63"/>
      <c r="C190" s="25"/>
      <c r="D190" s="25"/>
      <c r="E190" s="64"/>
      <c r="F190" s="25"/>
      <c r="G190" s="25"/>
      <c r="H190" s="25"/>
      <c r="I190" s="25"/>
      <c r="J190" s="25"/>
      <c r="K190" s="25"/>
      <c r="L190" s="25"/>
      <c r="M190" s="25"/>
      <c r="N190" s="25"/>
      <c r="O190" s="25"/>
      <c r="P190" s="25"/>
      <c r="Q190" s="25"/>
      <c r="R190" s="25"/>
      <c r="S190" s="25"/>
      <c r="T190" s="25"/>
      <c r="U190" s="25"/>
      <c r="V190" s="64"/>
      <c r="W190" s="25"/>
      <c r="X190" s="25"/>
      <c r="Y190" s="25"/>
      <c r="Z190" s="25"/>
    </row>
    <row r="191" spans="1:26" ht="12.75" customHeight="1">
      <c r="A191" s="62"/>
      <c r="B191" s="63"/>
      <c r="C191" s="25"/>
      <c r="D191" s="25"/>
      <c r="E191" s="64"/>
      <c r="F191" s="25"/>
      <c r="G191" s="25"/>
      <c r="H191" s="25"/>
      <c r="I191" s="25"/>
      <c r="J191" s="25"/>
      <c r="K191" s="25"/>
      <c r="L191" s="25"/>
      <c r="M191" s="25"/>
      <c r="N191" s="25"/>
      <c r="O191" s="25"/>
      <c r="P191" s="25"/>
      <c r="Q191" s="25"/>
      <c r="R191" s="25"/>
      <c r="S191" s="25"/>
      <c r="T191" s="25"/>
      <c r="U191" s="25"/>
      <c r="V191" s="64"/>
      <c r="W191" s="25"/>
      <c r="X191" s="25"/>
      <c r="Y191" s="25"/>
      <c r="Z191" s="25"/>
    </row>
    <row r="192" spans="1:26" ht="12.75" customHeight="1">
      <c r="A192" s="62"/>
      <c r="B192" s="63"/>
      <c r="C192" s="25"/>
      <c r="D192" s="25"/>
      <c r="E192" s="64"/>
      <c r="F192" s="25"/>
      <c r="G192" s="25"/>
      <c r="H192" s="25"/>
      <c r="I192" s="25"/>
      <c r="J192" s="25"/>
      <c r="K192" s="25"/>
      <c r="L192" s="25"/>
      <c r="M192" s="25"/>
      <c r="N192" s="25"/>
      <c r="O192" s="25"/>
      <c r="P192" s="25"/>
      <c r="Q192" s="25"/>
      <c r="R192" s="25"/>
      <c r="S192" s="25"/>
      <c r="T192" s="25"/>
      <c r="U192" s="25"/>
      <c r="V192" s="64"/>
      <c r="W192" s="25"/>
      <c r="X192" s="25"/>
      <c r="Y192" s="25"/>
      <c r="Z192" s="25"/>
    </row>
    <row r="193" spans="1:26" ht="12.75" customHeight="1">
      <c r="A193" s="62"/>
      <c r="B193" s="63"/>
      <c r="C193" s="25"/>
      <c r="D193" s="25"/>
      <c r="E193" s="64"/>
      <c r="F193" s="25"/>
      <c r="G193" s="25"/>
      <c r="H193" s="25"/>
      <c r="I193" s="25"/>
      <c r="J193" s="25"/>
      <c r="K193" s="25"/>
      <c r="L193" s="25"/>
      <c r="M193" s="25"/>
      <c r="N193" s="25"/>
      <c r="O193" s="25"/>
      <c r="P193" s="25"/>
      <c r="Q193" s="25"/>
      <c r="R193" s="25"/>
      <c r="S193" s="25"/>
      <c r="T193" s="25"/>
      <c r="U193" s="25"/>
      <c r="V193" s="64"/>
      <c r="W193" s="25"/>
      <c r="X193" s="25"/>
      <c r="Y193" s="25"/>
      <c r="Z193" s="25"/>
    </row>
    <row r="194" spans="1:26" ht="12.75" customHeight="1">
      <c r="A194" s="62"/>
      <c r="B194" s="63"/>
      <c r="C194" s="25"/>
      <c r="D194" s="25"/>
      <c r="E194" s="64"/>
      <c r="F194" s="25"/>
      <c r="G194" s="25"/>
      <c r="H194" s="25"/>
      <c r="I194" s="25"/>
      <c r="J194" s="25"/>
      <c r="K194" s="25"/>
      <c r="L194" s="25"/>
      <c r="M194" s="25"/>
      <c r="N194" s="25"/>
      <c r="O194" s="25"/>
      <c r="P194" s="25"/>
      <c r="Q194" s="25"/>
      <c r="R194" s="25"/>
      <c r="S194" s="25"/>
      <c r="T194" s="25"/>
      <c r="U194" s="25"/>
      <c r="V194" s="64"/>
      <c r="W194" s="25"/>
      <c r="X194" s="25"/>
      <c r="Y194" s="25"/>
      <c r="Z194" s="25"/>
    </row>
    <row r="195" spans="1:26" ht="12.75" customHeight="1">
      <c r="A195" s="62"/>
      <c r="B195" s="63"/>
      <c r="C195" s="25"/>
      <c r="D195" s="25"/>
      <c r="E195" s="64"/>
      <c r="F195" s="25"/>
      <c r="G195" s="25"/>
      <c r="H195" s="25"/>
      <c r="I195" s="25"/>
      <c r="J195" s="25"/>
      <c r="K195" s="25"/>
      <c r="L195" s="25"/>
      <c r="M195" s="25"/>
      <c r="N195" s="25"/>
      <c r="O195" s="25"/>
      <c r="P195" s="25"/>
      <c r="Q195" s="25"/>
      <c r="R195" s="25"/>
      <c r="S195" s="25"/>
      <c r="T195" s="25"/>
      <c r="U195" s="25"/>
      <c r="V195" s="64"/>
      <c r="W195" s="25"/>
      <c r="X195" s="25"/>
      <c r="Y195" s="25"/>
      <c r="Z195" s="25"/>
    </row>
    <row r="196" spans="1:26" ht="12.75" customHeight="1">
      <c r="A196" s="62"/>
      <c r="B196" s="63"/>
      <c r="C196" s="25"/>
      <c r="D196" s="25"/>
      <c r="E196" s="64"/>
      <c r="F196" s="25"/>
      <c r="G196" s="25"/>
      <c r="H196" s="25"/>
      <c r="I196" s="25"/>
      <c r="J196" s="25"/>
      <c r="K196" s="25"/>
      <c r="L196" s="25"/>
      <c r="M196" s="25"/>
      <c r="N196" s="25"/>
      <c r="O196" s="25"/>
      <c r="P196" s="25"/>
      <c r="Q196" s="25"/>
      <c r="R196" s="25"/>
      <c r="S196" s="25"/>
      <c r="T196" s="25"/>
      <c r="U196" s="25"/>
      <c r="V196" s="64"/>
      <c r="W196" s="25"/>
      <c r="X196" s="25"/>
      <c r="Y196" s="25"/>
      <c r="Z196" s="25"/>
    </row>
    <row r="197" spans="1:26" ht="12.75" customHeight="1">
      <c r="A197" s="62"/>
      <c r="B197" s="63"/>
      <c r="C197" s="25"/>
      <c r="D197" s="25"/>
      <c r="E197" s="64"/>
      <c r="F197" s="25"/>
      <c r="G197" s="25"/>
      <c r="H197" s="25"/>
      <c r="I197" s="25"/>
      <c r="J197" s="25"/>
      <c r="K197" s="25"/>
      <c r="L197" s="25"/>
      <c r="M197" s="25"/>
      <c r="N197" s="25"/>
      <c r="O197" s="25"/>
      <c r="P197" s="25"/>
      <c r="Q197" s="25"/>
      <c r="R197" s="25"/>
      <c r="S197" s="25"/>
      <c r="T197" s="25"/>
      <c r="U197" s="25"/>
      <c r="V197" s="64"/>
      <c r="W197" s="25"/>
      <c r="X197" s="25"/>
      <c r="Y197" s="25"/>
      <c r="Z197" s="25"/>
    </row>
    <row r="198" spans="1:26" ht="12.75" customHeight="1">
      <c r="A198" s="62"/>
      <c r="B198" s="63"/>
      <c r="C198" s="25"/>
      <c r="D198" s="25"/>
      <c r="E198" s="64"/>
      <c r="F198" s="25"/>
      <c r="G198" s="25"/>
      <c r="H198" s="25"/>
      <c r="I198" s="25"/>
      <c r="J198" s="25"/>
      <c r="K198" s="25"/>
      <c r="L198" s="25"/>
      <c r="M198" s="25"/>
      <c r="N198" s="25"/>
      <c r="O198" s="25"/>
      <c r="P198" s="25"/>
      <c r="Q198" s="25"/>
      <c r="R198" s="25"/>
      <c r="S198" s="25"/>
      <c r="T198" s="25"/>
      <c r="U198" s="25"/>
      <c r="V198" s="64"/>
      <c r="W198" s="25"/>
      <c r="X198" s="25"/>
      <c r="Y198" s="25"/>
      <c r="Z198" s="25"/>
    </row>
    <row r="199" spans="1:26" ht="12.75" customHeight="1">
      <c r="A199" s="62"/>
      <c r="B199" s="63"/>
      <c r="C199" s="25"/>
      <c r="D199" s="25"/>
      <c r="E199" s="64"/>
      <c r="F199" s="25"/>
      <c r="G199" s="25"/>
      <c r="H199" s="25"/>
      <c r="I199" s="25"/>
      <c r="J199" s="25"/>
      <c r="K199" s="25"/>
      <c r="L199" s="25"/>
      <c r="M199" s="25"/>
      <c r="N199" s="25"/>
      <c r="O199" s="25"/>
      <c r="P199" s="25"/>
      <c r="Q199" s="25"/>
      <c r="R199" s="25"/>
      <c r="S199" s="25"/>
      <c r="T199" s="25"/>
      <c r="U199" s="25"/>
      <c r="V199" s="64"/>
      <c r="W199" s="25"/>
      <c r="X199" s="25"/>
      <c r="Y199" s="25"/>
      <c r="Z199" s="25"/>
    </row>
    <row r="200" spans="1:26" ht="12.75" customHeight="1">
      <c r="A200" s="62"/>
      <c r="B200" s="63"/>
      <c r="C200" s="25"/>
      <c r="D200" s="25"/>
      <c r="E200" s="64"/>
      <c r="F200" s="25"/>
      <c r="G200" s="25"/>
      <c r="H200" s="25"/>
      <c r="I200" s="25"/>
      <c r="J200" s="25"/>
      <c r="K200" s="25"/>
      <c r="L200" s="25"/>
      <c r="M200" s="25"/>
      <c r="N200" s="25"/>
      <c r="O200" s="25"/>
      <c r="P200" s="25"/>
      <c r="Q200" s="25"/>
      <c r="R200" s="25"/>
      <c r="S200" s="25"/>
      <c r="T200" s="25"/>
      <c r="U200" s="25"/>
      <c r="V200" s="64"/>
      <c r="W200" s="25"/>
      <c r="X200" s="25"/>
      <c r="Y200" s="25"/>
      <c r="Z200" s="25"/>
    </row>
    <row r="201" spans="1:26" ht="12.75" customHeight="1">
      <c r="A201" s="62"/>
      <c r="B201" s="63"/>
      <c r="C201" s="25"/>
      <c r="D201" s="25"/>
      <c r="E201" s="64"/>
      <c r="F201" s="25"/>
      <c r="G201" s="25"/>
      <c r="H201" s="25"/>
      <c r="I201" s="25"/>
      <c r="J201" s="25"/>
      <c r="K201" s="25"/>
      <c r="L201" s="25"/>
      <c r="M201" s="25"/>
      <c r="N201" s="25"/>
      <c r="O201" s="25"/>
      <c r="P201" s="25"/>
      <c r="Q201" s="25"/>
      <c r="R201" s="25"/>
      <c r="S201" s="25"/>
      <c r="T201" s="25"/>
      <c r="U201" s="25"/>
      <c r="V201" s="64"/>
      <c r="W201" s="25"/>
      <c r="X201" s="25"/>
      <c r="Y201" s="25"/>
      <c r="Z201" s="25"/>
    </row>
    <row r="202" spans="1:26" ht="12.75" customHeight="1">
      <c r="A202" s="62"/>
      <c r="B202" s="63"/>
      <c r="C202" s="25"/>
      <c r="D202" s="25"/>
      <c r="E202" s="64"/>
      <c r="F202" s="25"/>
      <c r="G202" s="25"/>
      <c r="H202" s="25"/>
      <c r="I202" s="25"/>
      <c r="J202" s="25"/>
      <c r="K202" s="25"/>
      <c r="L202" s="25"/>
      <c r="M202" s="25"/>
      <c r="N202" s="25"/>
      <c r="O202" s="25"/>
      <c r="P202" s="25"/>
      <c r="Q202" s="25"/>
      <c r="R202" s="25"/>
      <c r="S202" s="25"/>
      <c r="T202" s="25"/>
      <c r="U202" s="25"/>
      <c r="V202" s="64"/>
      <c r="W202" s="25"/>
      <c r="X202" s="25"/>
      <c r="Y202" s="25"/>
      <c r="Z202" s="25"/>
    </row>
    <row r="203" spans="1:26" ht="12.75" customHeight="1">
      <c r="A203" s="62"/>
      <c r="B203" s="63"/>
      <c r="C203" s="25"/>
      <c r="D203" s="25"/>
      <c r="E203" s="64"/>
      <c r="F203" s="25"/>
      <c r="G203" s="25"/>
      <c r="H203" s="25"/>
      <c r="I203" s="25"/>
      <c r="J203" s="25"/>
      <c r="K203" s="25"/>
      <c r="L203" s="25"/>
      <c r="M203" s="25"/>
      <c r="N203" s="25"/>
      <c r="O203" s="25"/>
      <c r="P203" s="25"/>
      <c r="Q203" s="25"/>
      <c r="R203" s="25"/>
      <c r="S203" s="25"/>
      <c r="T203" s="25"/>
      <c r="U203" s="25"/>
      <c r="V203" s="64"/>
      <c r="W203" s="25"/>
      <c r="X203" s="25"/>
      <c r="Y203" s="25"/>
      <c r="Z203" s="25"/>
    </row>
    <row r="204" spans="1:26" ht="12.75" customHeight="1">
      <c r="A204" s="62"/>
      <c r="B204" s="63"/>
      <c r="C204" s="25"/>
      <c r="D204" s="25"/>
      <c r="E204" s="64"/>
      <c r="F204" s="25"/>
      <c r="G204" s="25"/>
      <c r="H204" s="25"/>
      <c r="I204" s="25"/>
      <c r="J204" s="25"/>
      <c r="K204" s="25"/>
      <c r="L204" s="25"/>
      <c r="M204" s="25"/>
      <c r="N204" s="25"/>
      <c r="O204" s="25"/>
      <c r="P204" s="25"/>
      <c r="Q204" s="25"/>
      <c r="R204" s="25"/>
      <c r="S204" s="25"/>
      <c r="T204" s="25"/>
      <c r="U204" s="25"/>
      <c r="V204" s="64"/>
      <c r="W204" s="25"/>
      <c r="X204" s="25"/>
      <c r="Y204" s="25"/>
      <c r="Z204" s="25"/>
    </row>
    <row r="205" spans="1:26" ht="12.75" customHeight="1">
      <c r="A205" s="62"/>
      <c r="B205" s="63"/>
      <c r="C205" s="25"/>
      <c r="D205" s="25"/>
      <c r="E205" s="64"/>
      <c r="F205" s="25"/>
      <c r="G205" s="25"/>
      <c r="H205" s="25"/>
      <c r="I205" s="25"/>
      <c r="J205" s="25"/>
      <c r="K205" s="25"/>
      <c r="L205" s="25"/>
      <c r="M205" s="25"/>
      <c r="N205" s="25"/>
      <c r="O205" s="25"/>
      <c r="P205" s="25"/>
      <c r="Q205" s="25"/>
      <c r="R205" s="25"/>
      <c r="S205" s="25"/>
      <c r="T205" s="25"/>
      <c r="U205" s="25"/>
      <c r="V205" s="64"/>
      <c r="W205" s="25"/>
      <c r="X205" s="25"/>
      <c r="Y205" s="25"/>
      <c r="Z205" s="25"/>
    </row>
    <row r="206" spans="1:26" ht="12.75" customHeight="1">
      <c r="A206" s="62"/>
      <c r="B206" s="63"/>
      <c r="C206" s="25"/>
      <c r="D206" s="25"/>
      <c r="E206" s="64"/>
      <c r="F206" s="25"/>
      <c r="G206" s="25"/>
      <c r="H206" s="25"/>
      <c r="I206" s="25"/>
      <c r="J206" s="25"/>
      <c r="K206" s="25"/>
      <c r="L206" s="25"/>
      <c r="M206" s="25"/>
      <c r="N206" s="25"/>
      <c r="O206" s="25"/>
      <c r="P206" s="25"/>
      <c r="Q206" s="25"/>
      <c r="R206" s="25"/>
      <c r="S206" s="25"/>
      <c r="T206" s="25"/>
      <c r="U206" s="25"/>
      <c r="V206" s="64"/>
      <c r="W206" s="25"/>
      <c r="X206" s="25"/>
      <c r="Y206" s="25"/>
      <c r="Z206" s="25"/>
    </row>
    <row r="207" spans="1:26" ht="12.75" customHeight="1">
      <c r="A207" s="62"/>
      <c r="B207" s="63"/>
      <c r="C207" s="25"/>
      <c r="D207" s="25"/>
      <c r="E207" s="64"/>
      <c r="F207" s="25"/>
      <c r="G207" s="25"/>
      <c r="H207" s="25"/>
      <c r="I207" s="25"/>
      <c r="J207" s="25"/>
      <c r="K207" s="25"/>
      <c r="L207" s="25"/>
      <c r="M207" s="25"/>
      <c r="N207" s="25"/>
      <c r="O207" s="25"/>
      <c r="P207" s="25"/>
      <c r="Q207" s="25"/>
      <c r="R207" s="25"/>
      <c r="S207" s="25"/>
      <c r="T207" s="25"/>
      <c r="U207" s="25"/>
      <c r="V207" s="64"/>
      <c r="W207" s="25"/>
      <c r="X207" s="25"/>
      <c r="Y207" s="25"/>
      <c r="Z207" s="25"/>
    </row>
    <row r="208" spans="1:26" ht="12.75" customHeight="1">
      <c r="A208" s="62"/>
      <c r="B208" s="63"/>
      <c r="C208" s="25"/>
      <c r="D208" s="25"/>
      <c r="E208" s="64"/>
      <c r="F208" s="25"/>
      <c r="G208" s="25"/>
      <c r="H208" s="25"/>
      <c r="I208" s="25"/>
      <c r="J208" s="25"/>
      <c r="K208" s="25"/>
      <c r="L208" s="25"/>
      <c r="M208" s="25"/>
      <c r="N208" s="25"/>
      <c r="O208" s="25"/>
      <c r="P208" s="25"/>
      <c r="Q208" s="25"/>
      <c r="R208" s="25"/>
      <c r="S208" s="25"/>
      <c r="T208" s="25"/>
      <c r="U208" s="25"/>
      <c r="V208" s="64"/>
      <c r="W208" s="25"/>
      <c r="X208" s="25"/>
      <c r="Y208" s="25"/>
      <c r="Z208" s="25"/>
    </row>
    <row r="209" spans="1:26" ht="12.75" customHeight="1">
      <c r="A209" s="62"/>
      <c r="B209" s="63"/>
      <c r="C209" s="25"/>
      <c r="D209" s="25"/>
      <c r="E209" s="64"/>
      <c r="F209" s="25"/>
      <c r="G209" s="25"/>
      <c r="H209" s="25"/>
      <c r="I209" s="25"/>
      <c r="J209" s="25"/>
      <c r="K209" s="25"/>
      <c r="L209" s="25"/>
      <c r="M209" s="25"/>
      <c r="N209" s="25"/>
      <c r="O209" s="25"/>
      <c r="P209" s="25"/>
      <c r="Q209" s="25"/>
      <c r="R209" s="25"/>
      <c r="S209" s="25"/>
      <c r="T209" s="25"/>
      <c r="U209" s="25"/>
      <c r="V209" s="64"/>
      <c r="W209" s="25"/>
      <c r="X209" s="25"/>
      <c r="Y209" s="25"/>
      <c r="Z209" s="25"/>
    </row>
    <row r="210" spans="1:26" ht="12.75" customHeight="1">
      <c r="A210" s="62"/>
      <c r="B210" s="63"/>
      <c r="C210" s="25"/>
      <c r="D210" s="25"/>
      <c r="E210" s="64"/>
      <c r="F210" s="25"/>
      <c r="G210" s="25"/>
      <c r="H210" s="25"/>
      <c r="I210" s="25"/>
      <c r="J210" s="25"/>
      <c r="K210" s="25"/>
      <c r="L210" s="25"/>
      <c r="M210" s="25"/>
      <c r="N210" s="25"/>
      <c r="O210" s="25"/>
      <c r="P210" s="25"/>
      <c r="Q210" s="25"/>
      <c r="R210" s="25"/>
      <c r="S210" s="25"/>
      <c r="T210" s="25"/>
      <c r="U210" s="25"/>
      <c r="V210" s="64"/>
      <c r="W210" s="25"/>
      <c r="X210" s="25"/>
      <c r="Y210" s="25"/>
      <c r="Z210" s="25"/>
    </row>
    <row r="211" spans="1:26" ht="12.75" customHeight="1">
      <c r="A211" s="62"/>
      <c r="B211" s="63"/>
      <c r="C211" s="25"/>
      <c r="D211" s="25"/>
      <c r="E211" s="64"/>
      <c r="F211" s="25"/>
      <c r="G211" s="25"/>
      <c r="H211" s="25"/>
      <c r="I211" s="25"/>
      <c r="J211" s="25"/>
      <c r="K211" s="25"/>
      <c r="L211" s="25"/>
      <c r="M211" s="25"/>
      <c r="N211" s="25"/>
      <c r="O211" s="25"/>
      <c r="P211" s="25"/>
      <c r="Q211" s="25"/>
      <c r="R211" s="25"/>
      <c r="S211" s="25"/>
      <c r="T211" s="25"/>
      <c r="U211" s="25"/>
      <c r="V211" s="64"/>
      <c r="W211" s="25"/>
      <c r="X211" s="25"/>
      <c r="Y211" s="25"/>
      <c r="Z211" s="25"/>
    </row>
    <row r="212" spans="1:26" ht="12.75" customHeight="1">
      <c r="A212" s="62"/>
      <c r="B212" s="63"/>
      <c r="C212" s="25"/>
      <c r="D212" s="25"/>
      <c r="E212" s="64"/>
      <c r="F212" s="25"/>
      <c r="G212" s="25"/>
      <c r="H212" s="25"/>
      <c r="I212" s="25"/>
      <c r="J212" s="25"/>
      <c r="K212" s="25"/>
      <c r="L212" s="25"/>
      <c r="M212" s="25"/>
      <c r="N212" s="25"/>
      <c r="O212" s="25"/>
      <c r="P212" s="25"/>
      <c r="Q212" s="25"/>
      <c r="R212" s="25"/>
      <c r="S212" s="25"/>
      <c r="T212" s="25"/>
      <c r="U212" s="25"/>
      <c r="V212" s="64"/>
      <c r="W212" s="25"/>
      <c r="X212" s="25"/>
      <c r="Y212" s="25"/>
      <c r="Z212" s="25"/>
    </row>
    <row r="213" spans="1:26" ht="12.75" customHeight="1">
      <c r="A213" s="62"/>
      <c r="B213" s="63"/>
      <c r="C213" s="25"/>
      <c r="D213" s="25"/>
      <c r="E213" s="64"/>
      <c r="F213" s="25"/>
      <c r="G213" s="25"/>
      <c r="H213" s="25"/>
      <c r="I213" s="25"/>
      <c r="J213" s="25"/>
      <c r="K213" s="25"/>
      <c r="L213" s="25"/>
      <c r="M213" s="25"/>
      <c r="N213" s="25"/>
      <c r="O213" s="25"/>
      <c r="P213" s="25"/>
      <c r="Q213" s="25"/>
      <c r="R213" s="25"/>
      <c r="S213" s="25"/>
      <c r="T213" s="25"/>
      <c r="U213" s="25"/>
      <c r="V213" s="64"/>
      <c r="W213" s="25"/>
      <c r="X213" s="25"/>
      <c r="Y213" s="25"/>
      <c r="Z213" s="25"/>
    </row>
    <row r="214" spans="1:26" ht="12.75" customHeight="1">
      <c r="A214" s="62"/>
      <c r="B214" s="63"/>
      <c r="C214" s="25"/>
      <c r="D214" s="25"/>
      <c r="E214" s="64"/>
      <c r="F214" s="25"/>
      <c r="G214" s="25"/>
      <c r="H214" s="25"/>
      <c r="I214" s="25"/>
      <c r="J214" s="25"/>
      <c r="K214" s="25"/>
      <c r="L214" s="25"/>
      <c r="M214" s="25"/>
      <c r="N214" s="25"/>
      <c r="O214" s="25"/>
      <c r="P214" s="25"/>
      <c r="Q214" s="25"/>
      <c r="R214" s="25"/>
      <c r="S214" s="25"/>
      <c r="T214" s="25"/>
      <c r="U214" s="25"/>
      <c r="V214" s="64"/>
      <c r="W214" s="25"/>
      <c r="X214" s="25"/>
      <c r="Y214" s="25"/>
      <c r="Z214" s="25"/>
    </row>
    <row r="215" spans="1:26" ht="12.75" customHeight="1">
      <c r="A215" s="62"/>
      <c r="B215" s="63"/>
      <c r="C215" s="25"/>
      <c r="D215" s="25"/>
      <c r="E215" s="64"/>
      <c r="F215" s="25"/>
      <c r="G215" s="25"/>
      <c r="H215" s="25"/>
      <c r="I215" s="25"/>
      <c r="J215" s="25"/>
      <c r="K215" s="25"/>
      <c r="L215" s="25"/>
      <c r="M215" s="25"/>
      <c r="N215" s="25"/>
      <c r="O215" s="25"/>
      <c r="P215" s="25"/>
      <c r="Q215" s="25"/>
      <c r="R215" s="25"/>
      <c r="S215" s="25"/>
      <c r="T215" s="25"/>
      <c r="U215" s="25"/>
      <c r="V215" s="64"/>
      <c r="W215" s="25"/>
      <c r="X215" s="25"/>
      <c r="Y215" s="25"/>
      <c r="Z215" s="25"/>
    </row>
    <row r="216" spans="1:26" ht="12.75" customHeight="1">
      <c r="A216" s="62"/>
      <c r="B216" s="63"/>
      <c r="C216" s="25"/>
      <c r="D216" s="25"/>
      <c r="E216" s="64"/>
      <c r="F216" s="25"/>
      <c r="G216" s="25"/>
      <c r="H216" s="25"/>
      <c r="I216" s="25"/>
      <c r="J216" s="25"/>
      <c r="K216" s="25"/>
      <c r="L216" s="25"/>
      <c r="M216" s="25"/>
      <c r="N216" s="25"/>
      <c r="O216" s="25"/>
      <c r="P216" s="25"/>
      <c r="Q216" s="25"/>
      <c r="R216" s="25"/>
      <c r="S216" s="25"/>
      <c r="T216" s="25"/>
      <c r="U216" s="25"/>
      <c r="V216" s="64"/>
      <c r="W216" s="25"/>
      <c r="X216" s="25"/>
      <c r="Y216" s="25"/>
      <c r="Z216" s="25"/>
    </row>
    <row r="217" spans="1:26" ht="12.75" customHeight="1">
      <c r="A217" s="62"/>
      <c r="B217" s="63"/>
      <c r="C217" s="25"/>
      <c r="D217" s="25"/>
      <c r="E217" s="64"/>
      <c r="F217" s="25"/>
      <c r="G217" s="25"/>
      <c r="H217" s="25"/>
      <c r="I217" s="25"/>
      <c r="J217" s="25"/>
      <c r="K217" s="25"/>
      <c r="L217" s="25"/>
      <c r="M217" s="25"/>
      <c r="N217" s="25"/>
      <c r="O217" s="25"/>
      <c r="P217" s="25"/>
      <c r="Q217" s="25"/>
      <c r="R217" s="25"/>
      <c r="S217" s="25"/>
      <c r="T217" s="25"/>
      <c r="U217" s="25"/>
      <c r="V217" s="64"/>
      <c r="W217" s="25"/>
      <c r="X217" s="25"/>
      <c r="Y217" s="25"/>
      <c r="Z217" s="25"/>
    </row>
    <row r="218" spans="1:26" ht="12.75" customHeight="1">
      <c r="A218" s="62"/>
      <c r="B218" s="63"/>
      <c r="C218" s="25"/>
      <c r="D218" s="25"/>
      <c r="E218" s="64"/>
      <c r="F218" s="25"/>
      <c r="G218" s="25"/>
      <c r="H218" s="25"/>
      <c r="I218" s="25"/>
      <c r="J218" s="25"/>
      <c r="K218" s="25"/>
      <c r="L218" s="25"/>
      <c r="M218" s="25"/>
      <c r="N218" s="25"/>
      <c r="O218" s="25"/>
      <c r="P218" s="25"/>
      <c r="Q218" s="25"/>
      <c r="R218" s="25"/>
      <c r="S218" s="25"/>
      <c r="T218" s="25"/>
      <c r="U218" s="25"/>
      <c r="V218" s="64"/>
      <c r="W218" s="25"/>
      <c r="X218" s="25"/>
      <c r="Y218" s="25"/>
      <c r="Z218" s="25"/>
    </row>
    <row r="219" spans="1:26" ht="12.75" customHeight="1">
      <c r="A219" s="62"/>
      <c r="B219" s="63"/>
      <c r="C219" s="25"/>
      <c r="D219" s="25"/>
      <c r="E219" s="64"/>
      <c r="F219" s="25"/>
      <c r="G219" s="25"/>
      <c r="H219" s="25"/>
      <c r="I219" s="25"/>
      <c r="J219" s="25"/>
      <c r="K219" s="25"/>
      <c r="L219" s="25"/>
      <c r="M219" s="25"/>
      <c r="N219" s="25"/>
      <c r="O219" s="25"/>
      <c r="P219" s="25"/>
      <c r="Q219" s="25"/>
      <c r="R219" s="25"/>
      <c r="S219" s="25"/>
      <c r="T219" s="25"/>
      <c r="U219" s="25"/>
      <c r="V219" s="64"/>
      <c r="W219" s="25"/>
      <c r="X219" s="25"/>
      <c r="Y219" s="25"/>
      <c r="Z219" s="25"/>
    </row>
    <row r="220" spans="1:26" ht="12.75" customHeight="1">
      <c r="A220" s="62"/>
      <c r="B220" s="63"/>
      <c r="C220" s="25"/>
      <c r="D220" s="25"/>
      <c r="E220" s="64"/>
      <c r="F220" s="25"/>
      <c r="G220" s="25"/>
      <c r="H220" s="25"/>
      <c r="I220" s="25"/>
      <c r="J220" s="25"/>
      <c r="K220" s="25"/>
      <c r="L220" s="25"/>
      <c r="M220" s="25"/>
      <c r="N220" s="25"/>
      <c r="O220" s="25"/>
      <c r="P220" s="25"/>
      <c r="Q220" s="25"/>
      <c r="R220" s="25"/>
      <c r="S220" s="25"/>
      <c r="T220" s="25"/>
      <c r="U220" s="25"/>
      <c r="V220" s="64"/>
      <c r="W220" s="25"/>
      <c r="X220" s="25"/>
      <c r="Y220" s="25"/>
      <c r="Z220" s="25"/>
    </row>
    <row r="221" spans="1:26" ht="12.75" customHeight="1">
      <c r="A221" s="62"/>
      <c r="B221" s="63"/>
      <c r="C221" s="25"/>
      <c r="D221" s="25"/>
      <c r="E221" s="64"/>
      <c r="F221" s="25"/>
      <c r="G221" s="25"/>
      <c r="H221" s="25"/>
      <c r="I221" s="25"/>
      <c r="J221" s="25"/>
      <c r="K221" s="25"/>
      <c r="L221" s="25"/>
      <c r="M221" s="25"/>
      <c r="N221" s="25"/>
      <c r="O221" s="25"/>
      <c r="P221" s="25"/>
      <c r="Q221" s="25"/>
      <c r="R221" s="25"/>
      <c r="S221" s="25"/>
      <c r="T221" s="25"/>
      <c r="U221" s="25"/>
      <c r="V221" s="64"/>
      <c r="W221" s="25"/>
      <c r="X221" s="25"/>
      <c r="Y221" s="25"/>
      <c r="Z221" s="25"/>
    </row>
    <row r="222" spans="1:26" ht="12.75" customHeight="1">
      <c r="A222" s="62"/>
      <c r="B222" s="63"/>
      <c r="C222" s="25"/>
      <c r="D222" s="25"/>
      <c r="E222" s="64"/>
      <c r="F222" s="25"/>
      <c r="G222" s="25"/>
      <c r="H222" s="25"/>
      <c r="I222" s="25"/>
      <c r="J222" s="25"/>
      <c r="K222" s="25"/>
      <c r="L222" s="25"/>
      <c r="M222" s="25"/>
      <c r="N222" s="25"/>
      <c r="O222" s="25"/>
      <c r="P222" s="25"/>
      <c r="Q222" s="25"/>
      <c r="R222" s="25"/>
      <c r="S222" s="25"/>
      <c r="T222" s="25"/>
      <c r="U222" s="25"/>
      <c r="V222" s="64"/>
      <c r="W222" s="25"/>
      <c r="X222" s="25"/>
      <c r="Y222" s="25"/>
      <c r="Z222" s="25"/>
    </row>
    <row r="223" spans="1:26" ht="12.75" customHeight="1">
      <c r="A223" s="62"/>
      <c r="B223" s="63"/>
      <c r="C223" s="25"/>
      <c r="D223" s="25"/>
      <c r="E223" s="64"/>
      <c r="F223" s="25"/>
      <c r="G223" s="25"/>
      <c r="H223" s="25"/>
      <c r="I223" s="25"/>
      <c r="J223" s="25"/>
      <c r="K223" s="25"/>
      <c r="L223" s="25"/>
      <c r="M223" s="25"/>
      <c r="N223" s="25"/>
      <c r="O223" s="25"/>
      <c r="P223" s="25"/>
      <c r="Q223" s="25"/>
      <c r="R223" s="25"/>
      <c r="S223" s="25"/>
      <c r="T223" s="25"/>
      <c r="U223" s="25"/>
      <c r="V223" s="64"/>
      <c r="W223" s="25"/>
      <c r="X223" s="25"/>
      <c r="Y223" s="25"/>
      <c r="Z223" s="25"/>
    </row>
    <row r="224" spans="1:26" ht="12.75" customHeight="1">
      <c r="A224" s="62"/>
      <c r="B224" s="63"/>
      <c r="C224" s="25"/>
      <c r="D224" s="25"/>
      <c r="E224" s="64"/>
      <c r="F224" s="25"/>
      <c r="G224" s="25"/>
      <c r="H224" s="25"/>
      <c r="I224" s="25"/>
      <c r="J224" s="25"/>
      <c r="K224" s="25"/>
      <c r="L224" s="25"/>
      <c r="M224" s="25"/>
      <c r="N224" s="25"/>
      <c r="O224" s="25"/>
      <c r="P224" s="25"/>
      <c r="Q224" s="25"/>
      <c r="R224" s="25"/>
      <c r="S224" s="25"/>
      <c r="T224" s="25"/>
      <c r="U224" s="25"/>
      <c r="V224" s="64"/>
      <c r="W224" s="25"/>
      <c r="X224" s="25"/>
      <c r="Y224" s="25"/>
      <c r="Z224" s="25"/>
    </row>
    <row r="225" spans="1:26" ht="12.75" customHeight="1">
      <c r="A225" s="62"/>
      <c r="B225" s="63"/>
      <c r="C225" s="25"/>
      <c r="D225" s="25"/>
      <c r="E225" s="64"/>
      <c r="F225" s="25"/>
      <c r="G225" s="25"/>
      <c r="H225" s="25"/>
      <c r="I225" s="25"/>
      <c r="J225" s="25"/>
      <c r="K225" s="25"/>
      <c r="L225" s="25"/>
      <c r="M225" s="25"/>
      <c r="N225" s="25"/>
      <c r="O225" s="25"/>
      <c r="P225" s="25"/>
      <c r="Q225" s="25"/>
      <c r="R225" s="25"/>
      <c r="S225" s="25"/>
      <c r="T225" s="25"/>
      <c r="U225" s="25"/>
      <c r="V225" s="64"/>
      <c r="W225" s="25"/>
      <c r="X225" s="25"/>
      <c r="Y225" s="25"/>
      <c r="Z225" s="25"/>
    </row>
    <row r="226" spans="1:26" ht="12.75" customHeight="1">
      <c r="A226" s="62"/>
      <c r="B226" s="63"/>
      <c r="C226" s="25"/>
      <c r="D226" s="25"/>
      <c r="E226" s="64"/>
      <c r="F226" s="25"/>
      <c r="G226" s="25"/>
      <c r="H226" s="25"/>
      <c r="I226" s="25"/>
      <c r="J226" s="25"/>
      <c r="K226" s="25"/>
      <c r="L226" s="25"/>
      <c r="M226" s="25"/>
      <c r="N226" s="25"/>
      <c r="O226" s="25"/>
      <c r="P226" s="25"/>
      <c r="Q226" s="25"/>
      <c r="R226" s="25"/>
      <c r="S226" s="25"/>
      <c r="T226" s="25"/>
      <c r="U226" s="25"/>
      <c r="V226" s="64"/>
      <c r="W226" s="25"/>
      <c r="X226" s="25"/>
      <c r="Y226" s="25"/>
      <c r="Z226" s="25"/>
    </row>
    <row r="227" spans="1:26" ht="12.75" customHeight="1">
      <c r="A227" s="62"/>
      <c r="B227" s="63"/>
      <c r="C227" s="25"/>
      <c r="D227" s="25"/>
      <c r="E227" s="64"/>
      <c r="F227" s="25"/>
      <c r="G227" s="25"/>
      <c r="H227" s="25"/>
      <c r="I227" s="25"/>
      <c r="J227" s="25"/>
      <c r="K227" s="25"/>
      <c r="L227" s="25"/>
      <c r="M227" s="25"/>
      <c r="N227" s="25"/>
      <c r="O227" s="25"/>
      <c r="P227" s="25"/>
      <c r="Q227" s="25"/>
      <c r="R227" s="25"/>
      <c r="S227" s="25"/>
      <c r="T227" s="25"/>
      <c r="U227" s="25"/>
      <c r="V227" s="64"/>
      <c r="W227" s="25"/>
      <c r="X227" s="25"/>
      <c r="Y227" s="25"/>
      <c r="Z227" s="25"/>
    </row>
    <row r="228" spans="1:26" ht="12.75" customHeight="1">
      <c r="A228" s="62"/>
      <c r="B228" s="63"/>
      <c r="C228" s="25"/>
      <c r="D228" s="25"/>
      <c r="E228" s="64"/>
      <c r="F228" s="25"/>
      <c r="G228" s="25"/>
      <c r="H228" s="25"/>
      <c r="I228" s="25"/>
      <c r="J228" s="25"/>
      <c r="K228" s="25"/>
      <c r="L228" s="25"/>
      <c r="M228" s="25"/>
      <c r="N228" s="25"/>
      <c r="O228" s="25"/>
      <c r="P228" s="25"/>
      <c r="Q228" s="25"/>
      <c r="R228" s="25"/>
      <c r="S228" s="25"/>
      <c r="T228" s="25"/>
      <c r="U228" s="25"/>
      <c r="V228" s="64"/>
      <c r="W228" s="25"/>
      <c r="X228" s="25"/>
      <c r="Y228" s="25"/>
      <c r="Z228" s="25"/>
    </row>
    <row r="229" spans="1:26" ht="12.75" customHeight="1">
      <c r="A229" s="62"/>
      <c r="B229" s="63"/>
      <c r="C229" s="25"/>
      <c r="D229" s="25"/>
      <c r="E229" s="64"/>
      <c r="F229" s="25"/>
      <c r="G229" s="25"/>
      <c r="H229" s="25"/>
      <c r="I229" s="25"/>
      <c r="J229" s="25"/>
      <c r="K229" s="25"/>
      <c r="L229" s="25"/>
      <c r="M229" s="25"/>
      <c r="N229" s="25"/>
      <c r="O229" s="25"/>
      <c r="P229" s="25"/>
      <c r="Q229" s="25"/>
      <c r="R229" s="25"/>
      <c r="S229" s="25"/>
      <c r="T229" s="25"/>
      <c r="U229" s="25"/>
      <c r="V229" s="64"/>
      <c r="W229" s="25"/>
      <c r="X229" s="25"/>
      <c r="Y229" s="25"/>
      <c r="Z229" s="25"/>
    </row>
    <row r="230" spans="1:26" ht="12.75" customHeight="1">
      <c r="A230" s="62"/>
      <c r="B230" s="63"/>
      <c r="C230" s="25"/>
      <c r="D230" s="25"/>
      <c r="E230" s="64"/>
      <c r="F230" s="25"/>
      <c r="G230" s="25"/>
      <c r="H230" s="25"/>
      <c r="I230" s="25"/>
      <c r="J230" s="25"/>
      <c r="K230" s="25"/>
      <c r="L230" s="25"/>
      <c r="M230" s="25"/>
      <c r="N230" s="25"/>
      <c r="O230" s="25"/>
      <c r="P230" s="25"/>
      <c r="Q230" s="25"/>
      <c r="R230" s="25"/>
      <c r="S230" s="25"/>
      <c r="T230" s="25"/>
      <c r="U230" s="25"/>
      <c r="V230" s="64"/>
      <c r="W230" s="25"/>
      <c r="X230" s="25"/>
      <c r="Y230" s="25"/>
      <c r="Z230" s="25"/>
    </row>
    <row r="231" spans="1:26" ht="12.75" customHeight="1">
      <c r="A231" s="62"/>
      <c r="B231" s="63"/>
      <c r="C231" s="25"/>
      <c r="D231" s="25"/>
      <c r="E231" s="64"/>
      <c r="F231" s="25"/>
      <c r="G231" s="25"/>
      <c r="H231" s="25"/>
      <c r="I231" s="25"/>
      <c r="J231" s="25"/>
      <c r="K231" s="25"/>
      <c r="L231" s="25"/>
      <c r="M231" s="25"/>
      <c r="N231" s="25"/>
      <c r="O231" s="25"/>
      <c r="P231" s="25"/>
      <c r="Q231" s="25"/>
      <c r="R231" s="25"/>
      <c r="S231" s="25"/>
      <c r="T231" s="25"/>
      <c r="U231" s="25"/>
      <c r="V231" s="64"/>
      <c r="W231" s="25"/>
      <c r="X231" s="25"/>
      <c r="Y231" s="25"/>
      <c r="Z231" s="25"/>
    </row>
    <row r="232" spans="1:26" ht="12.75" customHeight="1">
      <c r="A232" s="62"/>
      <c r="B232" s="63"/>
      <c r="C232" s="25"/>
      <c r="D232" s="25"/>
      <c r="E232" s="64"/>
      <c r="F232" s="25"/>
      <c r="G232" s="25"/>
      <c r="H232" s="25"/>
      <c r="I232" s="25"/>
      <c r="J232" s="25"/>
      <c r="K232" s="25"/>
      <c r="L232" s="25"/>
      <c r="M232" s="25"/>
      <c r="N232" s="25"/>
      <c r="O232" s="25"/>
      <c r="P232" s="25"/>
      <c r="Q232" s="25"/>
      <c r="R232" s="25"/>
      <c r="S232" s="25"/>
      <c r="T232" s="25"/>
      <c r="U232" s="25"/>
      <c r="V232" s="64"/>
      <c r="W232" s="25"/>
      <c r="X232" s="25"/>
      <c r="Y232" s="25"/>
      <c r="Z232" s="25"/>
    </row>
    <row r="233" spans="1:26" ht="12.75" customHeight="1">
      <c r="A233" s="62"/>
      <c r="B233" s="63"/>
      <c r="C233" s="25"/>
      <c r="D233" s="25"/>
      <c r="E233" s="64"/>
      <c r="F233" s="25"/>
      <c r="G233" s="25"/>
      <c r="H233" s="25"/>
      <c r="I233" s="25"/>
      <c r="J233" s="25"/>
      <c r="K233" s="25"/>
      <c r="L233" s="25"/>
      <c r="M233" s="25"/>
      <c r="N233" s="25"/>
      <c r="O233" s="25"/>
      <c r="P233" s="25"/>
      <c r="Q233" s="25"/>
      <c r="R233" s="25"/>
      <c r="S233" s="25"/>
      <c r="T233" s="25"/>
      <c r="U233" s="25"/>
      <c r="V233" s="64"/>
      <c r="W233" s="25"/>
      <c r="X233" s="25"/>
      <c r="Y233" s="25"/>
      <c r="Z233" s="25"/>
    </row>
    <row r="234" spans="1:26" ht="12.75" customHeight="1">
      <c r="A234" s="62"/>
      <c r="B234" s="63"/>
      <c r="C234" s="25"/>
      <c r="D234" s="25"/>
      <c r="E234" s="64"/>
      <c r="F234" s="25"/>
      <c r="G234" s="25"/>
      <c r="H234" s="25"/>
      <c r="I234" s="25"/>
      <c r="J234" s="25"/>
      <c r="K234" s="25"/>
      <c r="L234" s="25"/>
      <c r="M234" s="25"/>
      <c r="N234" s="25"/>
      <c r="O234" s="25"/>
      <c r="P234" s="25"/>
      <c r="Q234" s="25"/>
      <c r="R234" s="25"/>
      <c r="S234" s="25"/>
      <c r="T234" s="25"/>
      <c r="U234" s="25"/>
      <c r="V234" s="64"/>
      <c r="W234" s="25"/>
      <c r="X234" s="25"/>
      <c r="Y234" s="25"/>
      <c r="Z234" s="25"/>
    </row>
    <row r="235" spans="1:26" ht="12.75" customHeight="1">
      <c r="A235" s="62"/>
      <c r="B235" s="63"/>
      <c r="C235" s="25"/>
      <c r="D235" s="25"/>
      <c r="E235" s="64"/>
      <c r="F235" s="25"/>
      <c r="G235" s="25"/>
      <c r="H235" s="25"/>
      <c r="I235" s="25"/>
      <c r="J235" s="25"/>
      <c r="K235" s="25"/>
      <c r="L235" s="25"/>
      <c r="M235" s="25"/>
      <c r="N235" s="25"/>
      <c r="O235" s="25"/>
      <c r="P235" s="25"/>
      <c r="Q235" s="25"/>
      <c r="R235" s="25"/>
      <c r="S235" s="25"/>
      <c r="T235" s="25"/>
      <c r="U235" s="25"/>
      <c r="V235" s="64"/>
      <c r="W235" s="25"/>
      <c r="X235" s="25"/>
      <c r="Y235" s="25"/>
      <c r="Z235" s="25"/>
    </row>
    <row r="236" spans="1:26" ht="12.75" customHeight="1">
      <c r="A236" s="62"/>
      <c r="B236" s="63"/>
      <c r="C236" s="25"/>
      <c r="D236" s="25"/>
      <c r="E236" s="64"/>
      <c r="F236" s="25"/>
      <c r="G236" s="25"/>
      <c r="H236" s="25"/>
      <c r="I236" s="25"/>
      <c r="J236" s="25"/>
      <c r="K236" s="25"/>
      <c r="L236" s="25"/>
      <c r="M236" s="25"/>
      <c r="N236" s="25"/>
      <c r="O236" s="25"/>
      <c r="P236" s="25"/>
      <c r="Q236" s="25"/>
      <c r="R236" s="25"/>
      <c r="S236" s="25"/>
      <c r="T236" s="25"/>
      <c r="U236" s="25"/>
      <c r="V236" s="64"/>
      <c r="W236" s="25"/>
      <c r="X236" s="25"/>
      <c r="Y236" s="25"/>
      <c r="Z236" s="25"/>
    </row>
    <row r="237" spans="1:26" ht="12.75" customHeight="1">
      <c r="A237" s="62"/>
      <c r="B237" s="63"/>
      <c r="C237" s="25"/>
      <c r="D237" s="25"/>
      <c r="E237" s="64"/>
      <c r="F237" s="25"/>
      <c r="G237" s="25"/>
      <c r="H237" s="25"/>
      <c r="I237" s="25"/>
      <c r="J237" s="25"/>
      <c r="K237" s="25"/>
      <c r="L237" s="25"/>
      <c r="M237" s="25"/>
      <c r="N237" s="25"/>
      <c r="O237" s="25"/>
      <c r="P237" s="25"/>
      <c r="Q237" s="25"/>
      <c r="R237" s="25"/>
      <c r="S237" s="25"/>
      <c r="T237" s="25"/>
      <c r="U237" s="25"/>
      <c r="V237" s="64"/>
      <c r="W237" s="25"/>
      <c r="X237" s="25"/>
      <c r="Y237" s="25"/>
      <c r="Z237" s="25"/>
    </row>
    <row r="238" spans="1:26" ht="12.75" customHeight="1">
      <c r="A238" s="62"/>
      <c r="B238" s="63"/>
      <c r="C238" s="25"/>
      <c r="D238" s="25"/>
      <c r="E238" s="64"/>
      <c r="F238" s="25"/>
      <c r="G238" s="25"/>
      <c r="H238" s="25"/>
      <c r="I238" s="25"/>
      <c r="J238" s="25"/>
      <c r="K238" s="25"/>
      <c r="L238" s="25"/>
      <c r="M238" s="25"/>
      <c r="N238" s="25"/>
      <c r="O238" s="25"/>
      <c r="P238" s="25"/>
      <c r="Q238" s="25"/>
      <c r="R238" s="25"/>
      <c r="S238" s="25"/>
      <c r="T238" s="25"/>
      <c r="U238" s="25"/>
      <c r="V238" s="64"/>
      <c r="W238" s="25"/>
      <c r="X238" s="25"/>
      <c r="Y238" s="25"/>
      <c r="Z238" s="25"/>
    </row>
    <row r="239" spans="1:26" ht="12.75" customHeight="1">
      <c r="A239" s="62"/>
      <c r="B239" s="63"/>
      <c r="C239" s="25"/>
      <c r="D239" s="25"/>
      <c r="E239" s="64"/>
      <c r="F239" s="25"/>
      <c r="G239" s="25"/>
      <c r="H239" s="25"/>
      <c r="I239" s="25"/>
      <c r="J239" s="25"/>
      <c r="K239" s="25"/>
      <c r="L239" s="25"/>
      <c r="M239" s="25"/>
      <c r="N239" s="25"/>
      <c r="O239" s="25"/>
      <c r="P239" s="25"/>
      <c r="Q239" s="25"/>
      <c r="R239" s="25"/>
      <c r="S239" s="25"/>
      <c r="T239" s="25"/>
      <c r="U239" s="25"/>
      <c r="V239" s="64"/>
      <c r="W239" s="25"/>
      <c r="X239" s="25"/>
      <c r="Y239" s="25"/>
      <c r="Z239" s="25"/>
    </row>
    <row r="240" spans="1:26" ht="12.75" customHeight="1">
      <c r="A240" s="62"/>
      <c r="B240" s="63"/>
      <c r="C240" s="25"/>
      <c r="D240" s="25"/>
      <c r="E240" s="64"/>
      <c r="F240" s="25"/>
      <c r="G240" s="25"/>
      <c r="H240" s="25"/>
      <c r="I240" s="25"/>
      <c r="J240" s="25"/>
      <c r="K240" s="25"/>
      <c r="L240" s="25"/>
      <c r="M240" s="25"/>
      <c r="N240" s="25"/>
      <c r="O240" s="25"/>
      <c r="P240" s="25"/>
      <c r="Q240" s="25"/>
      <c r="R240" s="25"/>
      <c r="S240" s="25"/>
      <c r="T240" s="25"/>
      <c r="U240" s="25"/>
      <c r="V240" s="64"/>
      <c r="W240" s="25"/>
      <c r="X240" s="25"/>
      <c r="Y240" s="25"/>
      <c r="Z240" s="25"/>
    </row>
    <row r="241" spans="1:26" ht="12.75" customHeight="1">
      <c r="A241" s="62"/>
      <c r="B241" s="63"/>
      <c r="C241" s="25"/>
      <c r="D241" s="25"/>
      <c r="E241" s="64"/>
      <c r="F241" s="25"/>
      <c r="G241" s="25"/>
      <c r="H241" s="25"/>
      <c r="I241" s="25"/>
      <c r="J241" s="25"/>
      <c r="K241" s="25"/>
      <c r="L241" s="25"/>
      <c r="M241" s="25"/>
      <c r="N241" s="25"/>
      <c r="O241" s="25"/>
      <c r="P241" s="25"/>
      <c r="Q241" s="25"/>
      <c r="R241" s="25"/>
      <c r="S241" s="25"/>
      <c r="T241" s="25"/>
      <c r="U241" s="25"/>
      <c r="V241" s="64"/>
      <c r="W241" s="25"/>
      <c r="X241" s="25"/>
      <c r="Y241" s="25"/>
      <c r="Z241" s="25"/>
    </row>
    <row r="242" spans="1:26" ht="12.75" customHeight="1">
      <c r="A242" s="62"/>
      <c r="B242" s="63"/>
      <c r="C242" s="25"/>
      <c r="D242" s="25"/>
      <c r="E242" s="64"/>
      <c r="F242" s="25"/>
      <c r="G242" s="25"/>
      <c r="H242" s="25"/>
      <c r="I242" s="25"/>
      <c r="J242" s="25"/>
      <c r="K242" s="25"/>
      <c r="L242" s="25"/>
      <c r="M242" s="25"/>
      <c r="N242" s="25"/>
      <c r="O242" s="25"/>
      <c r="P242" s="25"/>
      <c r="Q242" s="25"/>
      <c r="R242" s="25"/>
      <c r="S242" s="25"/>
      <c r="T242" s="25"/>
      <c r="U242" s="25"/>
      <c r="V242" s="64"/>
      <c r="W242" s="25"/>
      <c r="X242" s="25"/>
      <c r="Y242" s="25"/>
      <c r="Z242" s="25"/>
    </row>
    <row r="243" spans="1:26" ht="12.75" customHeight="1">
      <c r="A243" s="62"/>
      <c r="B243" s="63"/>
      <c r="C243" s="25"/>
      <c r="D243" s="25"/>
      <c r="E243" s="64"/>
      <c r="F243" s="25"/>
      <c r="G243" s="25"/>
      <c r="H243" s="25"/>
      <c r="I243" s="25"/>
      <c r="J243" s="25"/>
      <c r="K243" s="25"/>
      <c r="L243" s="25"/>
      <c r="M243" s="25"/>
      <c r="N243" s="25"/>
      <c r="O243" s="25"/>
      <c r="P243" s="25"/>
      <c r="Q243" s="25"/>
      <c r="R243" s="25"/>
      <c r="S243" s="25"/>
      <c r="T243" s="25"/>
      <c r="U243" s="25"/>
      <c r="V243" s="64"/>
      <c r="W243" s="25"/>
      <c r="X243" s="25"/>
      <c r="Y243" s="25"/>
      <c r="Z243" s="25"/>
    </row>
    <row r="244" spans="1:26" ht="12.75" customHeight="1">
      <c r="A244" s="62"/>
      <c r="B244" s="63"/>
      <c r="C244" s="25"/>
      <c r="D244" s="25"/>
      <c r="E244" s="64"/>
      <c r="F244" s="25"/>
      <c r="G244" s="25"/>
      <c r="H244" s="25"/>
      <c r="I244" s="25"/>
      <c r="J244" s="25"/>
      <c r="K244" s="25"/>
      <c r="L244" s="25"/>
      <c r="M244" s="25"/>
      <c r="N244" s="25"/>
      <c r="O244" s="25"/>
      <c r="P244" s="25"/>
      <c r="Q244" s="25"/>
      <c r="R244" s="25"/>
      <c r="S244" s="25"/>
      <c r="T244" s="25"/>
      <c r="U244" s="25"/>
      <c r="V244" s="64"/>
      <c r="W244" s="25"/>
      <c r="X244" s="25"/>
      <c r="Y244" s="25"/>
      <c r="Z244" s="25"/>
    </row>
    <row r="245" spans="1:26" ht="12.75" customHeight="1">
      <c r="A245" s="62"/>
      <c r="B245" s="63"/>
      <c r="C245" s="25"/>
      <c r="D245" s="25"/>
      <c r="E245" s="64"/>
      <c r="F245" s="25"/>
      <c r="G245" s="25"/>
      <c r="H245" s="25"/>
      <c r="I245" s="25"/>
      <c r="J245" s="25"/>
      <c r="K245" s="25"/>
      <c r="L245" s="25"/>
      <c r="M245" s="25"/>
      <c r="N245" s="25"/>
      <c r="O245" s="25"/>
      <c r="P245" s="25"/>
      <c r="Q245" s="25"/>
      <c r="R245" s="25"/>
      <c r="S245" s="25"/>
      <c r="T245" s="25"/>
      <c r="U245" s="25"/>
      <c r="V245" s="64"/>
      <c r="W245" s="25"/>
      <c r="X245" s="25"/>
      <c r="Y245" s="25"/>
      <c r="Z245" s="25"/>
    </row>
    <row r="246" spans="1:26" ht="12.75" customHeight="1">
      <c r="A246" s="62"/>
      <c r="B246" s="63"/>
      <c r="C246" s="25"/>
      <c r="D246" s="25"/>
      <c r="E246" s="64"/>
      <c r="F246" s="25"/>
      <c r="G246" s="25"/>
      <c r="H246" s="25"/>
      <c r="I246" s="25"/>
      <c r="J246" s="25"/>
      <c r="K246" s="25"/>
      <c r="L246" s="25"/>
      <c r="M246" s="25"/>
      <c r="N246" s="25"/>
      <c r="O246" s="25"/>
      <c r="P246" s="25"/>
      <c r="Q246" s="25"/>
      <c r="R246" s="25"/>
      <c r="S246" s="25"/>
      <c r="T246" s="25"/>
      <c r="U246" s="25"/>
      <c r="V246" s="64"/>
      <c r="W246" s="25"/>
      <c r="X246" s="25"/>
      <c r="Y246" s="25"/>
      <c r="Z246" s="25"/>
    </row>
    <row r="247" spans="1:26" ht="12.75" customHeight="1">
      <c r="A247" s="62"/>
      <c r="B247" s="63"/>
      <c r="C247" s="25"/>
      <c r="D247" s="25"/>
      <c r="E247" s="64"/>
      <c r="F247" s="25"/>
      <c r="G247" s="25"/>
      <c r="H247" s="25"/>
      <c r="I247" s="25"/>
      <c r="J247" s="25"/>
      <c r="K247" s="25"/>
      <c r="L247" s="25"/>
      <c r="M247" s="25"/>
      <c r="N247" s="25"/>
      <c r="O247" s="25"/>
      <c r="P247" s="25"/>
      <c r="Q247" s="25"/>
      <c r="R247" s="25"/>
      <c r="S247" s="25"/>
      <c r="T247" s="25"/>
      <c r="U247" s="25"/>
      <c r="V247" s="64"/>
      <c r="W247" s="25"/>
      <c r="X247" s="25"/>
      <c r="Y247" s="25"/>
      <c r="Z247" s="25"/>
    </row>
    <row r="248" spans="1:26" ht="12.75" customHeight="1">
      <c r="A248" s="62"/>
      <c r="B248" s="63"/>
      <c r="C248" s="25"/>
      <c r="D248" s="25"/>
      <c r="E248" s="64"/>
      <c r="F248" s="25"/>
      <c r="G248" s="25"/>
      <c r="H248" s="25"/>
      <c r="I248" s="25"/>
      <c r="J248" s="25"/>
      <c r="K248" s="25"/>
      <c r="L248" s="25"/>
      <c r="M248" s="25"/>
      <c r="N248" s="25"/>
      <c r="O248" s="25"/>
      <c r="P248" s="25"/>
      <c r="Q248" s="25"/>
      <c r="R248" s="25"/>
      <c r="S248" s="25"/>
      <c r="T248" s="25"/>
      <c r="U248" s="25"/>
      <c r="V248" s="64"/>
      <c r="W248" s="25"/>
      <c r="X248" s="25"/>
      <c r="Y248" s="25"/>
      <c r="Z248" s="25"/>
    </row>
    <row r="249" spans="1:26" ht="12.75" customHeight="1">
      <c r="A249" s="62"/>
      <c r="B249" s="63"/>
      <c r="C249" s="25"/>
      <c r="D249" s="25"/>
      <c r="E249" s="64"/>
      <c r="F249" s="25"/>
      <c r="G249" s="25"/>
      <c r="H249" s="25"/>
      <c r="I249" s="25"/>
      <c r="J249" s="25"/>
      <c r="K249" s="25"/>
      <c r="L249" s="25"/>
      <c r="M249" s="25"/>
      <c r="N249" s="25"/>
      <c r="O249" s="25"/>
      <c r="P249" s="25"/>
      <c r="Q249" s="25"/>
      <c r="R249" s="25"/>
      <c r="S249" s="25"/>
      <c r="T249" s="25"/>
      <c r="U249" s="25"/>
      <c r="V249" s="64"/>
      <c r="W249" s="25"/>
      <c r="X249" s="25"/>
      <c r="Y249" s="25"/>
      <c r="Z249" s="25"/>
    </row>
    <row r="250" spans="1:26" ht="12.75" customHeight="1">
      <c r="A250" s="62"/>
      <c r="B250" s="63"/>
      <c r="C250" s="25"/>
      <c r="D250" s="25"/>
      <c r="E250" s="64"/>
      <c r="F250" s="25"/>
      <c r="G250" s="25"/>
      <c r="H250" s="25"/>
      <c r="I250" s="25"/>
      <c r="J250" s="25"/>
      <c r="K250" s="25"/>
      <c r="L250" s="25"/>
      <c r="M250" s="25"/>
      <c r="N250" s="25"/>
      <c r="O250" s="25"/>
      <c r="P250" s="25"/>
      <c r="Q250" s="25"/>
      <c r="R250" s="25"/>
      <c r="S250" s="25"/>
      <c r="T250" s="25"/>
      <c r="U250" s="25"/>
      <c r="V250" s="64"/>
      <c r="W250" s="25"/>
      <c r="X250" s="25"/>
      <c r="Y250" s="25"/>
      <c r="Z250" s="25"/>
    </row>
    <row r="251" spans="1:26" ht="12.75" customHeight="1">
      <c r="A251" s="62"/>
      <c r="B251" s="63"/>
      <c r="C251" s="25"/>
      <c r="D251" s="25"/>
      <c r="E251" s="64"/>
      <c r="F251" s="25"/>
      <c r="G251" s="25"/>
      <c r="H251" s="25"/>
      <c r="I251" s="25"/>
      <c r="J251" s="25"/>
      <c r="K251" s="25"/>
      <c r="L251" s="25"/>
      <c r="M251" s="25"/>
      <c r="N251" s="25"/>
      <c r="O251" s="25"/>
      <c r="P251" s="25"/>
      <c r="Q251" s="25"/>
      <c r="R251" s="25"/>
      <c r="S251" s="25"/>
      <c r="T251" s="25"/>
      <c r="U251" s="25"/>
      <c r="V251" s="64"/>
      <c r="W251" s="25"/>
      <c r="X251" s="25"/>
      <c r="Y251" s="25"/>
      <c r="Z251" s="25"/>
    </row>
    <row r="252" spans="1:26" ht="12.75" customHeight="1">
      <c r="A252" s="62"/>
      <c r="B252" s="63"/>
      <c r="C252" s="25"/>
      <c r="D252" s="25"/>
      <c r="E252" s="64"/>
      <c r="F252" s="25"/>
      <c r="G252" s="25"/>
      <c r="H252" s="25"/>
      <c r="I252" s="25"/>
      <c r="J252" s="25"/>
      <c r="K252" s="25"/>
      <c r="L252" s="25"/>
      <c r="M252" s="25"/>
      <c r="N252" s="25"/>
      <c r="O252" s="25"/>
      <c r="P252" s="25"/>
      <c r="Q252" s="25"/>
      <c r="R252" s="25"/>
      <c r="S252" s="25"/>
      <c r="T252" s="25"/>
      <c r="U252" s="25"/>
      <c r="V252" s="64"/>
      <c r="W252" s="25"/>
      <c r="X252" s="25"/>
      <c r="Y252" s="25"/>
      <c r="Z252" s="25"/>
    </row>
    <row r="253" spans="1:26" ht="12.75" customHeight="1">
      <c r="A253" s="62"/>
      <c r="B253" s="63"/>
      <c r="C253" s="25"/>
      <c r="D253" s="25"/>
      <c r="E253" s="64"/>
      <c r="F253" s="25"/>
      <c r="G253" s="25"/>
      <c r="H253" s="25"/>
      <c r="I253" s="25"/>
      <c r="J253" s="25"/>
      <c r="K253" s="25"/>
      <c r="L253" s="25"/>
      <c r="M253" s="25"/>
      <c r="N253" s="25"/>
      <c r="O253" s="25"/>
      <c r="P253" s="25"/>
      <c r="Q253" s="25"/>
      <c r="R253" s="25"/>
      <c r="S253" s="25"/>
      <c r="T253" s="25"/>
      <c r="U253" s="25"/>
      <c r="V253" s="64"/>
      <c r="W253" s="25"/>
      <c r="X253" s="25"/>
      <c r="Y253" s="25"/>
      <c r="Z253" s="25"/>
    </row>
    <row r="254" spans="1:26" ht="12.75" customHeight="1">
      <c r="A254" s="62"/>
      <c r="B254" s="63"/>
      <c r="C254" s="25"/>
      <c r="D254" s="25"/>
      <c r="E254" s="64"/>
      <c r="F254" s="25"/>
      <c r="G254" s="25"/>
      <c r="H254" s="25"/>
      <c r="I254" s="25"/>
      <c r="J254" s="25"/>
      <c r="K254" s="25"/>
      <c r="L254" s="25"/>
      <c r="M254" s="25"/>
      <c r="N254" s="25"/>
      <c r="O254" s="25"/>
      <c r="P254" s="25"/>
      <c r="Q254" s="25"/>
      <c r="R254" s="25"/>
      <c r="S254" s="25"/>
      <c r="T254" s="25"/>
      <c r="U254" s="25"/>
      <c r="V254" s="64"/>
      <c r="W254" s="25"/>
      <c r="X254" s="25"/>
      <c r="Y254" s="25"/>
      <c r="Z254" s="25"/>
    </row>
    <row r="255" spans="1:26" ht="12.75" customHeight="1">
      <c r="A255" s="62"/>
      <c r="B255" s="63"/>
      <c r="C255" s="25"/>
      <c r="D255" s="25"/>
      <c r="E255" s="64"/>
      <c r="F255" s="25"/>
      <c r="G255" s="25"/>
      <c r="H255" s="25"/>
      <c r="I255" s="25"/>
      <c r="J255" s="25"/>
      <c r="K255" s="25"/>
      <c r="L255" s="25"/>
      <c r="M255" s="25"/>
      <c r="N255" s="25"/>
      <c r="O255" s="25"/>
      <c r="P255" s="25"/>
      <c r="Q255" s="25"/>
      <c r="R255" s="25"/>
      <c r="S255" s="25"/>
      <c r="T255" s="25"/>
      <c r="U255" s="25"/>
      <c r="V255" s="64"/>
      <c r="W255" s="25"/>
      <c r="X255" s="25"/>
      <c r="Y255" s="25"/>
      <c r="Z255" s="25"/>
    </row>
    <row r="256" spans="1:26" ht="12.75" customHeight="1">
      <c r="A256" s="62"/>
      <c r="B256" s="63"/>
      <c r="C256" s="25"/>
      <c r="D256" s="25"/>
      <c r="E256" s="64"/>
      <c r="F256" s="25"/>
      <c r="G256" s="25"/>
      <c r="H256" s="25"/>
      <c r="I256" s="25"/>
      <c r="J256" s="25"/>
      <c r="K256" s="25"/>
      <c r="L256" s="25"/>
      <c r="M256" s="25"/>
      <c r="N256" s="25"/>
      <c r="O256" s="25"/>
      <c r="P256" s="25"/>
      <c r="Q256" s="25"/>
      <c r="R256" s="25"/>
      <c r="S256" s="25"/>
      <c r="T256" s="25"/>
      <c r="U256" s="25"/>
      <c r="V256" s="64"/>
      <c r="W256" s="25"/>
      <c r="X256" s="25"/>
      <c r="Y256" s="25"/>
      <c r="Z256" s="25"/>
    </row>
    <row r="257" spans="1:26" ht="12.75" customHeight="1">
      <c r="A257" s="62"/>
      <c r="B257" s="63"/>
      <c r="C257" s="25"/>
      <c r="D257" s="25"/>
      <c r="E257" s="64"/>
      <c r="F257" s="25"/>
      <c r="G257" s="25"/>
      <c r="H257" s="25"/>
      <c r="I257" s="25"/>
      <c r="J257" s="25"/>
      <c r="K257" s="25"/>
      <c r="L257" s="25"/>
      <c r="M257" s="25"/>
      <c r="N257" s="25"/>
      <c r="O257" s="25"/>
      <c r="P257" s="25"/>
      <c r="Q257" s="25"/>
      <c r="R257" s="25"/>
      <c r="S257" s="25"/>
      <c r="T257" s="25"/>
      <c r="U257" s="25"/>
      <c r="V257" s="64"/>
      <c r="W257" s="25"/>
      <c r="X257" s="25"/>
      <c r="Y257" s="25"/>
      <c r="Z257" s="25"/>
    </row>
    <row r="258" spans="1:26" ht="12.75" customHeight="1">
      <c r="A258" s="62"/>
      <c r="B258" s="63"/>
      <c r="C258" s="25"/>
      <c r="D258" s="25"/>
      <c r="E258" s="64"/>
      <c r="F258" s="25"/>
      <c r="G258" s="25"/>
      <c r="H258" s="25"/>
      <c r="I258" s="25"/>
      <c r="J258" s="25"/>
      <c r="K258" s="25"/>
      <c r="L258" s="25"/>
      <c r="M258" s="25"/>
      <c r="N258" s="25"/>
      <c r="O258" s="25"/>
      <c r="P258" s="25"/>
      <c r="Q258" s="25"/>
      <c r="R258" s="25"/>
      <c r="S258" s="25"/>
      <c r="T258" s="25"/>
      <c r="U258" s="25"/>
      <c r="V258" s="64"/>
      <c r="W258" s="25"/>
      <c r="X258" s="25"/>
      <c r="Y258" s="25"/>
      <c r="Z258" s="25"/>
    </row>
    <row r="259" spans="1:26" ht="12.75" customHeight="1">
      <c r="A259" s="62"/>
      <c r="B259" s="63"/>
      <c r="C259" s="25"/>
      <c r="D259" s="25"/>
      <c r="E259" s="64"/>
      <c r="F259" s="25"/>
      <c r="G259" s="25"/>
      <c r="H259" s="25"/>
      <c r="I259" s="25"/>
      <c r="J259" s="25"/>
      <c r="K259" s="25"/>
      <c r="L259" s="25"/>
      <c r="M259" s="25"/>
      <c r="N259" s="25"/>
      <c r="O259" s="25"/>
      <c r="P259" s="25"/>
      <c r="Q259" s="25"/>
      <c r="R259" s="25"/>
      <c r="S259" s="25"/>
      <c r="T259" s="25"/>
      <c r="U259" s="25"/>
      <c r="V259" s="64"/>
      <c r="W259" s="25"/>
      <c r="X259" s="25"/>
      <c r="Y259" s="25"/>
      <c r="Z259" s="25"/>
    </row>
    <row r="260" spans="1:26" ht="12.75" customHeight="1">
      <c r="A260" s="62"/>
      <c r="B260" s="63"/>
      <c r="C260" s="25"/>
      <c r="D260" s="25"/>
      <c r="E260" s="64"/>
      <c r="F260" s="25"/>
      <c r="G260" s="25"/>
      <c r="H260" s="25"/>
      <c r="I260" s="25"/>
      <c r="J260" s="25"/>
      <c r="K260" s="25"/>
      <c r="L260" s="25"/>
      <c r="M260" s="25"/>
      <c r="N260" s="25"/>
      <c r="O260" s="25"/>
      <c r="P260" s="25"/>
      <c r="Q260" s="25"/>
      <c r="R260" s="25"/>
      <c r="S260" s="25"/>
      <c r="T260" s="25"/>
      <c r="U260" s="25"/>
      <c r="V260" s="64"/>
      <c r="W260" s="25"/>
      <c r="X260" s="25"/>
      <c r="Y260" s="25"/>
      <c r="Z260" s="25"/>
    </row>
    <row r="261" spans="1:26" ht="12.75" customHeight="1">
      <c r="A261" s="62"/>
      <c r="B261" s="63"/>
      <c r="C261" s="25"/>
      <c r="D261" s="25"/>
      <c r="E261" s="64"/>
      <c r="F261" s="25"/>
      <c r="G261" s="25"/>
      <c r="H261" s="25"/>
      <c r="I261" s="25"/>
      <c r="J261" s="25"/>
      <c r="K261" s="25"/>
      <c r="L261" s="25"/>
      <c r="M261" s="25"/>
      <c r="N261" s="25"/>
      <c r="O261" s="25"/>
      <c r="P261" s="25"/>
      <c r="Q261" s="25"/>
      <c r="R261" s="25"/>
      <c r="S261" s="25"/>
      <c r="T261" s="25"/>
      <c r="U261" s="25"/>
      <c r="V261" s="64"/>
      <c r="W261" s="25"/>
      <c r="X261" s="25"/>
      <c r="Y261" s="25"/>
      <c r="Z261" s="25"/>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Zsj3vpE+VZyjr0QII+P1vwf/1V9DkQeJ7Gv2H2pySdOaOFF1URqrugptK2yDxKTU0nBksVLAKnN438AKpHnhFA==" saltValue="TafsfRBxToJFpZFAwlAFbg==" spinCount="100000" sheet="1" objects="1" scenarios="1"/>
  <mergeCells count="11">
    <mergeCell ref="A3:A4"/>
    <mergeCell ref="B3:B4"/>
    <mergeCell ref="C3:C4"/>
    <mergeCell ref="D3:D4"/>
    <mergeCell ref="E3:E4"/>
    <mergeCell ref="F3:F4"/>
    <mergeCell ref="G3:G4"/>
    <mergeCell ref="H3:H4"/>
    <mergeCell ref="I3:I4"/>
    <mergeCell ref="J3:X3"/>
    <mergeCell ref="A1:X2"/>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Indicadores!F21</f>
        <v>Negociación Internacional, Recursos de Cooperación y Banca (NIC)</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Indicadores!A22</f>
        <v>Informe de gestión sobre el seguimiento a compromisos internacionales.</v>
      </c>
      <c r="E6" s="247"/>
      <c r="F6" s="248" t="s">
        <v>448</v>
      </c>
      <c r="G6" s="247"/>
      <c r="H6" s="308" t="s">
        <v>501</v>
      </c>
      <c r="I6" s="260"/>
      <c r="J6" s="65"/>
      <c r="K6" s="65"/>
      <c r="L6" s="65"/>
      <c r="M6" s="65"/>
      <c r="N6" s="65"/>
      <c r="O6" s="65"/>
      <c r="P6" s="65"/>
      <c r="Q6" s="65"/>
      <c r="R6" s="65"/>
      <c r="S6" s="65"/>
      <c r="T6" s="65"/>
      <c r="U6" s="65"/>
      <c r="V6" s="65"/>
      <c r="W6" s="65"/>
      <c r="X6" s="65"/>
      <c r="Y6" s="65"/>
      <c r="Z6" s="65"/>
      <c r="AA6" s="65"/>
      <c r="AB6" s="65"/>
      <c r="AC6" s="65"/>
    </row>
    <row r="7" spans="1:29" ht="46.5" customHeight="1">
      <c r="A7" s="65"/>
      <c r="B7" s="277" t="s">
        <v>449</v>
      </c>
      <c r="C7" s="264"/>
      <c r="D7" s="278" t="str">
        <f>Indicadores!G22</f>
        <v>Número de informes elaborados.</v>
      </c>
      <c r="E7" s="264"/>
      <c r="F7" s="279" t="s">
        <v>450</v>
      </c>
      <c r="G7" s="264"/>
      <c r="H7" s="278" t="str">
        <f>Indicadores!C22</f>
        <v>Permite tener conocimiento sobre el seguimiento de los compromisos internacionales adquiridos por el Ministerio de Ambiente y Desarrollo Sostenible.</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Indicadores!P22</f>
        <v>Semestral</v>
      </c>
      <c r="D8" s="66" t="s">
        <v>452</v>
      </c>
      <c r="E8" s="68" t="str">
        <f>Indicadores!R22</f>
        <v>Oficina de Asuntos Internacionales</v>
      </c>
      <c r="F8" s="69" t="s">
        <v>453</v>
      </c>
      <c r="G8" s="67" t="str">
        <f>Indicadores!H22</f>
        <v>unidad</v>
      </c>
      <c r="H8" s="280" t="s">
        <v>454</v>
      </c>
      <c r="I8" s="282" t="str">
        <f>Indicadores!O22</f>
        <v xml:space="preserve">PUNTO MEDIO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Indicadores!N22</f>
        <v>1</v>
      </c>
      <c r="D9" s="72" t="s">
        <v>393</v>
      </c>
      <c r="E9" s="71">
        <f>'TABLERO DE MANDO'!F22</f>
        <v>0.85</v>
      </c>
      <c r="F9" s="73" t="s">
        <v>394</v>
      </c>
      <c r="G9" s="71">
        <f>'TABLERO DE MANDO'!G22</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14">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14">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14">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14">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14">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14">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14">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14">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14">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14">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309" t="s">
        <v>458</v>
      </c>
      <c r="C31" s="310"/>
      <c r="D31" s="310"/>
      <c r="E31" s="311"/>
      <c r="F31" s="312" t="s">
        <v>459</v>
      </c>
      <c r="G31" s="310"/>
      <c r="H31" s="310"/>
      <c r="I31" s="313"/>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14" t="s">
        <v>504</v>
      </c>
      <c r="C32" s="315"/>
      <c r="D32" s="315"/>
      <c r="E32" s="316"/>
      <c r="F32" s="314" t="s">
        <v>503</v>
      </c>
      <c r="G32" s="315"/>
      <c r="H32" s="315"/>
      <c r="I32" s="317"/>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56" customHeight="1">
      <c r="A39" s="65"/>
      <c r="B39" s="270"/>
      <c r="C39" s="271"/>
      <c r="D39" s="271"/>
      <c r="E39" s="272"/>
      <c r="F39" s="270"/>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37.5" customHeight="1">
      <c r="A40" s="65"/>
      <c r="B40" s="273"/>
      <c r="C40" s="274"/>
      <c r="D40" s="274"/>
      <c r="E40" s="275"/>
      <c r="F40" s="273"/>
      <c r="G40" s="274"/>
      <c r="H40" s="274"/>
      <c r="I40" s="289"/>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29"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row>
    <row r="235" spans="1:29"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row>
    <row r="236" spans="1:29"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row>
    <row r="237" spans="1:29"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row>
    <row r="238" spans="1:29"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row>
    <row r="239" spans="1:2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row>
    <row r="240" spans="1:29"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row>
    <row r="241" spans="1:29"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row>
    <row r="242" spans="1:29"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row>
    <row r="243" spans="1:29"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row>
    <row r="244" spans="1:29"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row>
    <row r="245" spans="1:29"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row>
    <row r="246" spans="1:29"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row>
    <row r="247" spans="1:29"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row>
    <row r="248" spans="1:29"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row>
    <row r="249" spans="1:2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row>
    <row r="250" spans="1:29"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row>
    <row r="251" spans="1:29"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row>
    <row r="252" spans="1:29"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row>
    <row r="253" spans="1:29"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row>
    <row r="254" spans="1:29"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row>
    <row r="255" spans="1:29"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row>
    <row r="256" spans="1:29"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row>
    <row r="257" spans="1:29"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row>
    <row r="258" spans="1:29"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row>
    <row r="259" spans="1:2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row>
    <row r="260" spans="1:29"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row>
    <row r="261" spans="1:29"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row>
    <row r="262" spans="1:29"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row>
    <row r="263" spans="1:29"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row>
    <row r="264" spans="1:29"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row>
    <row r="265" spans="1:29"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row>
    <row r="266" spans="1:29"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row>
    <row r="267" spans="1:29"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row>
    <row r="268" spans="1:29"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row>
    <row r="269" spans="1:2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row>
    <row r="270" spans="1:29"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row>
    <row r="271" spans="1:29"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row>
    <row r="272" spans="1:29"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row>
    <row r="273" spans="1:29"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row>
    <row r="274" spans="1:29"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row>
    <row r="275" spans="1:29"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row>
    <row r="276" spans="1:29"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row>
    <row r="277" spans="1:29"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row>
    <row r="278" spans="1:29"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row>
    <row r="279" spans="1:2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row>
    <row r="280" spans="1:29"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row>
    <row r="281" spans="1:29"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row>
    <row r="282" spans="1:29"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row>
    <row r="283" spans="1:29"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row>
    <row r="284" spans="1:29"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row>
    <row r="285" spans="1:29"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row>
    <row r="286" spans="1:29"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row>
    <row r="287" spans="1:29"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row>
    <row r="288" spans="1:29"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row>
    <row r="289" spans="1:2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row>
    <row r="290" spans="1:29"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row>
    <row r="291" spans="1:29"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row>
    <row r="292" spans="1:29"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row>
    <row r="293" spans="1:29"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row>
    <row r="294" spans="1:29"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row>
    <row r="295" spans="1:29"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row>
    <row r="296" spans="1:29"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row>
    <row r="297" spans="1:29"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row>
    <row r="298" spans="1:29"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row>
    <row r="299" spans="1:2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row>
    <row r="300" spans="1:29"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row>
    <row r="301" spans="1:29"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row>
    <row r="302" spans="1:29"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row>
    <row r="303" spans="1:29"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row>
    <row r="304" spans="1:29"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row>
    <row r="305" spans="1:29"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row>
    <row r="306" spans="1:29"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row>
    <row r="307" spans="1:29"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row>
    <row r="308" spans="1:29"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row>
    <row r="309" spans="1:2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row>
    <row r="310" spans="1:29"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row>
    <row r="311" spans="1:29"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row>
    <row r="312" spans="1:29"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row>
    <row r="313" spans="1:29"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row>
    <row r="314" spans="1:29"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row>
    <row r="315" spans="1:29"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row>
    <row r="316" spans="1:29"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row>
    <row r="317" spans="1:29"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row>
    <row r="318" spans="1:29"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row>
    <row r="319" spans="1:2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row>
    <row r="320" spans="1:29"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row>
    <row r="321" spans="1:29"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row>
    <row r="322" spans="1:29"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row>
    <row r="323" spans="1:29"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row>
    <row r="324" spans="1:29"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row>
    <row r="325" spans="1:29"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row>
    <row r="326" spans="1:29"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row>
    <row r="327" spans="1:29"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row>
    <row r="328" spans="1:29"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row>
    <row r="329" spans="1: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row>
    <row r="330" spans="1:29"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row>
    <row r="331" spans="1:29"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row>
    <row r="332" spans="1:29"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row>
    <row r="333" spans="1:29"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row>
    <row r="334" spans="1:29"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row>
    <row r="335" spans="1:29"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row>
    <row r="336" spans="1:29"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row>
    <row r="337" spans="1:29"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row>
    <row r="338" spans="1:29"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row>
    <row r="339" spans="1:2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row>
    <row r="340" spans="1:29"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row>
    <row r="341" spans="1:29"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row>
    <row r="342" spans="1:29"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row>
    <row r="343" spans="1:29"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row>
    <row r="344" spans="1:29"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row>
    <row r="345" spans="1:29"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row>
    <row r="346" spans="1:29"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row>
    <row r="347" spans="1:29"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row>
    <row r="348" spans="1:29"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row>
    <row r="349" spans="1:2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row>
    <row r="350" spans="1:29"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row>
    <row r="351" spans="1:29"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row>
    <row r="352" spans="1:29"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row>
    <row r="353" spans="1:29"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row>
    <row r="354" spans="1:29"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row>
    <row r="355" spans="1:29"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row>
    <row r="356" spans="1:29"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row>
    <row r="357" spans="1:29"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row>
    <row r="358" spans="1:29"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row>
    <row r="359" spans="1:2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row>
    <row r="360" spans="1:29"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row>
    <row r="361" spans="1:29"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row>
    <row r="362" spans="1:29"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row>
    <row r="363" spans="1:29"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row>
    <row r="364" spans="1:29"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row>
    <row r="365" spans="1:29"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row>
    <row r="366" spans="1:29"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row>
    <row r="367" spans="1:29"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row>
    <row r="368" spans="1:29"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row>
    <row r="369" spans="1:2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row>
    <row r="370" spans="1:29"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row>
    <row r="371" spans="1:29"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row>
    <row r="372" spans="1:29"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row>
    <row r="373" spans="1:29"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row>
    <row r="374" spans="1:29"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row>
    <row r="375" spans="1:29"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row>
    <row r="376" spans="1:29"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row>
    <row r="377" spans="1:29"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row>
    <row r="378" spans="1:29"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row>
    <row r="379" spans="1:2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row>
    <row r="380" spans="1:29"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row>
    <row r="381" spans="1:29"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row>
    <row r="382" spans="1:29"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row>
    <row r="383" spans="1:29"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row>
    <row r="384" spans="1:29"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row>
    <row r="385" spans="1:29"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row>
    <row r="386" spans="1:29"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row>
    <row r="387" spans="1:29"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row>
    <row r="388" spans="1:29"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row>
    <row r="389" spans="1:2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row>
    <row r="390" spans="1:29"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row>
    <row r="391" spans="1:29"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row>
    <row r="392" spans="1:29"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row>
    <row r="393" spans="1:29"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row>
    <row r="394" spans="1:29"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row>
    <row r="395" spans="1:29"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row>
    <row r="396" spans="1:29"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row>
    <row r="397" spans="1:29"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row>
    <row r="398" spans="1:29"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row>
    <row r="399" spans="1:2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row>
    <row r="400" spans="1:29"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row>
    <row r="401" spans="1:29"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row>
    <row r="402" spans="1:29"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row>
    <row r="403" spans="1:29"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row>
    <row r="404" spans="1:29"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row>
    <row r="405" spans="1:29"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row>
    <row r="406" spans="1:29"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row>
    <row r="407" spans="1:29"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row>
    <row r="408" spans="1:29"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row>
    <row r="409" spans="1:2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row>
    <row r="410" spans="1:29"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row>
    <row r="411" spans="1:29"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row>
    <row r="412" spans="1:29"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row>
    <row r="413" spans="1:29"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row>
    <row r="414" spans="1:29"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row>
    <row r="415" spans="1:29"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row>
    <row r="416" spans="1:29"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row>
    <row r="417" spans="1:29"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row>
    <row r="418" spans="1:29"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row>
    <row r="419" spans="1:2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row>
    <row r="420" spans="1:29"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row>
    <row r="421" spans="1:29"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row>
    <row r="422" spans="1:29"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row>
    <row r="423" spans="1:29"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row>
    <row r="424" spans="1:29"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row>
    <row r="425" spans="1:29"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row>
    <row r="426" spans="1:29"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row>
    <row r="427" spans="1:29"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row>
    <row r="428" spans="1:29"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row>
    <row r="429" spans="1: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row>
    <row r="430" spans="1:29"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row>
    <row r="431" spans="1:29"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row>
    <row r="432" spans="1:29"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row>
    <row r="433" spans="1:29"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row>
    <row r="434" spans="1:29"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row>
    <row r="435" spans="1:29"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row>
    <row r="436" spans="1:29"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row>
    <row r="437" spans="1:29"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row>
    <row r="438" spans="1:29"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row>
    <row r="439" spans="1:2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row>
    <row r="440" spans="1:29"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row>
    <row r="441" spans="1:29"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row>
    <row r="442" spans="1:29"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row>
    <row r="443" spans="1:29"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row>
    <row r="444" spans="1:29"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row>
    <row r="445" spans="1:29"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row>
    <row r="446" spans="1:29"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row>
    <row r="447" spans="1:29"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row>
    <row r="448" spans="1:29"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row>
    <row r="449" spans="1:2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row>
    <row r="450" spans="1:29"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row>
    <row r="451" spans="1:29"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row>
    <row r="452" spans="1:29"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row>
    <row r="453" spans="1:29"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row>
    <row r="454" spans="1:29"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row>
    <row r="455" spans="1:29"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row>
    <row r="456" spans="1:29"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row>
    <row r="457" spans="1:29"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row>
    <row r="458" spans="1:29"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row>
    <row r="459" spans="1:2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row>
    <row r="460" spans="1:29"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row>
    <row r="461" spans="1:29"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row>
    <row r="462" spans="1:29"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row>
    <row r="463" spans="1:29"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row>
    <row r="464" spans="1:29"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row>
    <row r="465" spans="1:29"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row>
    <row r="466" spans="1:29"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row>
    <row r="467" spans="1:29"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row>
    <row r="468" spans="1:29"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row>
    <row r="469" spans="1:2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row>
    <row r="470" spans="1:29"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row>
    <row r="471" spans="1:29"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row>
    <row r="472" spans="1:29"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row>
    <row r="473" spans="1:29"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row>
    <row r="474" spans="1:29"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row>
    <row r="475" spans="1:29"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row>
    <row r="476" spans="1:29"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row>
    <row r="477" spans="1:29"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row>
    <row r="478" spans="1:29"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row>
    <row r="479" spans="1:2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row>
    <row r="480" spans="1:29"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row>
    <row r="481" spans="1:29"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row>
    <row r="482" spans="1:29"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row>
    <row r="483" spans="1:29"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row>
    <row r="484" spans="1:29"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row>
    <row r="485" spans="1:29"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row>
    <row r="486" spans="1:29"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row>
    <row r="487" spans="1:29"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row>
    <row r="488" spans="1:29"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row>
    <row r="489" spans="1:2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row>
    <row r="490" spans="1:29"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row>
    <row r="491" spans="1:29"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row>
    <row r="492" spans="1:29"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row>
    <row r="493" spans="1:29"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row>
    <row r="494" spans="1:29"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row>
    <row r="495" spans="1:29"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row>
    <row r="496" spans="1:29"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row>
    <row r="497" spans="1:29"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row>
    <row r="498" spans="1:29"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row>
    <row r="499" spans="1:2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row>
    <row r="500" spans="1:29"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row>
    <row r="501" spans="1:29"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row>
    <row r="502" spans="1:29"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row>
    <row r="503" spans="1:29"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row>
    <row r="504" spans="1:29"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row>
    <row r="505" spans="1:29"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row>
    <row r="506" spans="1:29"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row>
    <row r="507" spans="1:29"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row>
    <row r="508" spans="1:29"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row>
    <row r="509" spans="1:2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row>
    <row r="510" spans="1:29"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row>
    <row r="511" spans="1:29"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row>
    <row r="512" spans="1:29"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row>
    <row r="513" spans="1:29"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row>
    <row r="514" spans="1:29"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row>
    <row r="515" spans="1:29"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row>
    <row r="516" spans="1:29"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row>
    <row r="517" spans="1:29"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row>
    <row r="518" spans="1:29"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row>
    <row r="519" spans="1:2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row>
    <row r="520" spans="1:29"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row>
    <row r="521" spans="1:29"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row>
    <row r="522" spans="1:29"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row>
    <row r="523" spans="1:29"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row>
    <row r="524" spans="1:29"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row>
    <row r="525" spans="1:29"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row>
    <row r="526" spans="1:29"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row>
    <row r="527" spans="1:29"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row>
    <row r="528" spans="1:29"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row>
    <row r="529" spans="1: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row>
    <row r="530" spans="1:29"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row>
    <row r="531" spans="1:29"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row>
    <row r="532" spans="1:29"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row>
    <row r="533" spans="1:29"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row>
    <row r="534" spans="1:29"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row>
    <row r="535" spans="1:29"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row>
    <row r="536" spans="1:29"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row>
    <row r="537" spans="1:29"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row>
    <row r="538" spans="1:29"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row>
    <row r="539" spans="1:2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row>
    <row r="540" spans="1:29"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row>
    <row r="541" spans="1:29"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row>
    <row r="542" spans="1:29"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row>
    <row r="543" spans="1:29"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row>
    <row r="544" spans="1:29"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row>
    <row r="545" spans="1:29"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row>
    <row r="546" spans="1:29"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row>
    <row r="547" spans="1:29"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row>
    <row r="548" spans="1:29"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row>
    <row r="549" spans="1:2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row>
    <row r="550" spans="1:29"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row>
    <row r="551" spans="1:29"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row>
    <row r="552" spans="1:29"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row>
    <row r="553" spans="1:29"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row>
    <row r="554" spans="1:29"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row>
    <row r="555" spans="1:29"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row>
    <row r="556" spans="1:29"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row>
    <row r="557" spans="1:29"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row>
    <row r="558" spans="1:29"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row>
    <row r="559" spans="1:2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row>
    <row r="560" spans="1:29"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row>
    <row r="561" spans="1:29"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row>
    <row r="562" spans="1:29"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row>
    <row r="563" spans="1:29"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row>
    <row r="564" spans="1:29"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row>
    <row r="565" spans="1:29"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row>
    <row r="566" spans="1:29"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row>
    <row r="567" spans="1:29"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row>
    <row r="568" spans="1:29"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row>
    <row r="569" spans="1:2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row>
    <row r="570" spans="1:29"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row>
    <row r="571" spans="1:29"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row>
    <row r="572" spans="1:29"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row>
    <row r="573" spans="1:29"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row>
    <row r="574" spans="1:29"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row>
    <row r="575" spans="1:29"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row>
    <row r="576" spans="1:29"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row>
    <row r="577" spans="1:29"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row>
    <row r="578" spans="1:29"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row>
    <row r="579" spans="1:2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row>
    <row r="580" spans="1:29"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row>
    <row r="581" spans="1:29"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row>
    <row r="582" spans="1:29"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row>
    <row r="583" spans="1:29"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row>
    <row r="584" spans="1:29"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row>
    <row r="585" spans="1:29"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row>
    <row r="586" spans="1:29"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row>
    <row r="587" spans="1:29"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row>
    <row r="588" spans="1:29"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row>
    <row r="589" spans="1:2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row>
    <row r="590" spans="1:29"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row>
    <row r="591" spans="1:29"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row>
    <row r="592" spans="1:29"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row>
    <row r="593" spans="1:29"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row>
    <row r="594" spans="1:29"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row>
    <row r="595" spans="1:29"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row>
    <row r="596" spans="1:29"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row>
    <row r="597" spans="1:29"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row>
    <row r="598" spans="1:29"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row>
    <row r="599" spans="1:2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row>
    <row r="600" spans="1:29"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row>
    <row r="601" spans="1:29"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row>
    <row r="602" spans="1:29"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row>
    <row r="603" spans="1:29"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row>
    <row r="604" spans="1:29"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row>
    <row r="605" spans="1:29"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row>
    <row r="606" spans="1:29"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row>
    <row r="607" spans="1:29"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row>
    <row r="608" spans="1:29"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row>
    <row r="609" spans="1:2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row>
    <row r="610" spans="1:29"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row>
    <row r="611" spans="1:29"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row>
    <row r="612" spans="1:29"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row>
    <row r="613" spans="1:29"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row>
    <row r="614" spans="1:29"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row>
    <row r="615" spans="1:29"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row>
    <row r="616" spans="1:29"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row>
    <row r="617" spans="1:29"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row>
    <row r="618" spans="1:29"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row>
    <row r="619" spans="1:2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row>
    <row r="620" spans="1:29"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row>
    <row r="621" spans="1:29"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row>
    <row r="622" spans="1:29"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row>
    <row r="623" spans="1:29"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row>
    <row r="624" spans="1:29"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row>
    <row r="625" spans="1:29"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row>
    <row r="626" spans="1:29"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row>
    <row r="627" spans="1:29"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row>
    <row r="628" spans="1:29"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row>
    <row r="629" spans="1: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row>
    <row r="630" spans="1:29"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row>
    <row r="631" spans="1:29"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row>
    <row r="632" spans="1:29"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row>
    <row r="633" spans="1:29"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row>
    <row r="634" spans="1:29"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row>
    <row r="635" spans="1:29"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row>
    <row r="636" spans="1:29"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row>
    <row r="637" spans="1:29"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row>
    <row r="638" spans="1:29"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row>
    <row r="639" spans="1:2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row>
    <row r="640" spans="1:29"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row>
    <row r="641" spans="1:29"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row>
    <row r="642" spans="1:29"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row>
    <row r="643" spans="1:29"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row>
    <row r="644" spans="1:29"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row>
    <row r="645" spans="1:29"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row>
    <row r="646" spans="1:29"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row>
    <row r="647" spans="1:29"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row>
    <row r="648" spans="1:29"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row>
    <row r="649" spans="1:2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row>
    <row r="650" spans="1:29"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row>
    <row r="651" spans="1:29"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row>
    <row r="652" spans="1:29"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row>
    <row r="653" spans="1:29"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row>
    <row r="654" spans="1:29"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row>
    <row r="655" spans="1:29"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row>
    <row r="656" spans="1:29"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row>
    <row r="657" spans="1:29"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row>
    <row r="658" spans="1:29"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row>
    <row r="659" spans="1:2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row>
    <row r="660" spans="1:29"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row>
    <row r="661" spans="1:29"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row>
    <row r="662" spans="1:29"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row>
    <row r="663" spans="1:29"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row>
    <row r="664" spans="1:29"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row>
    <row r="665" spans="1:29"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row>
    <row r="666" spans="1:29"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row>
    <row r="667" spans="1:29"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row>
    <row r="668" spans="1:29"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row>
    <row r="669" spans="1:2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row>
    <row r="670" spans="1:29"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row>
    <row r="671" spans="1:29"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row>
    <row r="672" spans="1:29"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row>
    <row r="673" spans="1:29"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row>
    <row r="674" spans="1:29"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row>
    <row r="675" spans="1:29"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row>
    <row r="676" spans="1:29"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row>
    <row r="677" spans="1:29"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row>
    <row r="678" spans="1:29"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row>
    <row r="679" spans="1:2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row>
    <row r="680" spans="1:29"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row>
    <row r="681" spans="1:29"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row>
    <row r="682" spans="1:29"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row>
    <row r="683" spans="1:29"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row>
    <row r="684" spans="1:29"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row>
    <row r="685" spans="1:29"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row>
    <row r="686" spans="1:29"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row>
    <row r="687" spans="1:29"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row>
    <row r="688" spans="1:29"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row>
    <row r="689" spans="1:2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row>
    <row r="690" spans="1:29"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row>
    <row r="691" spans="1:29"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row>
    <row r="692" spans="1:29"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row>
    <row r="693" spans="1:29"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row>
    <row r="694" spans="1:29"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row>
    <row r="695" spans="1:29"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row>
    <row r="696" spans="1:29"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row>
    <row r="697" spans="1:29"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row>
    <row r="698" spans="1:29"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row>
    <row r="699" spans="1:2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row>
    <row r="700" spans="1:29"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row>
    <row r="701" spans="1:29"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row>
    <row r="702" spans="1:29"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row>
    <row r="703" spans="1:29"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row>
    <row r="704" spans="1:29"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row>
    <row r="705" spans="1:29"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row>
    <row r="706" spans="1:29"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row>
    <row r="707" spans="1:29"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row>
    <row r="708" spans="1:29"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row>
    <row r="709" spans="1:2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row>
    <row r="710" spans="1:29"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row>
    <row r="711" spans="1:29"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row>
    <row r="712" spans="1:29"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row>
    <row r="713" spans="1:29"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row>
    <row r="714" spans="1:29"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row>
    <row r="715" spans="1:29"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row>
    <row r="716" spans="1:29"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row>
    <row r="717" spans="1:29"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row>
    <row r="718" spans="1:29"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row>
    <row r="719" spans="1:2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row>
    <row r="720" spans="1:29"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row>
    <row r="721" spans="1:29"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row>
    <row r="722" spans="1:29"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row>
    <row r="723" spans="1:29"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row>
    <row r="724" spans="1:29"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row>
    <row r="725" spans="1:29"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row>
    <row r="726" spans="1:29"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row>
    <row r="727" spans="1:29"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row>
    <row r="728" spans="1:29"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row>
    <row r="729" spans="1: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row>
    <row r="730" spans="1:29"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row>
    <row r="731" spans="1:29"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row>
    <row r="732" spans="1:29"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row>
    <row r="733" spans="1:29"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row>
    <row r="734" spans="1:29"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row>
    <row r="735" spans="1:29"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row>
    <row r="736" spans="1:29"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row>
    <row r="737" spans="1:29"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row>
    <row r="738" spans="1:29"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row>
    <row r="739" spans="1:2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row>
    <row r="740" spans="1:29"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row>
    <row r="741" spans="1:29"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row>
    <row r="742" spans="1:29"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row>
    <row r="743" spans="1:29"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row>
    <row r="744" spans="1:29"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row>
    <row r="745" spans="1:29"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row>
    <row r="746" spans="1:29"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row>
    <row r="747" spans="1:29"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row>
    <row r="748" spans="1:29"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row>
    <row r="749" spans="1:2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row>
    <row r="750" spans="1:29"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row>
    <row r="751" spans="1:29"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row>
    <row r="752" spans="1:29"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row>
    <row r="753" spans="1:29"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row>
    <row r="754" spans="1:29"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row>
    <row r="755" spans="1:29"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row>
    <row r="756" spans="1:29"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row>
    <row r="757" spans="1:29"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row>
    <row r="758" spans="1:29"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row>
    <row r="759" spans="1:2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row>
    <row r="760" spans="1:29"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row>
    <row r="761" spans="1:29"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row>
    <row r="762" spans="1:29"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row>
    <row r="763" spans="1:29"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row>
    <row r="764" spans="1:29"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row>
    <row r="765" spans="1:29"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row>
    <row r="766" spans="1:29"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row>
    <row r="767" spans="1:29"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row>
    <row r="768" spans="1:29"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row>
    <row r="769" spans="1:2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row>
    <row r="770" spans="1:29"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row>
    <row r="771" spans="1:29"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row>
    <row r="772" spans="1:29"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row>
    <row r="773" spans="1:29"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row>
    <row r="774" spans="1:29"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row>
    <row r="775" spans="1:29"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row>
    <row r="776" spans="1:29"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row>
    <row r="777" spans="1:29"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row>
    <row r="778" spans="1:29"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row>
    <row r="779" spans="1:2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row>
    <row r="780" spans="1:29"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row>
    <row r="781" spans="1:29"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row>
    <row r="782" spans="1:29"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row>
    <row r="783" spans="1:29"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row>
    <row r="784" spans="1:29"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row>
    <row r="785" spans="1:29"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row>
    <row r="786" spans="1:29"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row>
    <row r="787" spans="1:29"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row>
    <row r="788" spans="1:29"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row>
    <row r="789" spans="1:2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row>
    <row r="790" spans="1:29"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row>
    <row r="791" spans="1:29"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row>
    <row r="792" spans="1:29"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row>
    <row r="793" spans="1:29"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row>
    <row r="794" spans="1:29"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row>
    <row r="795" spans="1:29"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row>
    <row r="796" spans="1:29"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row>
    <row r="797" spans="1:29"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row>
    <row r="798" spans="1:29"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row>
    <row r="799" spans="1:2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row>
    <row r="800" spans="1:29"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row>
    <row r="801" spans="1:29"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row>
    <row r="802" spans="1:29"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row>
    <row r="803" spans="1:29"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row>
    <row r="804" spans="1:29"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row>
    <row r="805" spans="1:29"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row>
    <row r="806" spans="1:29"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row>
    <row r="807" spans="1:29"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row>
    <row r="808" spans="1:29"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row>
    <row r="809" spans="1:2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row>
    <row r="810" spans="1:29"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row>
    <row r="811" spans="1:29"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row>
    <row r="812" spans="1:29"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row>
    <row r="813" spans="1:29"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row>
    <row r="814" spans="1:29"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row>
    <row r="815" spans="1:29"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row>
    <row r="816" spans="1:29"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row>
    <row r="817" spans="1:29"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row>
    <row r="818" spans="1:29"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row>
    <row r="819" spans="1:2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row>
    <row r="820" spans="1:29"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row>
    <row r="821" spans="1:29"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row>
    <row r="822" spans="1:29"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row>
    <row r="823" spans="1:29"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row>
    <row r="824" spans="1:29"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row>
    <row r="825" spans="1:29"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row>
    <row r="826" spans="1:29"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row>
    <row r="827" spans="1:29"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row>
    <row r="828" spans="1:29"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row>
    <row r="829" spans="1: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row>
    <row r="830" spans="1:29"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row>
    <row r="831" spans="1:29"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row>
    <row r="832" spans="1:29"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row>
    <row r="833" spans="1:29"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row>
    <row r="834" spans="1:29"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row>
    <row r="835" spans="1:29"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row>
    <row r="836" spans="1:29"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row>
    <row r="837" spans="1:29"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row>
    <row r="838" spans="1:29"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row>
    <row r="839" spans="1:2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row>
    <row r="840" spans="1:29"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row>
    <row r="841" spans="1:29"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row>
    <row r="842" spans="1:29"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row>
    <row r="843" spans="1:29"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row>
    <row r="844" spans="1:29"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row>
    <row r="845" spans="1:29"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row>
    <row r="846" spans="1:29"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row>
    <row r="847" spans="1:29"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row>
    <row r="848" spans="1:29"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row>
    <row r="849" spans="1:2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row>
    <row r="850" spans="1:29"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row>
    <row r="851" spans="1:29"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row>
    <row r="852" spans="1:29"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row>
    <row r="853" spans="1:29"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row>
    <row r="854" spans="1:29"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row>
    <row r="855" spans="1:29"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row>
    <row r="856" spans="1:29"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row>
    <row r="857" spans="1:29"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row>
    <row r="858" spans="1:29"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row>
    <row r="859" spans="1:2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row>
    <row r="860" spans="1:29"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row>
    <row r="861" spans="1:29"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row>
    <row r="862" spans="1:29"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row>
    <row r="863" spans="1:29"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row>
    <row r="864" spans="1:29"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row>
    <row r="865" spans="1:29"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row>
    <row r="866" spans="1:29"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row>
    <row r="867" spans="1:29"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row>
    <row r="868" spans="1:29"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row>
    <row r="869" spans="1:2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row>
    <row r="870" spans="1:29"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row>
    <row r="871" spans="1:29"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row>
    <row r="872" spans="1:29"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row>
    <row r="873" spans="1:29"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row>
    <row r="874" spans="1:29"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row>
    <row r="875" spans="1:29"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row>
    <row r="876" spans="1:29"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row>
    <row r="877" spans="1:29"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row>
    <row r="878" spans="1:29"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row>
    <row r="879" spans="1:2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row>
    <row r="880" spans="1:29"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row>
    <row r="881" spans="1:29"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row>
    <row r="882" spans="1:29"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row>
    <row r="883" spans="1:29"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row>
    <row r="884" spans="1:29"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row>
    <row r="885" spans="1:29"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row>
    <row r="886" spans="1:29"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row>
    <row r="887" spans="1:29"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row>
    <row r="888" spans="1:29"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row>
    <row r="889" spans="1:2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row>
    <row r="890" spans="1:29"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row>
    <row r="891" spans="1:29"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row>
    <row r="892" spans="1:29"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row>
    <row r="893" spans="1:29"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row>
    <row r="894" spans="1:29"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row>
    <row r="895" spans="1:29"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row>
    <row r="896" spans="1:29"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row>
    <row r="897" spans="1:29"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row>
    <row r="898" spans="1:29"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row>
    <row r="899" spans="1:2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row>
    <row r="900" spans="1:29"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row>
    <row r="901" spans="1:29"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row>
    <row r="902" spans="1:29"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row>
    <row r="903" spans="1:29"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row>
    <row r="904" spans="1:29"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row>
    <row r="905" spans="1:29"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row>
    <row r="906" spans="1:29"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row>
    <row r="907" spans="1:29"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row>
    <row r="908" spans="1:29"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row>
    <row r="909" spans="1:2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row>
    <row r="910" spans="1:29"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row>
    <row r="911" spans="1:29"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row>
    <row r="912" spans="1:29"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row>
    <row r="913" spans="1:29"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row>
    <row r="914" spans="1:29"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row>
    <row r="915" spans="1:29"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row>
    <row r="916" spans="1:29"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row>
    <row r="917" spans="1:29"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row>
    <row r="918" spans="1:29"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row>
    <row r="919" spans="1:2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row>
    <row r="920" spans="1:29"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row>
    <row r="921" spans="1:29"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row>
    <row r="922" spans="1:29"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row>
    <row r="923" spans="1:29"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row>
    <row r="924" spans="1:29"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row>
    <row r="925" spans="1:29"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row>
    <row r="926" spans="1:29"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row>
    <row r="927" spans="1:29"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row>
    <row r="928" spans="1:29"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row>
    <row r="929" spans="1: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row>
    <row r="930" spans="1:29"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row>
    <row r="931" spans="1:29"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row>
    <row r="932" spans="1:29"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row>
    <row r="933" spans="1:29"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row>
    <row r="934" spans="1:29"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row>
    <row r="935" spans="1:29"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row>
    <row r="936" spans="1:29"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row>
    <row r="937" spans="1:29"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row>
    <row r="938" spans="1:29"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row>
    <row r="939" spans="1:2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row>
    <row r="940" spans="1:29"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row>
    <row r="941" spans="1:29"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row>
    <row r="942" spans="1:29"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row>
    <row r="943" spans="1:29"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row>
    <row r="944" spans="1:29"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row>
    <row r="945" spans="1:29"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row>
    <row r="946" spans="1:29"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row>
    <row r="947" spans="1:29"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row>
    <row r="948" spans="1:29"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row>
    <row r="949" spans="1:2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row>
    <row r="950" spans="1:29"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row>
    <row r="951" spans="1:29"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row>
    <row r="952" spans="1:29"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row>
    <row r="953" spans="1:29"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row>
    <row r="954" spans="1:29"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row>
    <row r="955" spans="1:29"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row>
    <row r="956" spans="1:29"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row>
    <row r="957" spans="1:29"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row>
    <row r="958" spans="1:29"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row>
    <row r="959" spans="1:2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row>
    <row r="960" spans="1:29"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row>
    <row r="961" spans="1:29"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row>
    <row r="962" spans="1:29"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row>
    <row r="963" spans="1:29"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row>
    <row r="964" spans="1:29"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row>
    <row r="965" spans="1:29"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row>
    <row r="966" spans="1:29"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row>
    <row r="967" spans="1:29"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row>
    <row r="968" spans="1:29"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row>
    <row r="969" spans="1:2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row>
    <row r="970" spans="1:29"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row>
    <row r="971" spans="1:29"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row>
    <row r="972" spans="1:29"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row>
    <row r="973" spans="1:29"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row>
    <row r="974" spans="1:29"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row>
    <row r="975" spans="1:29"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row>
    <row r="976" spans="1:29"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row>
    <row r="977" spans="1:29"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row>
    <row r="978" spans="1:29"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row>
    <row r="979" spans="1:2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row>
    <row r="980" spans="1:29"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row>
    <row r="981" spans="1:29"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row>
    <row r="982" spans="1:29"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row>
    <row r="983" spans="1:29"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row>
    <row r="984" spans="1:29"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row>
    <row r="985" spans="1:29"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row>
    <row r="986" spans="1:29"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row>
    <row r="987" spans="1:29"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row>
    <row r="988" spans="1:29"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row>
    <row r="989" spans="1:2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row>
    <row r="990" spans="1:29"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row>
    <row r="991" spans="1:29"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row>
    <row r="992" spans="1:29"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row>
    <row r="993" spans="1:29"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row>
    <row r="994" spans="1:29"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row>
    <row r="995" spans="1:29"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row>
    <row r="996" spans="1:29"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row>
    <row r="997" spans="1:29"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row>
    <row r="998" spans="1:29"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row>
    <row r="999" spans="1:2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row>
    <row r="1000" spans="1:29"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row>
  </sheetData>
  <mergeCells count="21">
    <mergeCell ref="B7:C7"/>
    <mergeCell ref="D7:E7"/>
    <mergeCell ref="F7:G7"/>
    <mergeCell ref="H7:I7"/>
    <mergeCell ref="H8:H9"/>
    <mergeCell ref="I8:I9"/>
    <mergeCell ref="B29:I29"/>
    <mergeCell ref="B31:E31"/>
    <mergeCell ref="F31:I31"/>
    <mergeCell ref="B32:E40"/>
    <mergeCell ref="F32:I40"/>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68321"/>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3.332031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18" t="str">
        <f>Indicadores!F23</f>
        <v>Formulación, Seguimiento y Evaluación de políticas Públicas Ambientales (PPA)</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03" t="str">
        <f>Indicadores!A23</f>
        <v xml:space="preserve">Avance en la formulación de las políticas públicas ambientales </v>
      </c>
      <c r="E6" s="247"/>
      <c r="F6" s="248" t="s">
        <v>448</v>
      </c>
      <c r="G6" s="247"/>
      <c r="H6" s="246" t="str">
        <f>Indicadores!S23</f>
        <v>Dorian Muñoz</v>
      </c>
      <c r="I6" s="260"/>
      <c r="J6" s="65"/>
      <c r="K6" s="65"/>
      <c r="L6" s="65"/>
      <c r="M6" s="65"/>
      <c r="N6" s="65"/>
      <c r="O6" s="65"/>
      <c r="P6" s="65"/>
      <c r="Q6" s="65"/>
      <c r="R6" s="65"/>
      <c r="S6" s="65"/>
      <c r="T6" s="65"/>
      <c r="U6" s="65"/>
      <c r="V6" s="65"/>
      <c r="W6" s="65"/>
      <c r="X6" s="65"/>
      <c r="Y6" s="65"/>
      <c r="Z6" s="65"/>
      <c r="AA6" s="65"/>
      <c r="AB6" s="65"/>
      <c r="AC6" s="65"/>
    </row>
    <row r="7" spans="1:29" ht="354" customHeight="1">
      <c r="A7" s="65"/>
      <c r="B7" s="277" t="s">
        <v>449</v>
      </c>
      <c r="C7" s="264"/>
      <c r="D7" s="278" t="str">
        <f>Indicadores!G23</f>
        <v xml:space="preserve">
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v>
      </c>
      <c r="E7" s="264"/>
      <c r="F7" s="279" t="s">
        <v>450</v>
      </c>
      <c r="G7" s="264"/>
      <c r="H7" s="278" t="str">
        <f>Indicadores!C23</f>
        <v>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v>
      </c>
      <c r="I7" s="266"/>
      <c r="J7" s="65"/>
      <c r="K7" s="65"/>
      <c r="L7" s="65"/>
      <c r="M7" s="65"/>
      <c r="N7" s="65"/>
      <c r="O7" s="65"/>
      <c r="P7" s="65"/>
      <c r="Q7" s="65"/>
      <c r="R7" s="65"/>
      <c r="S7" s="65"/>
      <c r="T7" s="65"/>
      <c r="U7" s="65"/>
      <c r="V7" s="65"/>
      <c r="W7" s="65"/>
      <c r="X7" s="65"/>
      <c r="Y7" s="65"/>
      <c r="Z7" s="65"/>
      <c r="AA7" s="65"/>
      <c r="AB7" s="65"/>
      <c r="AC7" s="65"/>
    </row>
    <row r="8" spans="1:29" ht="102" customHeight="1">
      <c r="A8" s="65"/>
      <c r="B8" s="66" t="s">
        <v>451</v>
      </c>
      <c r="C8" s="67" t="str">
        <f>Indicadores!P23</f>
        <v>Anual</v>
      </c>
      <c r="D8" s="66" t="s">
        <v>452</v>
      </c>
      <c r="E8" s="68" t="str">
        <f>Indicadores!R23</f>
        <v>Agenda de Formulación de políticas
Oficinas y Direcciones que se encuentren actualmente formulando una política de acuerdo a la agenda de formulación y seguimiento de las políticas.</v>
      </c>
      <c r="F8" s="69" t="s">
        <v>453</v>
      </c>
      <c r="G8" s="67" t="str">
        <f>Indicadores!H23</f>
        <v>Porcentaje</v>
      </c>
      <c r="H8" s="280" t="s">
        <v>454</v>
      </c>
      <c r="I8" s="282" t="str">
        <f>Indicadores!O23</f>
        <v xml:space="preserve">Hacia arriba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Indicadores!N23</f>
        <v>0.9</v>
      </c>
      <c r="D9" s="72" t="s">
        <v>393</v>
      </c>
      <c r="E9" s="71">
        <f>'TABLERO DE MANDO'!F23</f>
        <v>0.76500000000000001</v>
      </c>
      <c r="F9" s="73" t="s">
        <v>394</v>
      </c>
      <c r="G9" s="71">
        <f>'TABLERO DE MANDO'!G23</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0.89890000000000003</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0.78</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505</v>
      </c>
      <c r="C32" s="268"/>
      <c r="D32" s="268"/>
      <c r="E32" s="269"/>
      <c r="F32" s="267" t="s">
        <v>506</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68321"/>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18" t="str">
        <f>Indicadores!F24</f>
        <v>Formulación, Seguimiento y Evaluación de políticas Públicas Ambientales (PPA)</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Indicadores!A24</f>
        <v>Porcentaje de seguimiento del avance a Politicas Públicas Priorizadas</v>
      </c>
      <c r="E6" s="247"/>
      <c r="F6" s="248" t="s">
        <v>448</v>
      </c>
      <c r="G6" s="247"/>
      <c r="H6" s="246" t="str">
        <f>Indicadores!S24</f>
        <v>Dorian Muñoz</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Indicadores!G24</f>
        <v>(Número de Políticas Públicas con seguimiento del avance / Numero de Políticas Públicas Priorizadas) X 100</v>
      </c>
      <c r="E7" s="264"/>
      <c r="F7" s="279" t="s">
        <v>450</v>
      </c>
      <c r="G7" s="264"/>
      <c r="H7" s="278" t="str">
        <f>Indicadores!C24</f>
        <v>Mide el seguimiento del avance de las políticas priorizadas en el periodo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Indicadores!P24</f>
        <v>Semestral</v>
      </c>
      <c r="D8" s="66" t="s">
        <v>452</v>
      </c>
      <c r="E8" s="68" t="str">
        <f>Indicadores!R24</f>
        <v>Grupo de Políticas, Planeación y Seguimiento</v>
      </c>
      <c r="F8" s="69" t="s">
        <v>453</v>
      </c>
      <c r="G8" s="67" t="str">
        <f>Indicadores!H24</f>
        <v>Porcentaje</v>
      </c>
      <c r="H8" s="280" t="s">
        <v>454</v>
      </c>
      <c r="I8" s="282" t="str">
        <f>Indicadores!O24</f>
        <v xml:space="preserve">Hacia arriba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Indicadores!N24</f>
        <v>0.85</v>
      </c>
      <c r="D9" s="72" t="s">
        <v>393</v>
      </c>
      <c r="E9" s="71">
        <f>'TABLERO DE MANDO'!F24</f>
        <v>0.72249999999999992</v>
      </c>
      <c r="F9" s="73" t="s">
        <v>394</v>
      </c>
      <c r="G9" s="71">
        <f>'TABLERO DE MANDO'!G24</f>
        <v>0.76500000000000001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7" t="s">
        <v>455</v>
      </c>
      <c r="C10" s="78" t="s">
        <v>456</v>
      </c>
      <c r="D10" s="79" t="str">
        <f>D9</f>
        <v>LIMITE INSATISFACTORIO</v>
      </c>
      <c r="E10" s="79" t="str">
        <f>F9</f>
        <v>LIMITE SATISFACTORIO</v>
      </c>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82" t="s">
        <v>398</v>
      </c>
      <c r="C11" s="114">
        <v>0</v>
      </c>
      <c r="D11" s="84">
        <f t="shared" ref="D11:D22" si="0">+$E$9</f>
        <v>0.72249999999999992</v>
      </c>
      <c r="E11" s="84">
        <f t="shared" ref="E11:E22" si="1">+$G$9</f>
        <v>0.76500000000000001</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399</v>
      </c>
      <c r="C12" s="114">
        <v>0</v>
      </c>
      <c r="D12" s="84">
        <f t="shared" si="0"/>
        <v>0.72249999999999992</v>
      </c>
      <c r="E12" s="84">
        <f t="shared" si="1"/>
        <v>0.76500000000000001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400</v>
      </c>
      <c r="C13" s="114">
        <v>0</v>
      </c>
      <c r="D13" s="84">
        <f t="shared" si="0"/>
        <v>0.72249999999999992</v>
      </c>
      <c r="E13" s="84">
        <f t="shared" si="1"/>
        <v>0.76500000000000001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401</v>
      </c>
      <c r="C14" s="114">
        <v>0</v>
      </c>
      <c r="D14" s="84">
        <f t="shared" si="0"/>
        <v>0.72249999999999992</v>
      </c>
      <c r="E14" s="84">
        <f t="shared" si="1"/>
        <v>0.76500000000000001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402</v>
      </c>
      <c r="C15" s="114">
        <v>0</v>
      </c>
      <c r="D15" s="84">
        <f t="shared" si="0"/>
        <v>0.72249999999999992</v>
      </c>
      <c r="E15" s="84">
        <f t="shared" si="1"/>
        <v>0.76500000000000001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403</v>
      </c>
      <c r="C16" s="83">
        <v>0.77</v>
      </c>
      <c r="D16" s="84">
        <f t="shared" si="0"/>
        <v>0.72249999999999992</v>
      </c>
      <c r="E16" s="84">
        <f t="shared" si="1"/>
        <v>0.76500000000000001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404</v>
      </c>
      <c r="C17" s="114">
        <v>0</v>
      </c>
      <c r="D17" s="84">
        <f t="shared" si="0"/>
        <v>0.72249999999999992</v>
      </c>
      <c r="E17" s="84">
        <f t="shared" si="1"/>
        <v>0.76500000000000001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405</v>
      </c>
      <c r="C18" s="114">
        <v>0</v>
      </c>
      <c r="D18" s="84">
        <f t="shared" si="0"/>
        <v>0.72249999999999992</v>
      </c>
      <c r="E18" s="84">
        <f t="shared" si="1"/>
        <v>0.76500000000000001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406</v>
      </c>
      <c r="C19" s="114">
        <v>0</v>
      </c>
      <c r="D19" s="84">
        <f t="shared" si="0"/>
        <v>0.72249999999999992</v>
      </c>
      <c r="E19" s="84">
        <f t="shared" si="1"/>
        <v>0.76500000000000001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407</v>
      </c>
      <c r="C20" s="114">
        <v>0</v>
      </c>
      <c r="D20" s="84">
        <f t="shared" si="0"/>
        <v>0.72249999999999992</v>
      </c>
      <c r="E20" s="84">
        <f t="shared" si="1"/>
        <v>0.76500000000000001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408</v>
      </c>
      <c r="C21" s="114">
        <v>0</v>
      </c>
      <c r="D21" s="84">
        <f t="shared" si="0"/>
        <v>0.72249999999999992</v>
      </c>
      <c r="E21" s="84">
        <f t="shared" si="1"/>
        <v>0.76500000000000001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409</v>
      </c>
      <c r="C22" s="114">
        <v>0</v>
      </c>
      <c r="D22" s="84">
        <f t="shared" si="0"/>
        <v>0.72249999999999992</v>
      </c>
      <c r="E22" s="84">
        <f t="shared" si="1"/>
        <v>0.76500000000000001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90" t="s">
        <v>507</v>
      </c>
      <c r="C32" s="268"/>
      <c r="D32" s="268"/>
      <c r="E32" s="269"/>
      <c r="F32" s="290" t="s">
        <v>508</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72"/>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272"/>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86"/>
      <c r="C35" s="271"/>
      <c r="D35" s="271"/>
      <c r="E35" s="272"/>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78" customHeight="1">
      <c r="A36" s="65"/>
      <c r="B36" s="286"/>
      <c r="C36" s="271"/>
      <c r="D36" s="271"/>
      <c r="E36" s="272"/>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86"/>
      <c r="C37" s="271"/>
      <c r="D37" s="271"/>
      <c r="E37" s="272"/>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76.5" customHeight="1">
      <c r="A38" s="65"/>
      <c r="B38" s="286"/>
      <c r="C38" s="271"/>
      <c r="D38" s="271"/>
      <c r="E38" s="272"/>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272"/>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51" customHeight="1">
      <c r="A40" s="65"/>
      <c r="B40" s="286"/>
      <c r="C40" s="271"/>
      <c r="D40" s="271"/>
      <c r="E40" s="272"/>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86"/>
      <c r="C41" s="271"/>
      <c r="D41" s="271"/>
      <c r="E41" s="272"/>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249" customHeight="1">
      <c r="A42" s="65"/>
      <c r="B42" s="288"/>
      <c r="C42" s="274"/>
      <c r="D42" s="274"/>
      <c r="E42" s="275"/>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68321"/>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18" t="str">
        <f>Indicadores!F25</f>
        <v>Instrumentación Ambiental (INA)</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Indicadores!A25</f>
        <v>Cumplimiento en la Formulación de Instrumentos normativos</v>
      </c>
      <c r="E6" s="247"/>
      <c r="F6" s="248" t="s">
        <v>448</v>
      </c>
      <c r="G6" s="247"/>
      <c r="H6" s="246" t="str">
        <f>Indicadores!S25</f>
        <v>Viceministro de políticas y normalización ambiental</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Indicadores!G25</f>
        <v>Promedio (Porcentaje de avance / Avance esperado) *100</v>
      </c>
      <c r="E7" s="264"/>
      <c r="F7" s="279" t="s">
        <v>450</v>
      </c>
      <c r="G7" s="264"/>
      <c r="H7" s="278" t="str">
        <f>Indicadores!C25</f>
        <v>El indicador es la herramienta de control para realizar seguimiento al avance en la generación del servicio de instrumentos normativos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Indicadores!P25</f>
        <v>Semestral</v>
      </c>
      <c r="D8" s="66" t="s">
        <v>452</v>
      </c>
      <c r="E8" s="68" t="str">
        <f>Indicadores!R25</f>
        <v>Comités de Gerencia</v>
      </c>
      <c r="F8" s="69" t="s">
        <v>453</v>
      </c>
      <c r="G8" s="67" t="str">
        <f>Indicadores!H25</f>
        <v>Porcentaje</v>
      </c>
      <c r="H8" s="280" t="s">
        <v>454</v>
      </c>
      <c r="I8" s="282" t="str">
        <f>Indicadores!O25</f>
        <v xml:space="preserve">Hacia arriba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Indicadores!N25</f>
        <v>0.8</v>
      </c>
      <c r="D9" s="72" t="s">
        <v>393</v>
      </c>
      <c r="E9" s="71">
        <f>'TABLERO DE MANDO'!F25</f>
        <v>0.68</v>
      </c>
      <c r="F9" s="73" t="s">
        <v>394</v>
      </c>
      <c r="G9" s="71">
        <f>'TABLERO DE MANDO'!G25</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8"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MANDO'!U25</f>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MANDO'!U15</f>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MANDO'!U16</f>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14">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14">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14">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14">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14">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14">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14">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14">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MANDO'!U25</f>
        <v>0</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c r="C32" s="268"/>
      <c r="D32" s="268"/>
      <c r="E32" s="269"/>
      <c r="F32" s="319"/>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53.2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68321"/>
  </sheetPr>
  <dimension ref="A1:AE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c r="AD1" s="80"/>
      <c r="AE1" s="80"/>
    </row>
    <row r="2" spans="1:31"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c r="AD2" s="80"/>
      <c r="AE2" s="80"/>
    </row>
    <row r="3" spans="1:31"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c r="AD3" s="80"/>
      <c r="AE3" s="80"/>
    </row>
    <row r="4" spans="1:31"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c r="AD4" s="80"/>
      <c r="AE4" s="80"/>
    </row>
    <row r="5" spans="1:31" ht="22.5" customHeight="1">
      <c r="A5" s="65"/>
      <c r="B5" s="255" t="s">
        <v>446</v>
      </c>
      <c r="C5" s="256"/>
      <c r="D5" s="318" t="str">
        <f>Indicadores!F26</f>
        <v xml:space="preserve">Gestión del Desarrollo Sostenible (GDS) </v>
      </c>
      <c r="E5" s="258"/>
      <c r="F5" s="258"/>
      <c r="G5" s="258"/>
      <c r="H5" s="258"/>
      <c r="I5" s="259"/>
      <c r="J5" s="65"/>
      <c r="K5" s="65"/>
      <c r="L5" s="65"/>
      <c r="M5" s="65"/>
      <c r="N5" s="65"/>
      <c r="O5" s="65"/>
      <c r="P5" s="65"/>
      <c r="Q5" s="65"/>
      <c r="R5" s="65"/>
      <c r="S5" s="65"/>
      <c r="T5" s="65"/>
      <c r="U5" s="65"/>
      <c r="V5" s="65"/>
      <c r="W5" s="65"/>
      <c r="X5" s="65"/>
      <c r="Y5" s="65"/>
      <c r="Z5" s="65"/>
      <c r="AA5" s="65"/>
      <c r="AB5" s="65"/>
      <c r="AC5" s="65"/>
      <c r="AD5" s="80"/>
      <c r="AE5" s="80"/>
    </row>
    <row r="6" spans="1:31" ht="34.5" customHeight="1">
      <c r="A6" s="65"/>
      <c r="B6" s="276" t="s">
        <v>447</v>
      </c>
      <c r="C6" s="247"/>
      <c r="D6" s="303" t="str">
        <f>Indicadores!A26</f>
        <v>Cumplimiento de las actividades de acompañamiento en el ejercicio misional del ministerio.</v>
      </c>
      <c r="E6" s="247"/>
      <c r="F6" s="248" t="s">
        <v>448</v>
      </c>
      <c r="G6" s="247"/>
      <c r="H6" s="246" t="str">
        <f>Indicadores!S26</f>
        <v>Áreas Técnicas</v>
      </c>
      <c r="I6" s="260"/>
      <c r="J6" s="65"/>
      <c r="K6" s="65"/>
      <c r="L6" s="65"/>
      <c r="M6" s="65"/>
      <c r="N6" s="65"/>
      <c r="O6" s="65"/>
      <c r="P6" s="65"/>
      <c r="Q6" s="65"/>
      <c r="R6" s="65"/>
      <c r="S6" s="65"/>
      <c r="T6" s="65"/>
      <c r="U6" s="65"/>
      <c r="V6" s="65"/>
      <c r="W6" s="65"/>
      <c r="X6" s="65"/>
      <c r="Y6" s="65"/>
      <c r="Z6" s="65"/>
      <c r="AA6" s="65"/>
      <c r="AB6" s="65"/>
      <c r="AC6" s="65"/>
      <c r="AD6" s="80"/>
      <c r="AE6" s="80"/>
    </row>
    <row r="7" spans="1:31" ht="100.5" customHeight="1">
      <c r="A7" s="65"/>
      <c r="B7" s="277" t="s">
        <v>449</v>
      </c>
      <c r="C7" s="264"/>
      <c r="D7" s="278" t="str">
        <f>Indicadores!G26</f>
        <v>(Actividades de acompañamiento ejecutadas / Actividades de acompañamiento planificadas)x100</v>
      </c>
      <c r="E7" s="264"/>
      <c r="F7" s="279" t="s">
        <v>450</v>
      </c>
      <c r="G7" s="264"/>
      <c r="H7" s="278" t="str">
        <f>Indicadores!C26</f>
        <v>Medir el cumplimiento  de las actividades de  acompañamiento en el ejercicio misional del ministerio</v>
      </c>
      <c r="I7" s="266"/>
      <c r="J7" s="65"/>
      <c r="K7" s="65"/>
      <c r="L7" s="65"/>
      <c r="M7" s="65"/>
      <c r="N7" s="65"/>
      <c r="O7" s="65"/>
      <c r="P7" s="65"/>
      <c r="Q7" s="65"/>
      <c r="R7" s="65"/>
      <c r="S7" s="65"/>
      <c r="T7" s="65"/>
      <c r="U7" s="65"/>
      <c r="V7" s="65"/>
      <c r="W7" s="65"/>
      <c r="X7" s="65"/>
      <c r="Y7" s="65"/>
      <c r="Z7" s="65"/>
      <c r="AA7" s="65"/>
      <c r="AB7" s="65"/>
      <c r="AC7" s="65"/>
      <c r="AD7" s="80"/>
      <c r="AE7" s="80"/>
    </row>
    <row r="8" spans="1:31" ht="42" customHeight="1">
      <c r="A8" s="65"/>
      <c r="B8" s="66" t="s">
        <v>451</v>
      </c>
      <c r="C8" s="67" t="str">
        <f>Indicadores!P26</f>
        <v>Semestral</v>
      </c>
      <c r="D8" s="66" t="s">
        <v>452</v>
      </c>
      <c r="E8" s="68" t="str">
        <f>Indicadores!R26</f>
        <v>Áreas Técnicas del ministerio</v>
      </c>
      <c r="F8" s="69" t="s">
        <v>453</v>
      </c>
      <c r="G8" s="67" t="str">
        <f>Indicadores!H26</f>
        <v>Porcentaje</v>
      </c>
      <c r="H8" s="280" t="s">
        <v>454</v>
      </c>
      <c r="I8" s="282" t="str">
        <f>Indicadores!O26</f>
        <v xml:space="preserve">Hacia arriba </v>
      </c>
      <c r="J8" s="65"/>
      <c r="K8" s="65"/>
      <c r="L8" s="65"/>
      <c r="M8" s="65"/>
      <c r="N8" s="65"/>
      <c r="O8" s="65"/>
      <c r="P8" s="65"/>
      <c r="Q8" s="65"/>
      <c r="R8" s="65"/>
      <c r="S8" s="65"/>
      <c r="T8" s="65"/>
      <c r="U8" s="65"/>
      <c r="V8" s="65"/>
      <c r="W8" s="65"/>
      <c r="X8" s="65"/>
      <c r="Y8" s="65"/>
      <c r="Z8" s="65"/>
      <c r="AA8" s="65"/>
      <c r="AB8" s="65"/>
      <c r="AC8" s="65"/>
      <c r="AD8" s="80"/>
      <c r="AE8" s="80"/>
    </row>
    <row r="9" spans="1:31" ht="33.75" customHeight="1">
      <c r="A9" s="65"/>
      <c r="B9" s="70" t="s">
        <v>391</v>
      </c>
      <c r="C9" s="71">
        <f>Indicadores!N26</f>
        <v>0.8</v>
      </c>
      <c r="D9" s="72" t="s">
        <v>393</v>
      </c>
      <c r="E9" s="71">
        <f>'TABLERO DE MANDO'!F26</f>
        <v>0.68</v>
      </c>
      <c r="F9" s="115" t="s">
        <v>393</v>
      </c>
      <c r="G9" s="71">
        <f>'TABLERO DE MANDO'!G26</f>
        <v>0.72000000000000008</v>
      </c>
      <c r="H9" s="281"/>
      <c r="I9" s="283"/>
      <c r="J9" s="65"/>
      <c r="K9" s="65"/>
      <c r="L9" s="65"/>
      <c r="M9" s="65"/>
      <c r="N9" s="65"/>
      <c r="O9" s="65"/>
      <c r="P9" s="65"/>
      <c r="Q9" s="65"/>
      <c r="R9" s="65"/>
      <c r="S9" s="65"/>
      <c r="T9" s="65"/>
      <c r="U9" s="65"/>
      <c r="V9" s="65"/>
      <c r="W9" s="65"/>
      <c r="X9" s="65"/>
      <c r="Y9" s="65"/>
      <c r="Z9" s="65"/>
      <c r="AA9" s="65"/>
      <c r="AB9" s="65"/>
      <c r="AC9" s="65"/>
      <c r="AD9" s="80"/>
      <c r="AE9" s="80"/>
    </row>
    <row r="10" spans="1:31"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c r="AD10" s="80"/>
      <c r="AE10" s="80"/>
    </row>
    <row r="11" spans="1:31" ht="21.75" customHeight="1">
      <c r="A11" s="65"/>
      <c r="B11" s="77" t="s">
        <v>455</v>
      </c>
      <c r="C11" s="78" t="s">
        <v>456</v>
      </c>
      <c r="D11" s="79" t="str">
        <f>D9</f>
        <v>LIMITE INSATISFACTORIO</v>
      </c>
      <c r="E11" s="79" t="str">
        <f>F9</f>
        <v>LIMITE INSATISFACTORIO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c r="AD11" s="80"/>
      <c r="AE11" s="80"/>
    </row>
    <row r="12" spans="1:31" ht="13.5" customHeight="1">
      <c r="A12" s="65"/>
      <c r="B12" s="82" t="s">
        <v>398</v>
      </c>
      <c r="C12" s="83">
        <f>'TABLERO DE MANDO'!J26</f>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c r="AD12" s="80"/>
      <c r="AE12" s="80"/>
    </row>
    <row r="13" spans="1:31" ht="13.5" customHeight="1">
      <c r="A13" s="65"/>
      <c r="B13" s="82" t="s">
        <v>399</v>
      </c>
      <c r="C13" s="83">
        <f>'TABLERO DE MANDO'!K26</f>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c r="AD13" s="80"/>
      <c r="AE13" s="80"/>
    </row>
    <row r="14" spans="1:31" ht="13.5" customHeight="1">
      <c r="A14" s="65"/>
      <c r="B14" s="82" t="s">
        <v>400</v>
      </c>
      <c r="C14" s="83">
        <f>'TABLERO DE MANDO'!L26</f>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c r="AD14" s="80"/>
      <c r="AE14" s="80"/>
    </row>
    <row r="15" spans="1:31" ht="13.5" customHeight="1">
      <c r="A15" s="65"/>
      <c r="B15" s="82" t="s">
        <v>401</v>
      </c>
      <c r="C15" s="83">
        <f>'TABLERO DE MANDO'!M26</f>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c r="AD15" s="80"/>
      <c r="AE15" s="80"/>
    </row>
    <row r="16" spans="1:31" ht="13.5" customHeight="1">
      <c r="A16" s="65"/>
      <c r="B16" s="82" t="s">
        <v>402</v>
      </c>
      <c r="C16" s="83">
        <f>'TABLERO DE MANDO'!N26</f>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c r="AD16" s="80"/>
      <c r="AE16" s="80"/>
    </row>
    <row r="17" spans="1:31" ht="13.5" customHeight="1">
      <c r="A17" s="65"/>
      <c r="B17" s="82" t="s">
        <v>403</v>
      </c>
      <c r="C17" s="83">
        <v>0.77</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c r="AD17" s="80"/>
      <c r="AE17" s="80"/>
    </row>
    <row r="18" spans="1:31" ht="13.5" customHeight="1">
      <c r="A18" s="65"/>
      <c r="B18" s="82" t="s">
        <v>404</v>
      </c>
      <c r="C18" s="83">
        <f>'TABLERO DE MANDO'!P26</f>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c r="AD18" s="80"/>
      <c r="AE18" s="80"/>
    </row>
    <row r="19" spans="1:31" ht="13.5" customHeight="1">
      <c r="A19" s="65"/>
      <c r="B19" s="82" t="s">
        <v>405</v>
      </c>
      <c r="C19" s="83">
        <f>'TABLERO DE MANDO'!Q26</f>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c r="AD19" s="80"/>
      <c r="AE19" s="80"/>
    </row>
    <row r="20" spans="1:31" ht="13.5" customHeight="1">
      <c r="A20" s="65"/>
      <c r="B20" s="82" t="s">
        <v>406</v>
      </c>
      <c r="C20" s="83">
        <f>'TABLERO DE MANDO'!R26</f>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c r="AD20" s="80"/>
      <c r="AE20" s="80"/>
    </row>
    <row r="21" spans="1:31" ht="13.5" customHeight="1">
      <c r="A21" s="65"/>
      <c r="B21" s="82" t="s">
        <v>407</v>
      </c>
      <c r="C21" s="83">
        <f>'TABLERO DE MANDO'!S26</f>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c r="AD21" s="80"/>
      <c r="AE21" s="80"/>
    </row>
    <row r="22" spans="1:31" ht="13.5" customHeight="1">
      <c r="A22" s="65"/>
      <c r="B22" s="82" t="s">
        <v>408</v>
      </c>
      <c r="C22" s="83">
        <f>'TABLERO DE MANDO'!T26</f>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c r="AD22" s="80"/>
      <c r="AE22" s="80"/>
    </row>
    <row r="23" spans="1:31" ht="13.5" customHeight="1">
      <c r="A23" s="65"/>
      <c r="B23" s="82" t="s">
        <v>409</v>
      </c>
      <c r="C23" s="83">
        <v>1</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c r="AD23" s="80"/>
      <c r="AE23" s="80"/>
    </row>
    <row r="24" spans="1:31"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c r="AD24" s="80"/>
      <c r="AE24" s="80"/>
    </row>
    <row r="25" spans="1:31" ht="13.5" customHeight="1">
      <c r="A25" s="65"/>
      <c r="B25" s="87"/>
      <c r="C25" s="80"/>
      <c r="D25" s="80"/>
      <c r="E25" s="80"/>
      <c r="F25" s="80"/>
      <c r="G25" s="80"/>
      <c r="H25" s="80"/>
      <c r="I25" s="81"/>
      <c r="J25" s="65"/>
      <c r="K25" s="116">
        <v>0.93</v>
      </c>
      <c r="L25" s="65"/>
      <c r="M25" s="65"/>
      <c r="N25" s="65"/>
      <c r="O25" s="65"/>
      <c r="P25" s="65"/>
      <c r="Q25" s="65"/>
      <c r="R25" s="65"/>
      <c r="S25" s="65"/>
      <c r="T25" s="65"/>
      <c r="U25" s="65"/>
      <c r="V25" s="65"/>
      <c r="W25" s="65"/>
      <c r="X25" s="65"/>
      <c r="Y25" s="65"/>
      <c r="Z25" s="65"/>
      <c r="AA25" s="65"/>
      <c r="AB25" s="65"/>
      <c r="AC25" s="65"/>
      <c r="AD25" s="65"/>
      <c r="AE25" s="65"/>
    </row>
    <row r="26" spans="1:31" ht="13.5" customHeight="1">
      <c r="A26" s="65"/>
      <c r="B26" s="87"/>
      <c r="C26" s="80"/>
      <c r="D26" s="80"/>
      <c r="E26" s="80"/>
      <c r="F26" s="80"/>
      <c r="G26" s="80"/>
      <c r="H26" s="80"/>
      <c r="I26" s="81"/>
      <c r="J26" s="65"/>
      <c r="K26" s="116">
        <v>1</v>
      </c>
      <c r="L26" s="65"/>
      <c r="M26" s="65"/>
      <c r="N26" s="65"/>
      <c r="O26" s="65"/>
      <c r="P26" s="65"/>
      <c r="Q26" s="65"/>
      <c r="R26" s="65"/>
      <c r="S26" s="65"/>
      <c r="T26" s="65"/>
      <c r="U26" s="65"/>
      <c r="V26" s="65"/>
      <c r="W26" s="65"/>
      <c r="X26" s="65"/>
      <c r="Y26" s="65"/>
      <c r="Z26" s="65"/>
      <c r="AA26" s="65"/>
      <c r="AB26" s="65"/>
      <c r="AC26" s="65"/>
      <c r="AD26" s="65"/>
      <c r="AE26" s="65"/>
    </row>
    <row r="27" spans="1:31" ht="13.5" customHeight="1">
      <c r="A27" s="65"/>
      <c r="B27" s="88"/>
      <c r="C27" s="89"/>
      <c r="D27" s="89"/>
      <c r="E27" s="89"/>
      <c r="F27" s="89"/>
      <c r="G27" s="89"/>
      <c r="H27" s="89"/>
      <c r="I27" s="90"/>
      <c r="J27" s="65"/>
      <c r="K27" s="116">
        <v>1</v>
      </c>
      <c r="L27" s="65"/>
      <c r="M27" s="65"/>
      <c r="N27" s="65"/>
      <c r="O27" s="65"/>
      <c r="P27" s="65"/>
      <c r="Q27" s="65"/>
      <c r="R27" s="65"/>
      <c r="S27" s="65"/>
      <c r="T27" s="65"/>
      <c r="U27" s="65"/>
      <c r="V27" s="65"/>
      <c r="W27" s="65"/>
      <c r="X27" s="65"/>
      <c r="Y27" s="65"/>
      <c r="Z27" s="65"/>
      <c r="AA27" s="65"/>
      <c r="AB27" s="65"/>
      <c r="AC27" s="65"/>
      <c r="AD27" s="65"/>
      <c r="AE27" s="65"/>
    </row>
    <row r="28" spans="1:31" ht="13.5" customHeight="1">
      <c r="A28" s="65"/>
      <c r="B28" s="74"/>
      <c r="C28" s="75"/>
      <c r="D28" s="75"/>
      <c r="E28" s="75"/>
      <c r="F28" s="75"/>
      <c r="G28" s="75"/>
      <c r="H28" s="75"/>
      <c r="I28" s="76"/>
      <c r="J28" s="65"/>
      <c r="K28" s="116">
        <v>0.95</v>
      </c>
      <c r="L28" s="65"/>
      <c r="M28" s="65"/>
      <c r="N28" s="65"/>
      <c r="O28" s="65"/>
      <c r="P28" s="65"/>
      <c r="Q28" s="65"/>
      <c r="R28" s="65"/>
      <c r="S28" s="65"/>
      <c r="T28" s="65"/>
      <c r="U28" s="65"/>
      <c r="V28" s="65"/>
      <c r="W28" s="65"/>
      <c r="X28" s="65"/>
      <c r="Y28" s="65"/>
      <c r="Z28" s="65"/>
      <c r="AA28" s="65"/>
      <c r="AB28" s="65"/>
      <c r="AC28" s="65"/>
      <c r="AD28" s="65"/>
      <c r="AE28" s="65"/>
    </row>
    <row r="29" spans="1:31"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c r="AD29" s="65"/>
      <c r="AE29" s="65"/>
    </row>
    <row r="30" spans="1:31" ht="13.5" customHeight="1">
      <c r="A30" s="65"/>
      <c r="B30" s="322" t="s">
        <v>509</v>
      </c>
      <c r="C30" s="241"/>
      <c r="D30" s="241"/>
      <c r="E30" s="241"/>
      <c r="F30" s="241"/>
      <c r="G30" s="241"/>
      <c r="H30" s="241"/>
      <c r="I30" s="242"/>
      <c r="J30" s="65"/>
      <c r="K30" s="65"/>
      <c r="L30" s="65"/>
      <c r="M30" s="65"/>
      <c r="N30" s="65"/>
      <c r="O30" s="65"/>
      <c r="P30" s="65"/>
      <c r="Q30" s="65"/>
      <c r="R30" s="65"/>
      <c r="S30" s="65"/>
      <c r="T30" s="65"/>
      <c r="U30" s="65"/>
      <c r="V30" s="65"/>
      <c r="W30" s="65"/>
      <c r="X30" s="65"/>
      <c r="Y30" s="65"/>
      <c r="Z30" s="65"/>
      <c r="AA30" s="65"/>
      <c r="AB30" s="65"/>
      <c r="AC30" s="65"/>
      <c r="AD30" s="65"/>
      <c r="AE30" s="65"/>
    </row>
    <row r="31" spans="1:31"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c r="AD31" s="65"/>
      <c r="AE31" s="65"/>
    </row>
    <row r="32" spans="1:31" ht="13.5" customHeight="1">
      <c r="A32" s="65"/>
      <c r="B32" s="320" t="s">
        <v>510</v>
      </c>
      <c r="C32" s="268"/>
      <c r="D32" s="268"/>
      <c r="E32" s="269"/>
      <c r="F32" s="323"/>
      <c r="G32" s="268"/>
      <c r="H32" s="268"/>
      <c r="I32" s="269"/>
      <c r="J32" s="65"/>
      <c r="K32" s="65"/>
      <c r="L32" s="65"/>
      <c r="M32" s="65"/>
      <c r="N32" s="65"/>
      <c r="O32" s="65"/>
      <c r="P32" s="65"/>
      <c r="Q32" s="65"/>
      <c r="R32" s="65"/>
      <c r="S32" s="65"/>
      <c r="T32" s="65"/>
      <c r="U32" s="65"/>
      <c r="V32" s="65"/>
      <c r="W32" s="65"/>
      <c r="X32" s="65"/>
      <c r="Y32" s="65"/>
      <c r="Z32" s="65"/>
      <c r="AA32" s="65"/>
      <c r="AB32" s="65"/>
      <c r="AC32" s="65"/>
      <c r="AD32" s="65"/>
      <c r="AE32" s="65"/>
    </row>
    <row r="33" spans="1:31" ht="116.25" customHeight="1">
      <c r="A33" s="65"/>
      <c r="B33" s="321"/>
      <c r="C33" s="292"/>
      <c r="D33" s="292"/>
      <c r="E33" s="293"/>
      <c r="F33" s="321"/>
      <c r="G33" s="292"/>
      <c r="H33" s="292"/>
      <c r="I33" s="293"/>
      <c r="J33" s="65"/>
      <c r="K33" s="65"/>
      <c r="L33" s="65"/>
      <c r="M33" s="65"/>
      <c r="N33" s="65"/>
      <c r="O33" s="65"/>
      <c r="P33" s="65"/>
      <c r="Q33" s="65"/>
      <c r="R33" s="65"/>
      <c r="S33" s="65"/>
      <c r="T33" s="65"/>
      <c r="U33" s="65"/>
      <c r="V33" s="65"/>
      <c r="W33" s="65"/>
      <c r="X33" s="65"/>
      <c r="Y33" s="65"/>
      <c r="Z33" s="65"/>
      <c r="AA33" s="65"/>
      <c r="AB33" s="65"/>
      <c r="AC33" s="65"/>
      <c r="AD33" s="65"/>
      <c r="AE33" s="65"/>
    </row>
    <row r="34" spans="1:31" ht="15" customHeight="1">
      <c r="A34" s="65"/>
      <c r="B34" s="320" t="s">
        <v>511</v>
      </c>
      <c r="C34" s="268"/>
      <c r="D34" s="268"/>
      <c r="E34" s="269"/>
      <c r="F34" s="323"/>
      <c r="G34" s="268"/>
      <c r="H34" s="268"/>
      <c r="I34" s="269"/>
      <c r="J34" s="65"/>
      <c r="K34" s="65"/>
      <c r="L34" s="65"/>
      <c r="M34" s="65"/>
      <c r="N34" s="65"/>
      <c r="O34" s="65"/>
      <c r="P34" s="65"/>
      <c r="Q34" s="65"/>
      <c r="R34" s="65"/>
      <c r="S34" s="65"/>
      <c r="T34" s="65"/>
      <c r="U34" s="65"/>
      <c r="V34" s="65"/>
      <c r="W34" s="65"/>
      <c r="X34" s="65"/>
      <c r="Y34" s="65"/>
      <c r="Z34" s="65"/>
      <c r="AA34" s="65"/>
      <c r="AB34" s="65"/>
      <c r="AC34" s="65"/>
      <c r="AD34" s="65"/>
      <c r="AE34" s="65"/>
    </row>
    <row r="35" spans="1:31" ht="69.75" customHeight="1">
      <c r="A35" s="65"/>
      <c r="B35" s="321"/>
      <c r="C35" s="292"/>
      <c r="D35" s="292"/>
      <c r="E35" s="293"/>
      <c r="F35" s="321"/>
      <c r="G35" s="292"/>
      <c r="H35" s="292"/>
      <c r="I35" s="293"/>
      <c r="J35" s="65"/>
      <c r="K35" s="65"/>
      <c r="L35" s="65"/>
      <c r="M35" s="65"/>
      <c r="N35" s="65"/>
      <c r="O35" s="65"/>
      <c r="P35" s="65"/>
      <c r="Q35" s="65"/>
      <c r="R35" s="65"/>
      <c r="S35" s="65"/>
      <c r="T35" s="65"/>
      <c r="U35" s="65"/>
      <c r="V35" s="65"/>
      <c r="W35" s="65"/>
      <c r="X35" s="65"/>
      <c r="Y35" s="65"/>
      <c r="Z35" s="65"/>
      <c r="AA35" s="65"/>
      <c r="AB35" s="65"/>
      <c r="AC35" s="65"/>
      <c r="AD35" s="65"/>
      <c r="AE35" s="65"/>
    </row>
    <row r="36" spans="1:31" ht="43.5" customHeight="1">
      <c r="A36" s="65"/>
      <c r="B36" s="267" t="s">
        <v>512</v>
      </c>
      <c r="C36" s="268"/>
      <c r="D36" s="268"/>
      <c r="E36" s="269"/>
      <c r="F36" s="284"/>
      <c r="G36" s="268"/>
      <c r="H36" s="268"/>
      <c r="I36" s="285"/>
      <c r="J36" s="65"/>
      <c r="K36" s="65"/>
      <c r="L36" s="65"/>
      <c r="M36" s="65"/>
      <c r="N36" s="65"/>
      <c r="O36" s="65"/>
      <c r="P36" s="65"/>
      <c r="Q36" s="65"/>
      <c r="R36" s="65"/>
      <c r="S36" s="65"/>
      <c r="T36" s="65"/>
      <c r="U36" s="65"/>
      <c r="V36" s="65"/>
      <c r="W36" s="65"/>
      <c r="X36" s="65"/>
      <c r="Y36" s="65"/>
      <c r="Z36" s="65"/>
      <c r="AA36" s="65"/>
      <c r="AB36" s="65"/>
      <c r="AC36" s="65"/>
      <c r="AD36" s="65"/>
      <c r="AE36" s="65"/>
    </row>
    <row r="37" spans="1:31" ht="66" customHeight="1">
      <c r="A37" s="65"/>
      <c r="B37" s="321"/>
      <c r="C37" s="292"/>
      <c r="D37" s="292"/>
      <c r="E37" s="293"/>
      <c r="F37" s="286"/>
      <c r="G37" s="271"/>
      <c r="H37" s="271"/>
      <c r="I37" s="287"/>
      <c r="J37" s="65"/>
      <c r="K37" s="65"/>
      <c r="L37" s="65"/>
      <c r="M37" s="65"/>
      <c r="N37" s="65"/>
      <c r="O37" s="65"/>
      <c r="P37" s="65"/>
      <c r="Q37" s="65"/>
      <c r="R37" s="65"/>
      <c r="S37" s="65"/>
      <c r="T37" s="65"/>
      <c r="U37" s="65"/>
      <c r="V37" s="65"/>
      <c r="W37" s="65"/>
      <c r="X37" s="65"/>
      <c r="Y37" s="65"/>
      <c r="Z37" s="65"/>
      <c r="AA37" s="65"/>
      <c r="AB37" s="65"/>
      <c r="AC37" s="65"/>
      <c r="AD37" s="65"/>
      <c r="AE37" s="65"/>
    </row>
    <row r="38" spans="1:31" ht="72" customHeight="1">
      <c r="A38" s="65"/>
      <c r="B38" s="320" t="s">
        <v>513</v>
      </c>
      <c r="C38" s="268"/>
      <c r="D38" s="268"/>
      <c r="E38" s="269"/>
      <c r="F38" s="267" t="s">
        <v>514</v>
      </c>
      <c r="G38" s="268"/>
      <c r="H38" s="268"/>
      <c r="I38" s="269"/>
      <c r="J38" s="65"/>
      <c r="K38" s="65"/>
      <c r="L38" s="65"/>
      <c r="M38" s="65"/>
      <c r="N38" s="65"/>
      <c r="O38" s="65"/>
      <c r="P38" s="65"/>
      <c r="Q38" s="65"/>
      <c r="R38" s="65"/>
      <c r="S38" s="65"/>
      <c r="T38" s="65"/>
      <c r="U38" s="65"/>
      <c r="V38" s="65"/>
      <c r="W38" s="65"/>
      <c r="X38" s="65"/>
      <c r="Y38" s="65"/>
      <c r="Z38" s="65"/>
      <c r="AA38" s="65"/>
      <c r="AB38" s="65"/>
      <c r="AC38" s="65"/>
      <c r="AD38" s="65"/>
      <c r="AE38" s="65"/>
    </row>
    <row r="39" spans="1:31" ht="48" customHeight="1">
      <c r="A39" s="65"/>
      <c r="B39" s="321"/>
      <c r="C39" s="292"/>
      <c r="D39" s="292"/>
      <c r="E39" s="293"/>
      <c r="F39" s="321"/>
      <c r="G39" s="292"/>
      <c r="H39" s="292"/>
      <c r="I39" s="293"/>
      <c r="J39" s="65"/>
      <c r="K39" s="65"/>
      <c r="L39" s="65"/>
      <c r="M39" s="65"/>
      <c r="N39" s="65"/>
      <c r="O39" s="65"/>
      <c r="P39" s="65"/>
      <c r="Q39" s="65"/>
      <c r="R39" s="65"/>
      <c r="S39" s="65"/>
      <c r="T39" s="65"/>
      <c r="U39" s="65"/>
      <c r="V39" s="65"/>
      <c r="W39" s="65"/>
      <c r="X39" s="65"/>
      <c r="Y39" s="65"/>
      <c r="Z39" s="65"/>
      <c r="AA39" s="65"/>
      <c r="AB39" s="65"/>
      <c r="AC39" s="65"/>
      <c r="AD39" s="65"/>
      <c r="AE39" s="65"/>
    </row>
    <row r="40" spans="1:31" ht="48" customHeight="1">
      <c r="A40" s="65"/>
      <c r="B40" s="267" t="s">
        <v>515</v>
      </c>
      <c r="C40" s="268"/>
      <c r="D40" s="268"/>
      <c r="E40" s="269"/>
      <c r="F40" s="284"/>
      <c r="G40" s="268"/>
      <c r="H40" s="268"/>
      <c r="I40" s="285"/>
      <c r="J40" s="65"/>
      <c r="K40" s="65"/>
      <c r="L40" s="65"/>
      <c r="M40" s="65"/>
      <c r="N40" s="65"/>
      <c r="O40" s="65"/>
      <c r="P40" s="65"/>
      <c r="Q40" s="65"/>
      <c r="R40" s="65"/>
      <c r="S40" s="65"/>
      <c r="T40" s="65"/>
      <c r="U40" s="65"/>
      <c r="V40" s="65"/>
      <c r="W40" s="65"/>
      <c r="X40" s="65"/>
      <c r="Y40" s="65"/>
      <c r="Z40" s="65"/>
      <c r="AA40" s="65"/>
      <c r="AB40" s="65"/>
      <c r="AC40" s="65"/>
      <c r="AD40" s="65"/>
      <c r="AE40" s="65"/>
    </row>
    <row r="41" spans="1:31" ht="74.25" customHeight="1">
      <c r="A41" s="65"/>
      <c r="B41" s="321"/>
      <c r="C41" s="292"/>
      <c r="D41" s="292"/>
      <c r="E41" s="293"/>
      <c r="F41" s="286"/>
      <c r="G41" s="271"/>
      <c r="H41" s="271"/>
      <c r="I41" s="287"/>
      <c r="J41" s="65"/>
      <c r="K41" s="65"/>
      <c r="L41" s="65"/>
      <c r="M41" s="65"/>
      <c r="N41" s="65"/>
      <c r="O41" s="65"/>
      <c r="P41" s="65"/>
      <c r="Q41" s="65"/>
      <c r="R41" s="65"/>
      <c r="S41" s="65"/>
      <c r="T41" s="65"/>
      <c r="U41" s="65"/>
      <c r="V41" s="65"/>
      <c r="W41" s="65"/>
      <c r="X41" s="65"/>
      <c r="Y41" s="65"/>
      <c r="Z41" s="65"/>
      <c r="AA41" s="65"/>
      <c r="AB41" s="65"/>
      <c r="AC41" s="65"/>
      <c r="AD41" s="65"/>
      <c r="AE41" s="65"/>
    </row>
    <row r="42" spans="1:31" ht="26.25" customHeight="1">
      <c r="A42" s="65"/>
      <c r="B42" s="267" t="s">
        <v>516</v>
      </c>
      <c r="C42" s="268"/>
      <c r="D42" s="268"/>
      <c r="E42" s="269"/>
      <c r="F42" s="267" t="s">
        <v>517</v>
      </c>
      <c r="G42" s="268"/>
      <c r="H42" s="268"/>
      <c r="I42" s="269"/>
      <c r="J42" s="65"/>
      <c r="K42" s="65"/>
      <c r="L42" s="65"/>
      <c r="M42" s="65"/>
      <c r="N42" s="65"/>
      <c r="O42" s="65"/>
      <c r="P42" s="65"/>
      <c r="Q42" s="65"/>
      <c r="R42" s="65"/>
      <c r="S42" s="65"/>
      <c r="T42" s="65"/>
      <c r="U42" s="65"/>
      <c r="V42" s="65"/>
      <c r="W42" s="65"/>
      <c r="X42" s="65"/>
      <c r="Y42" s="65"/>
      <c r="Z42" s="65"/>
      <c r="AA42" s="65"/>
      <c r="AB42" s="65"/>
      <c r="AC42" s="65"/>
      <c r="AD42" s="65"/>
      <c r="AE42" s="65"/>
    </row>
    <row r="43" spans="1:31" ht="98.25" customHeight="1">
      <c r="A43" s="65"/>
      <c r="B43" s="273"/>
      <c r="C43" s="274"/>
      <c r="D43" s="274"/>
      <c r="E43" s="275"/>
      <c r="F43" s="273"/>
      <c r="G43" s="274"/>
      <c r="H43" s="274"/>
      <c r="I43" s="275"/>
      <c r="J43" s="65"/>
      <c r="K43" s="65"/>
      <c r="L43" s="65"/>
      <c r="M43" s="65"/>
      <c r="N43" s="65"/>
      <c r="O43" s="65"/>
      <c r="P43" s="65"/>
      <c r="Q43" s="65"/>
      <c r="R43" s="65"/>
      <c r="S43" s="65"/>
      <c r="T43" s="65"/>
      <c r="U43" s="65"/>
      <c r="V43" s="65"/>
      <c r="W43" s="65"/>
      <c r="X43" s="65"/>
      <c r="Y43" s="65"/>
      <c r="Z43" s="65"/>
      <c r="AA43" s="65"/>
      <c r="AB43" s="65"/>
      <c r="AC43" s="65"/>
      <c r="AD43" s="65"/>
      <c r="AE43" s="65"/>
    </row>
    <row r="44" spans="1:31" ht="66.75" customHeight="1">
      <c r="A44" s="65"/>
      <c r="B44" s="267" t="s">
        <v>518</v>
      </c>
      <c r="C44" s="268"/>
      <c r="D44" s="268"/>
      <c r="E44" s="269"/>
      <c r="F44" s="267" t="s">
        <v>519</v>
      </c>
      <c r="G44" s="268"/>
      <c r="H44" s="268"/>
      <c r="I44" s="269"/>
      <c r="J44" s="65"/>
      <c r="K44" s="65"/>
      <c r="L44" s="65"/>
      <c r="M44" s="65"/>
      <c r="N44" s="65"/>
      <c r="O44" s="65"/>
      <c r="P44" s="65"/>
      <c r="Q44" s="65"/>
      <c r="R44" s="65"/>
      <c r="S44" s="65"/>
      <c r="T44" s="65"/>
      <c r="U44" s="65"/>
      <c r="V44" s="65"/>
      <c r="W44" s="65"/>
      <c r="X44" s="65"/>
      <c r="Y44" s="65"/>
      <c r="Z44" s="65"/>
      <c r="AA44" s="65"/>
      <c r="AB44" s="65"/>
      <c r="AC44" s="65"/>
      <c r="AD44" s="65"/>
      <c r="AE44" s="65"/>
    </row>
    <row r="45" spans="1:31" ht="138" customHeight="1">
      <c r="A45" s="65"/>
      <c r="B45" s="273"/>
      <c r="C45" s="274"/>
      <c r="D45" s="274"/>
      <c r="E45" s="275"/>
      <c r="F45" s="273"/>
      <c r="G45" s="274"/>
      <c r="H45" s="274"/>
      <c r="I45" s="275"/>
      <c r="J45" s="65"/>
      <c r="K45" s="65"/>
      <c r="L45" s="65"/>
      <c r="M45" s="65"/>
      <c r="N45" s="65"/>
      <c r="O45" s="65"/>
      <c r="P45" s="65"/>
      <c r="Q45" s="65"/>
      <c r="R45" s="65"/>
      <c r="S45" s="65"/>
      <c r="T45" s="65"/>
      <c r="U45" s="65"/>
      <c r="V45" s="65"/>
      <c r="W45" s="65"/>
      <c r="X45" s="65"/>
      <c r="Y45" s="65"/>
      <c r="Z45" s="65"/>
      <c r="AA45" s="65"/>
      <c r="AB45" s="65"/>
      <c r="AC45" s="65"/>
      <c r="AD45" s="65"/>
      <c r="AE45" s="65"/>
    </row>
    <row r="46" spans="1:31"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row>
    <row r="47" spans="1:31"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row>
    <row r="48" spans="1:31"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row>
    <row r="49" spans="1:31"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row>
    <row r="50" spans="1:31"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row>
    <row r="51" spans="1:31"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row>
    <row r="52" spans="1:31"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row>
    <row r="53" spans="1:31"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row>
    <row r="54" spans="1:31"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row>
    <row r="55" spans="1:31"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row>
    <row r="56" spans="1:31"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row>
    <row r="57" spans="1:31"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row>
    <row r="58" spans="1:31"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row>
    <row r="59" spans="1:31"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row>
    <row r="60" spans="1:31"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row>
    <row r="61" spans="1:31"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row>
    <row r="62" spans="1:31"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row>
    <row r="63" spans="1:31"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row>
    <row r="64" spans="1:31"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row>
    <row r="65" spans="1:31"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row>
    <row r="66" spans="1:31"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row>
    <row r="67" spans="1:31"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row>
    <row r="68" spans="1:31"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row>
    <row r="69" spans="1:31"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row>
    <row r="70" spans="1:31"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row>
    <row r="71" spans="1:31"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row>
    <row r="72" spans="1:31"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1:31"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row>
    <row r="75" spans="1:31"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row>
    <row r="76" spans="1:31"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row>
    <row r="77" spans="1:31"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row>
    <row r="78" spans="1:31"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row>
    <row r="79" spans="1:31"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row>
    <row r="80" spans="1:31"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row>
    <row r="81" spans="1:31"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1:31"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row>
    <row r="83" spans="1:31"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row>
    <row r="84" spans="1:31"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row>
    <row r="85" spans="1:31"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row>
    <row r="86" spans="1:31"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row>
    <row r="87" spans="1:31"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row>
    <row r="88" spans="1:31"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row>
    <row r="89" spans="1:31"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row>
    <row r="90" spans="1:31"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row>
    <row r="91" spans="1:31"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row>
    <row r="92" spans="1:31"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row>
    <row r="93" spans="1:31"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row>
    <row r="94" spans="1:31"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row>
    <row r="95" spans="1:31"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row>
    <row r="96" spans="1:31"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row>
    <row r="97" spans="1:31"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row>
    <row r="98" spans="1:31"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row>
    <row r="99" spans="1:31"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row>
    <row r="100" spans="1:31"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row>
    <row r="101" spans="1:31"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row>
    <row r="102" spans="1:31"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row>
    <row r="103" spans="1:31"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row>
    <row r="104" spans="1:31"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row>
    <row r="105" spans="1:31"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row>
    <row r="106" spans="1:31"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row>
    <row r="107" spans="1:31"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row>
    <row r="108" spans="1:31"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row>
    <row r="109" spans="1:31"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row>
    <row r="110" spans="1:31"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row>
    <row r="111" spans="1:31"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row>
    <row r="112" spans="1:31"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row>
    <row r="113" spans="1:31"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row>
    <row r="114" spans="1:31"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row>
    <row r="115" spans="1:31"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row>
    <row r="116" spans="1:31"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row>
    <row r="117" spans="1:31"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row>
    <row r="118" spans="1:31"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row>
    <row r="119" spans="1:31"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row>
    <row r="120" spans="1:31"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row>
    <row r="121" spans="1:31"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row>
    <row r="122" spans="1:31"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row>
    <row r="123" spans="1:31"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row>
    <row r="124" spans="1:31"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row>
    <row r="125" spans="1:31"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row>
    <row r="126" spans="1:31"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row>
    <row r="127" spans="1:31"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row>
    <row r="128" spans="1:31"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row>
    <row r="129" spans="1:31"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row>
    <row r="130" spans="1:31"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row>
    <row r="131" spans="1:31"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row>
    <row r="132" spans="1:31"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row>
    <row r="133" spans="1:31"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row>
    <row r="134" spans="1:31"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row>
    <row r="135" spans="1:31"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row>
    <row r="136" spans="1:31"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row>
    <row r="137" spans="1:31"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row>
    <row r="138" spans="1:31"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row>
    <row r="139" spans="1:31"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row>
    <row r="140" spans="1:31"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row>
    <row r="141" spans="1:31"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row>
    <row r="142" spans="1:31"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row>
    <row r="143" spans="1:31"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row>
    <row r="144" spans="1:31"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row>
    <row r="145" spans="1:31"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row>
    <row r="146" spans="1:31"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row>
    <row r="147" spans="1:31"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row>
    <row r="148" spans="1:31"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row>
    <row r="149" spans="1:31"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row>
    <row r="150" spans="1:31"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row>
    <row r="151" spans="1:31"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row>
    <row r="152" spans="1:31"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row>
    <row r="153" spans="1:31"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row>
    <row r="154" spans="1:31"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row>
    <row r="155" spans="1:31"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row>
    <row r="156" spans="1:31"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row>
    <row r="157" spans="1:31"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row>
    <row r="158" spans="1:31"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row>
    <row r="159" spans="1:31"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row>
    <row r="160" spans="1:31"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row>
    <row r="161" spans="1:31"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row>
    <row r="162" spans="1:31"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row>
    <row r="163" spans="1:31"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row>
    <row r="164" spans="1:31"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row>
    <row r="165" spans="1:31"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row>
    <row r="166" spans="1:31"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row>
    <row r="167" spans="1:31"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row>
    <row r="168" spans="1:31"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row>
    <row r="169" spans="1:31"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row>
    <row r="170" spans="1:31"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row>
    <row r="171" spans="1:31"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row>
    <row r="172" spans="1:31"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row>
    <row r="173" spans="1:31"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row>
    <row r="174" spans="1:31"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row>
    <row r="175" spans="1:31"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row>
    <row r="176" spans="1:31"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row>
    <row r="177" spans="1:31"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row>
    <row r="178" spans="1:31"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row>
    <row r="179" spans="1:31"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row>
    <row r="180" spans="1:31"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row>
    <row r="181" spans="1:31"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row>
    <row r="182" spans="1:31"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row>
    <row r="183" spans="1:31"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row>
    <row r="184" spans="1:31"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row>
    <row r="185" spans="1:31"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row>
    <row r="186" spans="1:31"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row>
    <row r="187" spans="1:31"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row>
    <row r="188" spans="1:31"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row>
    <row r="189" spans="1:31"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row>
    <row r="190" spans="1:31"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row>
    <row r="191" spans="1:31"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row>
    <row r="192" spans="1:31"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row>
    <row r="193" spans="1:31"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row>
    <row r="194" spans="1:31"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row>
    <row r="195" spans="1:31"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row>
    <row r="196" spans="1:31"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row>
    <row r="197" spans="1:31"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row>
    <row r="198" spans="1:31"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row>
    <row r="199" spans="1:31"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row>
    <row r="200" spans="1:31"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row>
    <row r="201" spans="1:31"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row>
    <row r="202" spans="1:31"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row>
    <row r="203" spans="1:31"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row>
    <row r="204" spans="1:31"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row>
    <row r="205" spans="1:31"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row>
    <row r="206" spans="1:31"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row>
    <row r="207" spans="1:31"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row>
    <row r="208" spans="1:31"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row>
    <row r="209" spans="1:31"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row>
    <row r="210" spans="1:31"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row>
    <row r="211" spans="1:31"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row>
    <row r="212" spans="1:31"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row>
    <row r="213" spans="1:31"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row>
    <row r="214" spans="1:31"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row>
    <row r="215" spans="1:31"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row>
    <row r="216" spans="1:31"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row>
    <row r="217" spans="1:31"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row>
    <row r="218" spans="1:31"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row>
    <row r="219" spans="1:31"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row>
    <row r="220" spans="1:31"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row>
    <row r="221" spans="1:31"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3.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3.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3.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3.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3.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3.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3.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row>
    <row r="240" spans="1:31" ht="13.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row>
    <row r="241" spans="1:31" ht="13.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row>
    <row r="242" spans="1:31" ht="13.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row>
    <row r="243" spans="1:31" ht="13.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row>
    <row r="244" spans="1:31" ht="13.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row>
    <row r="245" spans="1:31" ht="15.75" customHeight="1"/>
    <row r="246" spans="1:31" ht="15.75" customHeight="1"/>
    <row r="247" spans="1:31" ht="15.75" customHeight="1"/>
    <row r="248" spans="1:31" ht="15.75" customHeight="1"/>
    <row r="249" spans="1:31" ht="15.75" customHeight="1"/>
    <row r="250" spans="1:31" ht="15.75" customHeight="1"/>
    <row r="251" spans="1:31" ht="15.75" customHeight="1"/>
    <row r="252" spans="1:31" ht="15.75" customHeight="1"/>
    <row r="253" spans="1:31" ht="15.75" customHeight="1"/>
    <row r="254" spans="1:31" ht="15.75" customHeight="1"/>
    <row r="255" spans="1:31" ht="15.75" customHeight="1"/>
    <row r="256" spans="1:3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
    <mergeCell ref="F34:I35"/>
    <mergeCell ref="B29:I29"/>
    <mergeCell ref="B30:I30"/>
    <mergeCell ref="B31:E31"/>
    <mergeCell ref="F31:I31"/>
    <mergeCell ref="B32:E33"/>
    <mergeCell ref="F32:I33"/>
    <mergeCell ref="B44:E45"/>
    <mergeCell ref="F36:I37"/>
    <mergeCell ref="F38:I39"/>
    <mergeCell ref="F40:I41"/>
    <mergeCell ref="F42:I43"/>
    <mergeCell ref="F44:I45"/>
    <mergeCell ref="B34:E35"/>
    <mergeCell ref="B36:E37"/>
    <mergeCell ref="B38:E39"/>
    <mergeCell ref="B40:E41"/>
    <mergeCell ref="B42:E43"/>
    <mergeCell ref="B7:C7"/>
    <mergeCell ref="D7:E7"/>
    <mergeCell ref="F7:G7"/>
    <mergeCell ref="H7:I7"/>
    <mergeCell ref="H8:H9"/>
    <mergeCell ref="I8:I9"/>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68321"/>
  </sheetPr>
  <dimension ref="A1:AE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c r="AD1" s="80"/>
      <c r="AE1" s="80"/>
    </row>
    <row r="2" spans="1:31"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c r="AD2" s="80"/>
      <c r="AE2" s="80"/>
    </row>
    <row r="3" spans="1:31"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c r="AD3" s="80"/>
      <c r="AE3" s="80"/>
    </row>
    <row r="4" spans="1:31"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c r="AD4" s="80"/>
      <c r="AE4" s="80"/>
    </row>
    <row r="5" spans="1:31" ht="22.5" customHeight="1">
      <c r="A5" s="65"/>
      <c r="B5" s="255" t="s">
        <v>446</v>
      </c>
      <c r="C5" s="256"/>
      <c r="D5" s="318" t="str">
        <f>Indicadores!F27</f>
        <v xml:space="preserve">Gestión del Desarrollo Sostenible (GDS) </v>
      </c>
      <c r="E5" s="258"/>
      <c r="F5" s="258"/>
      <c r="G5" s="258"/>
      <c r="H5" s="258"/>
      <c r="I5" s="259"/>
      <c r="J5" s="65"/>
      <c r="K5" s="65"/>
      <c r="L5" s="65"/>
      <c r="M5" s="65"/>
      <c r="N5" s="65"/>
      <c r="O5" s="65"/>
      <c r="P5" s="65"/>
      <c r="Q5" s="65"/>
      <c r="R5" s="65"/>
      <c r="S5" s="65"/>
      <c r="T5" s="65"/>
      <c r="U5" s="65"/>
      <c r="V5" s="65"/>
      <c r="W5" s="65"/>
      <c r="X5" s="65"/>
      <c r="Y5" s="65"/>
      <c r="Z5" s="65"/>
      <c r="AA5" s="65"/>
      <c r="AB5" s="65"/>
      <c r="AC5" s="65"/>
      <c r="AD5" s="80"/>
      <c r="AE5" s="80"/>
    </row>
    <row r="6" spans="1:31" ht="34.5" customHeight="1">
      <c r="A6" s="65"/>
      <c r="B6" s="276" t="s">
        <v>447</v>
      </c>
      <c r="C6" s="247"/>
      <c r="D6" s="303" t="str">
        <f>Indicadores!A27</f>
        <v>Percepción  de las actividades de acompañamiento en el ejercicio misional del ministerio</v>
      </c>
      <c r="E6" s="247"/>
      <c r="F6" s="248" t="s">
        <v>448</v>
      </c>
      <c r="G6" s="247"/>
      <c r="H6" s="246" t="str">
        <f>Indicadores!S27</f>
        <v>Áreas Técnicas</v>
      </c>
      <c r="I6" s="260"/>
      <c r="J6" s="65"/>
      <c r="K6" s="65"/>
      <c r="L6" s="65"/>
      <c r="M6" s="65"/>
      <c r="N6" s="65"/>
      <c r="O6" s="65"/>
      <c r="P6" s="65"/>
      <c r="Q6" s="65"/>
      <c r="R6" s="65"/>
      <c r="S6" s="65"/>
      <c r="T6" s="65"/>
      <c r="U6" s="65"/>
      <c r="V6" s="65"/>
      <c r="W6" s="65"/>
      <c r="X6" s="65"/>
      <c r="Y6" s="65"/>
      <c r="Z6" s="65"/>
      <c r="AA6" s="65"/>
      <c r="AB6" s="65"/>
      <c r="AC6" s="65"/>
      <c r="AD6" s="80"/>
      <c r="AE6" s="80"/>
    </row>
    <row r="7" spans="1:31" ht="100.5" customHeight="1">
      <c r="A7" s="65"/>
      <c r="B7" s="277" t="s">
        <v>449</v>
      </c>
      <c r="C7" s="264"/>
      <c r="D7" s="278" t="str">
        <f>Indicadores!G27</f>
        <v>(Aspectos evaluados con grado de satisfacción esperado/ total de aspectos evaluados en las encuestas) X 100%</v>
      </c>
      <c r="E7" s="264"/>
      <c r="F7" s="279" t="s">
        <v>450</v>
      </c>
      <c r="G7" s="264"/>
      <c r="H7" s="278" t="str">
        <f>Indicadores!C27</f>
        <v xml:space="preserve">Medir la percepción de los participantes en las actividades de acompañamiento en el ejercicio misional del ministerio
</v>
      </c>
      <c r="I7" s="266"/>
      <c r="J7" s="65"/>
      <c r="K7" s="65"/>
      <c r="L7" s="65"/>
      <c r="M7" s="65"/>
      <c r="N7" s="65"/>
      <c r="O7" s="65"/>
      <c r="P7" s="65"/>
      <c r="Q7" s="65"/>
      <c r="R7" s="65"/>
      <c r="S7" s="65"/>
      <c r="T7" s="65"/>
      <c r="U7" s="65"/>
      <c r="V7" s="65"/>
      <c r="W7" s="65"/>
      <c r="X7" s="65"/>
      <c r="Y7" s="65"/>
      <c r="Z7" s="65"/>
      <c r="AA7" s="65"/>
      <c r="AB7" s="65"/>
      <c r="AC7" s="65"/>
      <c r="AD7" s="80"/>
      <c r="AE7" s="80"/>
    </row>
    <row r="8" spans="1:31" ht="42" customHeight="1">
      <c r="A8" s="65"/>
      <c r="B8" s="66" t="s">
        <v>451</v>
      </c>
      <c r="C8" s="67" t="str">
        <f>Indicadores!P27</f>
        <v>Semestral</v>
      </c>
      <c r="D8" s="66" t="s">
        <v>452</v>
      </c>
      <c r="E8" s="68" t="str">
        <f>Indicadores!R27</f>
        <v>Áreas Técnicas del ministerio</v>
      </c>
      <c r="F8" s="69" t="s">
        <v>453</v>
      </c>
      <c r="G8" s="67" t="str">
        <f>Indicadores!H27</f>
        <v>Porcentaje</v>
      </c>
      <c r="H8" s="280" t="s">
        <v>454</v>
      </c>
      <c r="I8" s="282" t="str">
        <f>Indicadores!O27</f>
        <v xml:space="preserve">Hacia arriba </v>
      </c>
      <c r="J8" s="65"/>
      <c r="K8" s="65"/>
      <c r="L8" s="65"/>
      <c r="M8" s="65"/>
      <c r="N8" s="65"/>
      <c r="O8" s="65"/>
      <c r="P8" s="65"/>
      <c r="Q8" s="65"/>
      <c r="R8" s="65"/>
      <c r="S8" s="65"/>
      <c r="T8" s="65"/>
      <c r="U8" s="65"/>
      <c r="V8" s="65"/>
      <c r="W8" s="65"/>
      <c r="X8" s="65"/>
      <c r="Y8" s="65"/>
      <c r="Z8" s="65"/>
      <c r="AA8" s="65"/>
      <c r="AB8" s="65"/>
      <c r="AC8" s="65"/>
      <c r="AD8" s="80"/>
      <c r="AE8" s="80"/>
    </row>
    <row r="9" spans="1:31" ht="33.75" customHeight="1">
      <c r="A9" s="65"/>
      <c r="B9" s="70" t="s">
        <v>391</v>
      </c>
      <c r="C9" s="71">
        <f>Indicadores!N27</f>
        <v>0.75</v>
      </c>
      <c r="D9" s="72" t="s">
        <v>393</v>
      </c>
      <c r="E9" s="71">
        <f>'TABLERO DE MANDO'!F27</f>
        <v>0.63749999999999996</v>
      </c>
      <c r="F9" s="73" t="s">
        <v>394</v>
      </c>
      <c r="G9" s="71">
        <f>'TABLERO DE MANDO'!G27</f>
        <v>0.67500000000000004</v>
      </c>
      <c r="H9" s="281"/>
      <c r="I9" s="283"/>
      <c r="J9" s="65"/>
      <c r="K9" s="65"/>
      <c r="L9" s="65"/>
      <c r="M9" s="65"/>
      <c r="N9" s="65"/>
      <c r="O9" s="65"/>
      <c r="P9" s="65"/>
      <c r="Q9" s="65"/>
      <c r="R9" s="65"/>
      <c r="S9" s="65"/>
      <c r="T9" s="65"/>
      <c r="U9" s="65"/>
      <c r="V9" s="65"/>
      <c r="W9" s="65"/>
      <c r="X9" s="65"/>
      <c r="Y9" s="65"/>
      <c r="Z9" s="65"/>
      <c r="AA9" s="65"/>
      <c r="AB9" s="65"/>
      <c r="AC9" s="65"/>
      <c r="AD9" s="80"/>
      <c r="AE9" s="80"/>
    </row>
    <row r="10" spans="1:31"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c r="AD10" s="80"/>
      <c r="AE10" s="80"/>
    </row>
    <row r="11" spans="1:31" ht="23.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c r="AD11" s="80"/>
      <c r="AE11" s="80"/>
    </row>
    <row r="12" spans="1:31" ht="13.5" customHeight="1">
      <c r="A12" s="65"/>
      <c r="B12" s="82" t="s">
        <v>398</v>
      </c>
      <c r="C12" s="114">
        <v>0</v>
      </c>
      <c r="D12" s="84">
        <f t="shared" ref="D12:D23" si="0">+$E$9</f>
        <v>0.63749999999999996</v>
      </c>
      <c r="E12" s="84">
        <f t="shared" ref="E12:E23" si="1">+$G$9</f>
        <v>0.67500000000000004</v>
      </c>
      <c r="F12" s="80"/>
      <c r="G12" s="80"/>
      <c r="H12" s="80"/>
      <c r="I12" s="81"/>
      <c r="J12" s="65"/>
      <c r="K12" s="65"/>
      <c r="L12" s="65"/>
      <c r="M12" s="65"/>
      <c r="N12" s="65"/>
      <c r="O12" s="65"/>
      <c r="P12" s="65"/>
      <c r="Q12" s="65"/>
      <c r="R12" s="65"/>
      <c r="S12" s="65"/>
      <c r="T12" s="65"/>
      <c r="U12" s="65"/>
      <c r="V12" s="65"/>
      <c r="W12" s="65"/>
      <c r="X12" s="65"/>
      <c r="Y12" s="65"/>
      <c r="Z12" s="65"/>
      <c r="AA12" s="65"/>
      <c r="AB12" s="65"/>
      <c r="AC12" s="65"/>
      <c r="AD12" s="80"/>
      <c r="AE12" s="80"/>
    </row>
    <row r="13" spans="1:31" ht="13.5" customHeight="1">
      <c r="A13" s="65"/>
      <c r="B13" s="82" t="s">
        <v>399</v>
      </c>
      <c r="C13" s="114">
        <v>0</v>
      </c>
      <c r="D13" s="84">
        <f t="shared" si="0"/>
        <v>0.63749999999999996</v>
      </c>
      <c r="E13" s="84">
        <f t="shared" si="1"/>
        <v>0.67500000000000004</v>
      </c>
      <c r="F13" s="80"/>
      <c r="G13" s="80"/>
      <c r="H13" s="80"/>
      <c r="I13" s="81"/>
      <c r="J13" s="65"/>
      <c r="K13" s="65"/>
      <c r="L13" s="65"/>
      <c r="M13" s="65"/>
      <c r="N13" s="65"/>
      <c r="O13" s="65"/>
      <c r="P13" s="65"/>
      <c r="Q13" s="65"/>
      <c r="R13" s="65"/>
      <c r="S13" s="65"/>
      <c r="T13" s="65"/>
      <c r="U13" s="65"/>
      <c r="V13" s="65"/>
      <c r="W13" s="65"/>
      <c r="X13" s="65"/>
      <c r="Y13" s="65"/>
      <c r="Z13" s="65"/>
      <c r="AA13" s="65"/>
      <c r="AB13" s="65"/>
      <c r="AC13" s="65"/>
      <c r="AD13" s="80"/>
      <c r="AE13" s="80"/>
    </row>
    <row r="14" spans="1:31" ht="13.5" customHeight="1">
      <c r="A14" s="65"/>
      <c r="B14" s="82" t="s">
        <v>400</v>
      </c>
      <c r="C14" s="114">
        <v>0</v>
      </c>
      <c r="D14" s="84">
        <f t="shared" si="0"/>
        <v>0.63749999999999996</v>
      </c>
      <c r="E14" s="84">
        <f t="shared" si="1"/>
        <v>0.67500000000000004</v>
      </c>
      <c r="F14" s="80"/>
      <c r="G14" s="80"/>
      <c r="H14" s="80"/>
      <c r="I14" s="81"/>
      <c r="J14" s="65"/>
      <c r="K14" s="65"/>
      <c r="L14" s="65"/>
      <c r="M14" s="65"/>
      <c r="N14" s="65"/>
      <c r="O14" s="65"/>
      <c r="P14" s="65"/>
      <c r="Q14" s="65"/>
      <c r="R14" s="65"/>
      <c r="S14" s="65"/>
      <c r="T14" s="65"/>
      <c r="U14" s="65"/>
      <c r="V14" s="65"/>
      <c r="W14" s="65"/>
      <c r="X14" s="65"/>
      <c r="Y14" s="65"/>
      <c r="Z14" s="65"/>
      <c r="AA14" s="65"/>
      <c r="AB14" s="65"/>
      <c r="AC14" s="65"/>
      <c r="AD14" s="80"/>
      <c r="AE14" s="80"/>
    </row>
    <row r="15" spans="1:31" ht="13.5" customHeight="1">
      <c r="A15" s="65"/>
      <c r="B15" s="82" t="s">
        <v>401</v>
      </c>
      <c r="C15" s="114">
        <v>0</v>
      </c>
      <c r="D15" s="84">
        <f t="shared" si="0"/>
        <v>0.63749999999999996</v>
      </c>
      <c r="E15" s="84">
        <f t="shared" si="1"/>
        <v>0.67500000000000004</v>
      </c>
      <c r="F15" s="80"/>
      <c r="G15" s="80"/>
      <c r="H15" s="80"/>
      <c r="I15" s="81"/>
      <c r="J15" s="65"/>
      <c r="K15" s="65"/>
      <c r="L15" s="65"/>
      <c r="M15" s="65"/>
      <c r="N15" s="65"/>
      <c r="O15" s="65"/>
      <c r="P15" s="65"/>
      <c r="Q15" s="65"/>
      <c r="R15" s="65"/>
      <c r="S15" s="65"/>
      <c r="T15" s="65"/>
      <c r="U15" s="65"/>
      <c r="V15" s="65"/>
      <c r="W15" s="65"/>
      <c r="X15" s="65"/>
      <c r="Y15" s="65"/>
      <c r="Z15" s="65"/>
      <c r="AA15" s="65"/>
      <c r="AB15" s="65"/>
      <c r="AC15" s="65"/>
      <c r="AD15" s="80"/>
      <c r="AE15" s="80"/>
    </row>
    <row r="16" spans="1:31" ht="13.5" customHeight="1">
      <c r="A16" s="65"/>
      <c r="B16" s="82" t="s">
        <v>402</v>
      </c>
      <c r="C16" s="114">
        <v>0</v>
      </c>
      <c r="D16" s="84">
        <f t="shared" si="0"/>
        <v>0.63749999999999996</v>
      </c>
      <c r="E16" s="84">
        <f t="shared" si="1"/>
        <v>0.67500000000000004</v>
      </c>
      <c r="F16" s="80"/>
      <c r="G16" s="80"/>
      <c r="H16" s="80"/>
      <c r="I16" s="81"/>
      <c r="J16" s="65"/>
      <c r="K16" s="65"/>
      <c r="L16" s="65"/>
      <c r="M16" s="65"/>
      <c r="N16" s="65"/>
      <c r="O16" s="65"/>
      <c r="P16" s="65"/>
      <c r="Q16" s="65"/>
      <c r="R16" s="65"/>
      <c r="S16" s="65"/>
      <c r="T16" s="65"/>
      <c r="U16" s="65"/>
      <c r="V16" s="65"/>
      <c r="W16" s="65"/>
      <c r="X16" s="65"/>
      <c r="Y16" s="65"/>
      <c r="Z16" s="65"/>
      <c r="AA16" s="65"/>
      <c r="AB16" s="65"/>
      <c r="AC16" s="65"/>
      <c r="AD16" s="80"/>
      <c r="AE16" s="80"/>
    </row>
    <row r="17" spans="1:31" ht="13.5" customHeight="1">
      <c r="A17" s="65"/>
      <c r="B17" s="82" t="s">
        <v>403</v>
      </c>
      <c r="C17" s="83">
        <v>0.88</v>
      </c>
      <c r="D17" s="84">
        <f t="shared" si="0"/>
        <v>0.63749999999999996</v>
      </c>
      <c r="E17" s="84">
        <f t="shared" si="1"/>
        <v>0.67500000000000004</v>
      </c>
      <c r="F17" s="80"/>
      <c r="G17" s="80"/>
      <c r="H17" s="80"/>
      <c r="I17" s="81"/>
      <c r="J17" s="65"/>
      <c r="K17" s="65"/>
      <c r="L17" s="65"/>
      <c r="M17" s="65"/>
      <c r="N17" s="65"/>
      <c r="O17" s="65"/>
      <c r="P17" s="65"/>
      <c r="Q17" s="65"/>
      <c r="R17" s="65"/>
      <c r="S17" s="65"/>
      <c r="T17" s="65"/>
      <c r="U17" s="65"/>
      <c r="V17" s="65"/>
      <c r="W17" s="65"/>
      <c r="X17" s="65"/>
      <c r="Y17" s="65"/>
      <c r="Z17" s="65"/>
      <c r="AA17" s="65"/>
      <c r="AB17" s="65"/>
      <c r="AC17" s="65"/>
      <c r="AD17" s="80"/>
      <c r="AE17" s="80"/>
    </row>
    <row r="18" spans="1:31" ht="13.5" customHeight="1">
      <c r="A18" s="65"/>
      <c r="B18" s="82" t="s">
        <v>404</v>
      </c>
      <c r="C18" s="114">
        <v>0</v>
      </c>
      <c r="D18" s="84">
        <f t="shared" si="0"/>
        <v>0.63749999999999996</v>
      </c>
      <c r="E18" s="84">
        <f t="shared" si="1"/>
        <v>0.67500000000000004</v>
      </c>
      <c r="F18" s="80"/>
      <c r="G18" s="80"/>
      <c r="H18" s="80"/>
      <c r="I18" s="81"/>
      <c r="J18" s="65"/>
      <c r="K18" s="65"/>
      <c r="L18" s="65"/>
      <c r="M18" s="65"/>
      <c r="N18" s="65"/>
      <c r="O18" s="65"/>
      <c r="P18" s="65"/>
      <c r="Q18" s="65"/>
      <c r="R18" s="65"/>
      <c r="S18" s="65"/>
      <c r="T18" s="65"/>
      <c r="U18" s="65"/>
      <c r="V18" s="65"/>
      <c r="W18" s="65"/>
      <c r="X18" s="65"/>
      <c r="Y18" s="65"/>
      <c r="Z18" s="65"/>
      <c r="AA18" s="65"/>
      <c r="AB18" s="65"/>
      <c r="AC18" s="65"/>
      <c r="AD18" s="80"/>
      <c r="AE18" s="80"/>
    </row>
    <row r="19" spans="1:31" ht="13.5" customHeight="1">
      <c r="A19" s="65"/>
      <c r="B19" s="82" t="s">
        <v>405</v>
      </c>
      <c r="C19" s="114">
        <v>0</v>
      </c>
      <c r="D19" s="84">
        <f t="shared" si="0"/>
        <v>0.63749999999999996</v>
      </c>
      <c r="E19" s="84">
        <f t="shared" si="1"/>
        <v>0.67500000000000004</v>
      </c>
      <c r="F19" s="80"/>
      <c r="G19" s="80"/>
      <c r="H19" s="80"/>
      <c r="I19" s="81"/>
      <c r="J19" s="65"/>
      <c r="K19" s="65"/>
      <c r="L19" s="65"/>
      <c r="M19" s="65"/>
      <c r="N19" s="65"/>
      <c r="O19" s="65"/>
      <c r="P19" s="65"/>
      <c r="Q19" s="65"/>
      <c r="R19" s="65"/>
      <c r="S19" s="65"/>
      <c r="T19" s="65"/>
      <c r="U19" s="65"/>
      <c r="V19" s="65"/>
      <c r="W19" s="65"/>
      <c r="X19" s="65"/>
      <c r="Y19" s="65"/>
      <c r="Z19" s="65"/>
      <c r="AA19" s="65"/>
      <c r="AB19" s="65"/>
      <c r="AC19" s="65"/>
      <c r="AD19" s="80"/>
      <c r="AE19" s="80"/>
    </row>
    <row r="20" spans="1:31" ht="13.5" customHeight="1">
      <c r="A20" s="65"/>
      <c r="B20" s="82" t="s">
        <v>406</v>
      </c>
      <c r="C20" s="114">
        <v>0</v>
      </c>
      <c r="D20" s="84">
        <f t="shared" si="0"/>
        <v>0.63749999999999996</v>
      </c>
      <c r="E20" s="84">
        <f t="shared" si="1"/>
        <v>0.67500000000000004</v>
      </c>
      <c r="F20" s="80"/>
      <c r="G20" s="80"/>
      <c r="H20" s="80"/>
      <c r="I20" s="81"/>
      <c r="J20" s="65"/>
      <c r="K20" s="65"/>
      <c r="L20" s="65"/>
      <c r="M20" s="65"/>
      <c r="N20" s="65"/>
      <c r="O20" s="65"/>
      <c r="P20" s="65"/>
      <c r="Q20" s="65"/>
      <c r="R20" s="65"/>
      <c r="S20" s="65"/>
      <c r="T20" s="65"/>
      <c r="U20" s="65"/>
      <c r="V20" s="65"/>
      <c r="W20" s="65"/>
      <c r="X20" s="65"/>
      <c r="Y20" s="65"/>
      <c r="Z20" s="65"/>
      <c r="AA20" s="65"/>
      <c r="AB20" s="65"/>
      <c r="AC20" s="65"/>
      <c r="AD20" s="80"/>
      <c r="AE20" s="80"/>
    </row>
    <row r="21" spans="1:31" ht="13.5" customHeight="1">
      <c r="A21" s="65"/>
      <c r="B21" s="82" t="s">
        <v>407</v>
      </c>
      <c r="C21" s="114">
        <v>0</v>
      </c>
      <c r="D21" s="84">
        <f t="shared" si="0"/>
        <v>0.63749999999999996</v>
      </c>
      <c r="E21" s="84">
        <f t="shared" si="1"/>
        <v>0.67500000000000004</v>
      </c>
      <c r="F21" s="80"/>
      <c r="G21" s="80"/>
      <c r="H21" s="80"/>
      <c r="I21" s="81"/>
      <c r="J21" s="65"/>
      <c r="K21" s="65"/>
      <c r="L21" s="65"/>
      <c r="M21" s="65"/>
      <c r="N21" s="65"/>
      <c r="O21" s="65"/>
      <c r="P21" s="65"/>
      <c r="Q21" s="65"/>
      <c r="R21" s="65"/>
      <c r="S21" s="65"/>
      <c r="T21" s="65"/>
      <c r="U21" s="65"/>
      <c r="V21" s="65"/>
      <c r="W21" s="65"/>
      <c r="X21" s="65"/>
      <c r="Y21" s="65"/>
      <c r="Z21" s="65"/>
      <c r="AA21" s="65"/>
      <c r="AB21" s="65"/>
      <c r="AC21" s="65"/>
      <c r="AD21" s="80"/>
      <c r="AE21" s="80"/>
    </row>
    <row r="22" spans="1:31" ht="13.5" customHeight="1">
      <c r="A22" s="65"/>
      <c r="B22" s="82" t="s">
        <v>408</v>
      </c>
      <c r="C22" s="114">
        <v>0</v>
      </c>
      <c r="D22" s="84">
        <f t="shared" si="0"/>
        <v>0.63749999999999996</v>
      </c>
      <c r="E22" s="84">
        <f t="shared" si="1"/>
        <v>0.67500000000000004</v>
      </c>
      <c r="F22" s="80"/>
      <c r="G22" s="80"/>
      <c r="H22" s="80"/>
      <c r="I22" s="81"/>
      <c r="J22" s="65"/>
      <c r="K22" s="65"/>
      <c r="L22" s="65"/>
      <c r="M22" s="65"/>
      <c r="N22" s="65"/>
      <c r="O22" s="65"/>
      <c r="P22" s="65"/>
      <c r="Q22" s="65"/>
      <c r="R22" s="65"/>
      <c r="S22" s="65"/>
      <c r="T22" s="65"/>
      <c r="U22" s="65"/>
      <c r="V22" s="65"/>
      <c r="W22" s="65"/>
      <c r="X22" s="65"/>
      <c r="Y22" s="65"/>
      <c r="Z22" s="65"/>
      <c r="AA22" s="65"/>
      <c r="AB22" s="65"/>
      <c r="AC22" s="65"/>
      <c r="AD22" s="80"/>
      <c r="AE22" s="80"/>
    </row>
    <row r="23" spans="1:31" ht="13.5" customHeight="1">
      <c r="A23" s="65"/>
      <c r="B23" s="82" t="s">
        <v>409</v>
      </c>
      <c r="C23" s="108">
        <v>0.97499999999999998</v>
      </c>
      <c r="D23" s="84">
        <f t="shared" si="0"/>
        <v>0.63749999999999996</v>
      </c>
      <c r="E23" s="84">
        <f t="shared" si="1"/>
        <v>0.67500000000000004</v>
      </c>
      <c r="F23" s="80"/>
      <c r="G23" s="80"/>
      <c r="H23" s="80"/>
      <c r="I23" s="81"/>
      <c r="J23" s="65"/>
      <c r="K23" s="65"/>
      <c r="L23" s="65"/>
      <c r="M23" s="65"/>
      <c r="N23" s="65"/>
      <c r="O23" s="65"/>
      <c r="P23" s="65"/>
      <c r="Q23" s="65"/>
      <c r="R23" s="65"/>
      <c r="S23" s="65"/>
      <c r="T23" s="65"/>
      <c r="U23" s="65"/>
      <c r="V23" s="65"/>
      <c r="W23" s="65"/>
      <c r="X23" s="65"/>
      <c r="Y23" s="65"/>
      <c r="Z23" s="65"/>
      <c r="AA23" s="65"/>
      <c r="AB23" s="65"/>
      <c r="AC23" s="65"/>
      <c r="AD23" s="80"/>
      <c r="AE23" s="80"/>
    </row>
    <row r="24" spans="1:31"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c r="AD24" s="80"/>
      <c r="AE24" s="80"/>
    </row>
    <row r="25" spans="1:31"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c r="AD25" s="65"/>
      <c r="AE25" s="65"/>
    </row>
    <row r="26" spans="1:31"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c r="AD26" s="65"/>
      <c r="AE26" s="65"/>
    </row>
    <row r="27" spans="1:31"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c r="AD27" s="65"/>
      <c r="AE27" s="65"/>
    </row>
    <row r="28" spans="1:31" ht="13.5" customHeight="1">
      <c r="A28" s="65"/>
      <c r="B28" s="74"/>
      <c r="C28" s="75"/>
      <c r="D28" s="75"/>
      <c r="E28" s="75"/>
      <c r="F28" s="75"/>
      <c r="G28" s="75"/>
      <c r="H28" s="75"/>
      <c r="I28" s="76"/>
      <c r="J28" s="65"/>
      <c r="K28" s="65">
        <v>93</v>
      </c>
      <c r="L28" s="65"/>
      <c r="M28" s="65"/>
      <c r="N28" s="65"/>
      <c r="O28" s="65"/>
      <c r="P28" s="65"/>
      <c r="Q28" s="65"/>
      <c r="R28" s="65"/>
      <c r="S28" s="65"/>
      <c r="T28" s="65"/>
      <c r="U28" s="65"/>
      <c r="V28" s="65"/>
      <c r="W28" s="65"/>
      <c r="X28" s="65"/>
      <c r="Y28" s="65"/>
      <c r="Z28" s="65"/>
      <c r="AA28" s="65"/>
      <c r="AB28" s="65"/>
      <c r="AC28" s="65"/>
      <c r="AD28" s="65"/>
      <c r="AE28" s="65"/>
    </row>
    <row r="29" spans="1:31" ht="15.75" customHeight="1">
      <c r="A29" s="65"/>
      <c r="B29" s="261" t="s">
        <v>457</v>
      </c>
      <c r="C29" s="258"/>
      <c r="D29" s="258"/>
      <c r="E29" s="258"/>
      <c r="F29" s="258"/>
      <c r="G29" s="258"/>
      <c r="H29" s="258"/>
      <c r="I29" s="259"/>
      <c r="J29" s="65"/>
      <c r="K29" s="65">
        <v>97.14</v>
      </c>
      <c r="L29" s="65"/>
      <c r="M29" s="65"/>
      <c r="N29" s="65"/>
      <c r="O29" s="65"/>
      <c r="P29" s="65"/>
      <c r="Q29" s="65"/>
      <c r="R29" s="65"/>
      <c r="S29" s="65"/>
      <c r="T29" s="65"/>
      <c r="U29" s="65"/>
      <c r="V29" s="65"/>
      <c r="W29" s="65"/>
      <c r="X29" s="65"/>
      <c r="Y29" s="65"/>
      <c r="Z29" s="65"/>
      <c r="AA29" s="65"/>
      <c r="AB29" s="65"/>
      <c r="AC29" s="65"/>
      <c r="AD29" s="65"/>
      <c r="AE29" s="65"/>
    </row>
    <row r="30" spans="1:31" ht="13.5" customHeight="1">
      <c r="A30" s="65"/>
      <c r="B30" s="322" t="s">
        <v>520</v>
      </c>
      <c r="C30" s="241"/>
      <c r="D30" s="241"/>
      <c r="E30" s="241"/>
      <c r="F30" s="241"/>
      <c r="G30" s="241"/>
      <c r="H30" s="241"/>
      <c r="I30" s="242"/>
      <c r="J30" s="65"/>
      <c r="K30" s="65">
        <v>78</v>
      </c>
      <c r="L30" s="65"/>
      <c r="M30" s="65"/>
      <c r="N30" s="65"/>
      <c r="O30" s="65"/>
      <c r="P30" s="65"/>
      <c r="Q30" s="65"/>
      <c r="R30" s="65"/>
      <c r="S30" s="65"/>
      <c r="T30" s="65"/>
      <c r="U30" s="65"/>
      <c r="V30" s="65"/>
      <c r="W30" s="65"/>
      <c r="X30" s="65"/>
      <c r="Y30" s="65"/>
      <c r="Z30" s="65"/>
      <c r="AA30" s="65"/>
      <c r="AB30" s="65"/>
      <c r="AC30" s="65"/>
      <c r="AD30" s="65"/>
      <c r="AE30" s="65"/>
    </row>
    <row r="31" spans="1:31" ht="13.5" customHeight="1">
      <c r="A31" s="65"/>
      <c r="B31" s="262" t="s">
        <v>458</v>
      </c>
      <c r="C31" s="263"/>
      <c r="D31" s="263"/>
      <c r="E31" s="264"/>
      <c r="F31" s="265" t="s">
        <v>459</v>
      </c>
      <c r="G31" s="263"/>
      <c r="H31" s="263"/>
      <c r="I31" s="266"/>
      <c r="J31" s="65"/>
      <c r="K31" s="65">
        <v>98</v>
      </c>
      <c r="L31" s="65"/>
      <c r="M31" s="65"/>
      <c r="N31" s="65"/>
      <c r="O31" s="65"/>
      <c r="P31" s="65"/>
      <c r="Q31" s="65"/>
      <c r="R31" s="65"/>
      <c r="S31" s="65"/>
      <c r="T31" s="65"/>
      <c r="U31" s="65"/>
      <c r="V31" s="65"/>
      <c r="W31" s="65"/>
      <c r="X31" s="65"/>
      <c r="Y31" s="65"/>
      <c r="Z31" s="65"/>
      <c r="AA31" s="65"/>
      <c r="AB31" s="65"/>
      <c r="AC31" s="65"/>
      <c r="AD31" s="65"/>
      <c r="AE31" s="65"/>
    </row>
    <row r="32" spans="1:31" ht="13.5" customHeight="1">
      <c r="A32" s="65"/>
      <c r="B32" s="267" t="s">
        <v>521</v>
      </c>
      <c r="C32" s="268"/>
      <c r="D32" s="268"/>
      <c r="E32" s="269"/>
      <c r="F32" s="267"/>
      <c r="G32" s="268"/>
      <c r="H32" s="268"/>
      <c r="I32" s="285"/>
      <c r="J32" s="65"/>
      <c r="K32" s="65"/>
      <c r="L32" s="65"/>
      <c r="M32" s="65"/>
      <c r="N32" s="65"/>
      <c r="O32" s="65"/>
      <c r="P32" s="65"/>
      <c r="Q32" s="65"/>
      <c r="R32" s="65"/>
      <c r="S32" s="65"/>
      <c r="T32" s="65"/>
      <c r="U32" s="65"/>
      <c r="V32" s="65"/>
      <c r="W32" s="65"/>
      <c r="X32" s="65"/>
      <c r="Y32" s="65"/>
      <c r="Z32" s="65"/>
      <c r="AA32" s="65"/>
      <c r="AB32" s="65"/>
      <c r="AC32" s="65"/>
      <c r="AD32" s="65"/>
      <c r="AE32" s="65"/>
    </row>
    <row r="33" spans="1:31" ht="48.75" customHeight="1">
      <c r="A33" s="65"/>
      <c r="B33" s="273"/>
      <c r="C33" s="274"/>
      <c r="D33" s="274"/>
      <c r="E33" s="275"/>
      <c r="F33" s="273"/>
      <c r="G33" s="274"/>
      <c r="H33" s="274"/>
      <c r="I33" s="289"/>
      <c r="J33" s="65"/>
      <c r="K33" s="65"/>
      <c r="L33" s="65"/>
      <c r="M33" s="65"/>
      <c r="N33" s="65"/>
      <c r="O33" s="65"/>
      <c r="P33" s="65"/>
      <c r="Q33" s="65"/>
      <c r="R33" s="65"/>
      <c r="S33" s="65"/>
      <c r="T33" s="65"/>
      <c r="U33" s="65"/>
      <c r="V33" s="65"/>
      <c r="W33" s="65"/>
      <c r="X33" s="65"/>
      <c r="Y33" s="65"/>
      <c r="Z33" s="65"/>
      <c r="AA33" s="65"/>
      <c r="AB33" s="65"/>
      <c r="AC33" s="65"/>
      <c r="AD33" s="65"/>
      <c r="AE33" s="65"/>
    </row>
    <row r="34" spans="1:31" ht="30.75" customHeight="1">
      <c r="A34" s="65"/>
      <c r="B34" s="324" t="s">
        <v>522</v>
      </c>
      <c r="C34" s="268"/>
      <c r="D34" s="268"/>
      <c r="E34" s="269"/>
      <c r="F34" s="267"/>
      <c r="G34" s="268"/>
      <c r="H34" s="268"/>
      <c r="I34" s="269"/>
      <c r="J34" s="65"/>
      <c r="K34" s="65"/>
      <c r="L34" s="65"/>
      <c r="M34" s="65"/>
      <c r="N34" s="65"/>
      <c r="O34" s="65"/>
      <c r="P34" s="65"/>
      <c r="Q34" s="65"/>
      <c r="R34" s="65"/>
      <c r="S34" s="65"/>
      <c r="T34" s="65"/>
      <c r="U34" s="65"/>
      <c r="V34" s="65"/>
      <c r="W34" s="65"/>
      <c r="X34" s="65"/>
      <c r="Y34" s="65"/>
      <c r="Z34" s="65"/>
      <c r="AA34" s="65"/>
      <c r="AB34" s="65"/>
      <c r="AC34" s="65"/>
      <c r="AD34" s="65"/>
      <c r="AE34" s="65"/>
    </row>
    <row r="35" spans="1:31" ht="126" customHeight="1">
      <c r="A35" s="65"/>
      <c r="B35" s="321"/>
      <c r="C35" s="292"/>
      <c r="D35" s="292"/>
      <c r="E35" s="293"/>
      <c r="F35" s="321"/>
      <c r="G35" s="292"/>
      <c r="H35" s="292"/>
      <c r="I35" s="293"/>
      <c r="J35" s="65"/>
      <c r="K35" s="65"/>
      <c r="L35" s="65"/>
      <c r="M35" s="65"/>
      <c r="N35" s="65"/>
      <c r="O35" s="65"/>
      <c r="P35" s="65"/>
      <c r="Q35" s="65"/>
      <c r="R35" s="65"/>
      <c r="S35" s="65"/>
      <c r="T35" s="65"/>
      <c r="U35" s="65"/>
      <c r="V35" s="65"/>
      <c r="W35" s="65"/>
      <c r="X35" s="65"/>
      <c r="Y35" s="65"/>
      <c r="Z35" s="65"/>
      <c r="AA35" s="65"/>
      <c r="AB35" s="65"/>
      <c r="AC35" s="65"/>
      <c r="AD35" s="65"/>
      <c r="AE35" s="65"/>
    </row>
    <row r="36" spans="1:31" ht="80.25" customHeight="1">
      <c r="A36" s="65"/>
      <c r="B36" s="267" t="s">
        <v>523</v>
      </c>
      <c r="C36" s="268"/>
      <c r="D36" s="268"/>
      <c r="E36" s="269"/>
      <c r="F36" s="267" t="s">
        <v>524</v>
      </c>
      <c r="G36" s="268"/>
      <c r="H36" s="268"/>
      <c r="I36" s="269"/>
      <c r="J36" s="65"/>
      <c r="K36" s="65"/>
      <c r="L36" s="65"/>
      <c r="M36" s="65"/>
      <c r="N36" s="65"/>
      <c r="O36" s="65"/>
      <c r="P36" s="65"/>
      <c r="Q36" s="65"/>
      <c r="R36" s="65"/>
      <c r="S36" s="65"/>
      <c r="T36" s="65"/>
      <c r="U36" s="65"/>
      <c r="V36" s="65"/>
      <c r="W36" s="65"/>
      <c r="X36" s="65"/>
      <c r="Y36" s="65"/>
      <c r="Z36" s="65"/>
      <c r="AA36" s="65"/>
      <c r="AB36" s="65"/>
      <c r="AC36" s="65"/>
      <c r="AD36" s="65"/>
      <c r="AE36" s="65"/>
    </row>
    <row r="37" spans="1:31" ht="80.25" customHeight="1">
      <c r="A37" s="65"/>
      <c r="B37" s="321"/>
      <c r="C37" s="292"/>
      <c r="D37" s="292"/>
      <c r="E37" s="293"/>
      <c r="F37" s="321"/>
      <c r="G37" s="292"/>
      <c r="H37" s="292"/>
      <c r="I37" s="293"/>
      <c r="J37" s="65"/>
      <c r="K37" s="65"/>
      <c r="L37" s="65"/>
      <c r="M37" s="65"/>
      <c r="N37" s="65"/>
      <c r="O37" s="65"/>
      <c r="P37" s="65"/>
      <c r="Q37" s="65"/>
      <c r="R37" s="65"/>
      <c r="S37" s="65"/>
      <c r="T37" s="65"/>
      <c r="U37" s="65"/>
      <c r="V37" s="65"/>
      <c r="W37" s="65"/>
      <c r="X37" s="65"/>
      <c r="Y37" s="65"/>
      <c r="Z37" s="65"/>
      <c r="AA37" s="65"/>
      <c r="AB37" s="65"/>
      <c r="AC37" s="65"/>
      <c r="AD37" s="65"/>
      <c r="AE37" s="65"/>
    </row>
    <row r="38" spans="1:31" ht="93.75" customHeight="1">
      <c r="A38" s="65"/>
      <c r="B38" s="267" t="s">
        <v>525</v>
      </c>
      <c r="C38" s="268"/>
      <c r="D38" s="268"/>
      <c r="E38" s="269"/>
      <c r="F38" s="267" t="s">
        <v>526</v>
      </c>
      <c r="G38" s="268"/>
      <c r="H38" s="268"/>
      <c r="I38" s="285"/>
      <c r="J38" s="65"/>
      <c r="K38" s="65"/>
      <c r="L38" s="65"/>
      <c r="M38" s="65"/>
      <c r="N38" s="65"/>
      <c r="O38" s="65"/>
      <c r="P38" s="65"/>
      <c r="Q38" s="65"/>
      <c r="R38" s="65"/>
      <c r="S38" s="65"/>
      <c r="T38" s="65"/>
      <c r="U38" s="65"/>
      <c r="V38" s="65"/>
      <c r="W38" s="65"/>
      <c r="X38" s="65"/>
      <c r="Y38" s="65"/>
      <c r="Z38" s="65"/>
      <c r="AA38" s="65"/>
      <c r="AB38" s="65"/>
      <c r="AC38" s="65"/>
      <c r="AD38" s="65"/>
      <c r="AE38" s="65"/>
    </row>
    <row r="39" spans="1:31" ht="127.5" customHeight="1">
      <c r="A39" s="65"/>
      <c r="B39" s="273"/>
      <c r="C39" s="274"/>
      <c r="D39" s="274"/>
      <c r="E39" s="275"/>
      <c r="F39" s="273"/>
      <c r="G39" s="274"/>
      <c r="H39" s="274"/>
      <c r="I39" s="289"/>
      <c r="J39" s="65"/>
      <c r="K39" s="65"/>
      <c r="L39" s="65"/>
      <c r="M39" s="65"/>
      <c r="N39" s="65"/>
      <c r="O39" s="65"/>
      <c r="P39" s="65"/>
      <c r="Q39" s="65"/>
      <c r="R39" s="65"/>
      <c r="S39" s="65"/>
      <c r="T39" s="65"/>
      <c r="U39" s="65"/>
      <c r="V39" s="65"/>
      <c r="W39" s="65"/>
      <c r="X39" s="65"/>
      <c r="Y39" s="65"/>
      <c r="Z39" s="65"/>
      <c r="AA39" s="65"/>
      <c r="AB39" s="65"/>
      <c r="AC39" s="65"/>
      <c r="AD39" s="65"/>
      <c r="AE39" s="65"/>
    </row>
    <row r="40" spans="1:31" ht="13.5" customHeight="1">
      <c r="A40" s="65"/>
      <c r="B40" s="267" t="s">
        <v>527</v>
      </c>
      <c r="C40" s="268"/>
      <c r="D40" s="268"/>
      <c r="E40" s="269"/>
      <c r="F40" s="284"/>
      <c r="G40" s="268"/>
      <c r="H40" s="268"/>
      <c r="I40" s="285"/>
      <c r="J40" s="65"/>
      <c r="K40" s="65"/>
      <c r="L40" s="65"/>
      <c r="M40" s="65"/>
      <c r="N40" s="65"/>
      <c r="O40" s="65"/>
      <c r="P40" s="65"/>
      <c r="Q40" s="65"/>
      <c r="R40" s="65"/>
      <c r="S40" s="65"/>
      <c r="T40" s="65"/>
      <c r="U40" s="65"/>
      <c r="V40" s="65"/>
      <c r="W40" s="65"/>
      <c r="X40" s="65"/>
      <c r="Y40" s="65"/>
      <c r="Z40" s="65"/>
      <c r="AA40" s="65"/>
      <c r="AB40" s="65"/>
      <c r="AC40" s="65"/>
      <c r="AD40" s="65"/>
      <c r="AE40" s="65"/>
    </row>
    <row r="41" spans="1:31" ht="87.75" customHeight="1">
      <c r="A41" s="65"/>
      <c r="B41" s="321"/>
      <c r="C41" s="292"/>
      <c r="D41" s="292"/>
      <c r="E41" s="293"/>
      <c r="F41" s="286"/>
      <c r="G41" s="271"/>
      <c r="H41" s="271"/>
      <c r="I41" s="287"/>
      <c r="J41" s="65"/>
      <c r="K41" s="65"/>
      <c r="L41" s="65"/>
      <c r="M41" s="65"/>
      <c r="N41" s="65"/>
      <c r="O41" s="65"/>
      <c r="P41" s="65"/>
      <c r="Q41" s="65"/>
      <c r="R41" s="65"/>
      <c r="S41" s="65"/>
      <c r="T41" s="65"/>
      <c r="U41" s="65"/>
      <c r="V41" s="65"/>
      <c r="W41" s="65"/>
      <c r="X41" s="65"/>
      <c r="Y41" s="65"/>
      <c r="Z41" s="65"/>
      <c r="AA41" s="65"/>
      <c r="AB41" s="65"/>
      <c r="AC41" s="65"/>
      <c r="AD41" s="65"/>
      <c r="AE41" s="65"/>
    </row>
    <row r="42" spans="1:31" ht="57.75" customHeight="1">
      <c r="A42" s="65"/>
      <c r="B42" s="267" t="s">
        <v>528</v>
      </c>
      <c r="C42" s="268"/>
      <c r="D42" s="268"/>
      <c r="E42" s="269"/>
      <c r="F42" s="325"/>
      <c r="G42" s="268"/>
      <c r="H42" s="268"/>
      <c r="I42" s="285"/>
      <c r="J42" s="65"/>
      <c r="K42" s="65"/>
      <c r="L42" s="65"/>
      <c r="M42" s="65"/>
      <c r="N42" s="65"/>
      <c r="O42" s="65"/>
      <c r="P42" s="65"/>
      <c r="Q42" s="65"/>
      <c r="R42" s="65"/>
      <c r="S42" s="65"/>
      <c r="T42" s="65"/>
      <c r="U42" s="65"/>
      <c r="V42" s="65"/>
      <c r="W42" s="65"/>
      <c r="X42" s="65"/>
      <c r="Y42" s="65"/>
      <c r="Z42" s="65"/>
      <c r="AA42" s="65"/>
      <c r="AB42" s="65"/>
      <c r="AC42" s="65"/>
      <c r="AD42" s="65"/>
      <c r="AE42" s="65"/>
    </row>
    <row r="43" spans="1:31" ht="28.5" customHeight="1">
      <c r="A43" s="65"/>
      <c r="B43" s="273"/>
      <c r="C43" s="274"/>
      <c r="D43" s="274"/>
      <c r="E43" s="275"/>
      <c r="F43" s="288"/>
      <c r="G43" s="274"/>
      <c r="H43" s="274"/>
      <c r="I43" s="289"/>
      <c r="J43" s="65"/>
      <c r="K43" s="65"/>
      <c r="L43" s="65"/>
      <c r="M43" s="65"/>
      <c r="N43" s="65"/>
      <c r="O43" s="65"/>
      <c r="P43" s="65"/>
      <c r="Q43" s="65"/>
      <c r="R43" s="65"/>
      <c r="S43" s="65"/>
      <c r="T43" s="65"/>
      <c r="U43" s="65"/>
      <c r="V43" s="65"/>
      <c r="W43" s="65"/>
      <c r="X43" s="65"/>
      <c r="Y43" s="65"/>
      <c r="Z43" s="65"/>
      <c r="AA43" s="65"/>
      <c r="AB43" s="65"/>
      <c r="AC43" s="65"/>
      <c r="AD43" s="65"/>
      <c r="AE43" s="65"/>
    </row>
    <row r="44" spans="1:31" ht="44.25" customHeight="1">
      <c r="A44" s="65"/>
      <c r="B44" s="267" t="s">
        <v>529</v>
      </c>
      <c r="C44" s="268"/>
      <c r="D44" s="268"/>
      <c r="E44" s="269"/>
      <c r="F44" s="284"/>
      <c r="G44" s="268"/>
      <c r="H44" s="268"/>
      <c r="I44" s="285"/>
      <c r="J44" s="65"/>
      <c r="K44" s="65"/>
      <c r="L44" s="65"/>
      <c r="M44" s="65"/>
      <c r="N44" s="65"/>
      <c r="O44" s="65"/>
      <c r="P44" s="65"/>
      <c r="Q44" s="65"/>
      <c r="R44" s="65"/>
      <c r="S44" s="65"/>
      <c r="T44" s="65"/>
      <c r="U44" s="65"/>
      <c r="V44" s="65"/>
      <c r="W44" s="65"/>
      <c r="X44" s="65"/>
      <c r="Y44" s="65"/>
      <c r="Z44" s="65"/>
      <c r="AA44" s="65"/>
      <c r="AB44" s="65"/>
      <c r="AC44" s="65"/>
      <c r="AD44" s="65"/>
      <c r="AE44" s="65"/>
    </row>
    <row r="45" spans="1:31" ht="145.5" customHeight="1">
      <c r="A45" s="65"/>
      <c r="B45" s="321"/>
      <c r="C45" s="292"/>
      <c r="D45" s="292"/>
      <c r="E45" s="293"/>
      <c r="F45" s="286"/>
      <c r="G45" s="271"/>
      <c r="H45" s="271"/>
      <c r="I45" s="287"/>
      <c r="J45" s="65"/>
      <c r="K45" s="65"/>
      <c r="L45" s="65"/>
      <c r="M45" s="65"/>
      <c r="N45" s="65"/>
      <c r="O45" s="65"/>
      <c r="P45" s="65"/>
      <c r="Q45" s="65"/>
      <c r="R45" s="65"/>
      <c r="S45" s="65"/>
      <c r="T45" s="65"/>
      <c r="U45" s="65"/>
      <c r="V45" s="65"/>
      <c r="W45" s="65"/>
      <c r="X45" s="65"/>
      <c r="Y45" s="65"/>
      <c r="Z45" s="65"/>
      <c r="AA45" s="65"/>
      <c r="AB45" s="65"/>
      <c r="AC45" s="65"/>
      <c r="AD45" s="65"/>
      <c r="AE45" s="65"/>
    </row>
    <row r="46" spans="1:31"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row>
    <row r="47" spans="1:31"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row>
    <row r="48" spans="1:31"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row>
    <row r="49" spans="1:31"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row>
    <row r="50" spans="1:31"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row>
    <row r="51" spans="1:31"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row>
    <row r="52" spans="1:31"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row>
    <row r="53" spans="1:31"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row>
    <row r="54" spans="1:31"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row>
    <row r="55" spans="1:31"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row>
    <row r="56" spans="1:31"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row>
    <row r="57" spans="1:31"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row>
    <row r="58" spans="1:31"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row>
    <row r="59" spans="1:31"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row>
    <row r="60" spans="1:31"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row>
    <row r="61" spans="1:31"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row>
    <row r="62" spans="1:31"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row>
    <row r="63" spans="1:31"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row>
    <row r="64" spans="1:31"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row>
    <row r="65" spans="1:31"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row>
    <row r="66" spans="1:31"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row>
    <row r="67" spans="1:31"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row>
    <row r="68" spans="1:31"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row>
    <row r="69" spans="1:31"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row>
    <row r="70" spans="1:31"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row>
    <row r="71" spans="1:31"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row>
    <row r="72" spans="1:31"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row>
    <row r="73" spans="1:31"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row>
    <row r="74" spans="1:31"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row>
    <row r="75" spans="1:31"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row>
    <row r="76" spans="1:31"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row>
    <row r="77" spans="1:31"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row>
    <row r="78" spans="1:31"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row>
    <row r="79" spans="1:31"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row>
    <row r="80" spans="1:31"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row>
    <row r="81" spans="1:31"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row>
    <row r="82" spans="1:31"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row>
    <row r="83" spans="1:31"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row>
    <row r="84" spans="1:31"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row>
    <row r="85" spans="1:31"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row>
    <row r="86" spans="1:31"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row>
    <row r="87" spans="1:31"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row>
    <row r="88" spans="1:31"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row>
    <row r="89" spans="1:31"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row>
    <row r="90" spans="1:31"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row>
    <row r="91" spans="1:31"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row>
    <row r="92" spans="1:31"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row>
    <row r="93" spans="1:31"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row>
    <row r="94" spans="1:31"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row>
    <row r="95" spans="1:31"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row>
    <row r="96" spans="1:31"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row>
    <row r="97" spans="1:31"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row>
    <row r="98" spans="1:31"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row>
    <row r="99" spans="1:31"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row>
    <row r="100" spans="1:31"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row>
    <row r="101" spans="1:31"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row>
    <row r="102" spans="1:31"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row>
    <row r="103" spans="1:31"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row>
    <row r="104" spans="1:31"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row>
    <row r="105" spans="1:31"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row>
    <row r="106" spans="1:31"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row>
    <row r="107" spans="1:31"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row>
    <row r="108" spans="1:31"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row>
    <row r="109" spans="1:31"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row>
    <row r="110" spans="1:31"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row>
    <row r="111" spans="1:31"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row>
    <row r="112" spans="1:31"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row>
    <row r="113" spans="1:31"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row>
    <row r="114" spans="1:31"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row>
    <row r="115" spans="1:31"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row>
    <row r="116" spans="1:31"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row>
    <row r="117" spans="1:31"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row>
    <row r="118" spans="1:31"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row>
    <row r="119" spans="1:31"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row>
    <row r="120" spans="1:31"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row>
    <row r="121" spans="1:31"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row>
    <row r="122" spans="1:31"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row>
    <row r="123" spans="1:31"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row>
    <row r="124" spans="1:31"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row>
    <row r="125" spans="1:31"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row>
    <row r="126" spans="1:31"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row>
    <row r="127" spans="1:31"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row>
    <row r="128" spans="1:31"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row>
    <row r="129" spans="1:31"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row>
    <row r="130" spans="1:31"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row>
    <row r="131" spans="1:31"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row>
    <row r="132" spans="1:31"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row>
    <row r="133" spans="1:31"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row>
    <row r="134" spans="1:31"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row>
    <row r="135" spans="1:31"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row>
    <row r="136" spans="1:31"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row>
    <row r="137" spans="1:31"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row>
    <row r="138" spans="1:31"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row>
    <row r="139" spans="1:31"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row>
    <row r="140" spans="1:31"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row>
    <row r="141" spans="1:31"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row>
    <row r="142" spans="1:31"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row>
    <row r="143" spans="1:31"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row>
    <row r="144" spans="1:31"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row>
    <row r="145" spans="1:31"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row>
    <row r="146" spans="1:31"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row>
    <row r="147" spans="1:31"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row>
    <row r="148" spans="1:31"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row>
    <row r="149" spans="1:31"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row>
    <row r="150" spans="1:31"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row>
    <row r="151" spans="1:31"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row>
    <row r="152" spans="1:31"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row>
    <row r="153" spans="1:31"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row>
    <row r="154" spans="1:31"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row>
    <row r="155" spans="1:31"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row>
    <row r="156" spans="1:31"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row>
    <row r="157" spans="1:31"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row>
    <row r="158" spans="1:31"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row>
    <row r="159" spans="1:31"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row>
    <row r="160" spans="1:31"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row>
    <row r="161" spans="1:31"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row>
    <row r="162" spans="1:31"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row>
    <row r="163" spans="1:31"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row>
    <row r="164" spans="1:31"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row>
    <row r="165" spans="1:31"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row>
    <row r="166" spans="1:31"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row>
    <row r="167" spans="1:31"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row>
    <row r="168" spans="1:31"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row>
    <row r="169" spans="1:31"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row>
    <row r="170" spans="1:31"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row>
    <row r="171" spans="1:31"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row>
    <row r="172" spans="1:31"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row>
    <row r="173" spans="1:31"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row>
    <row r="174" spans="1:31"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row>
    <row r="175" spans="1:31"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row>
    <row r="176" spans="1:31"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row>
    <row r="177" spans="1:31"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row>
    <row r="178" spans="1:31"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row>
    <row r="179" spans="1:31"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row>
    <row r="180" spans="1:31"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row>
    <row r="181" spans="1:31"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row>
    <row r="182" spans="1:31"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row>
    <row r="183" spans="1:31"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row>
    <row r="184" spans="1:31"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row>
    <row r="185" spans="1:31"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row>
    <row r="186" spans="1:31"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row>
    <row r="187" spans="1:31"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row>
    <row r="188" spans="1:31"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row>
    <row r="189" spans="1:31"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row>
    <row r="190" spans="1:31"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row>
    <row r="191" spans="1:31"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row>
    <row r="192" spans="1:31"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row>
    <row r="193" spans="1:31"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row>
    <row r="194" spans="1:31"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row>
    <row r="195" spans="1:31"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row>
    <row r="196" spans="1:31"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row>
    <row r="197" spans="1:31"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row>
    <row r="198" spans="1:31"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row>
    <row r="199" spans="1:31"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row>
    <row r="200" spans="1:31"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row>
    <row r="201" spans="1:31"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row>
    <row r="202" spans="1:31"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row>
    <row r="203" spans="1:31"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row>
    <row r="204" spans="1:31"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row>
    <row r="205" spans="1:31"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row>
    <row r="206" spans="1:31"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row>
    <row r="207" spans="1:31"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row>
    <row r="208" spans="1:31"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row>
    <row r="209" spans="1:31"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row>
    <row r="210" spans="1:31"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row>
    <row r="211" spans="1:31"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row>
    <row r="212" spans="1:31"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row>
    <row r="213" spans="1:31"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row>
    <row r="214" spans="1:31"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row>
    <row r="215" spans="1:31"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row>
    <row r="216" spans="1:31"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row>
    <row r="217" spans="1:31"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row>
    <row r="218" spans="1:31"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row>
    <row r="219" spans="1:31"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row>
    <row r="220" spans="1:31"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row>
    <row r="221" spans="1:31"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row>
    <row r="222" spans="1:31"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row>
    <row r="223" spans="1:31"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row>
    <row r="224" spans="1:31"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row>
    <row r="225" spans="1:31"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row>
    <row r="226" spans="1:31"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row>
    <row r="227" spans="1:31"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row>
    <row r="228" spans="1:31"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row>
    <row r="229" spans="1:31"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row>
    <row r="230" spans="1:31"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row>
    <row r="231" spans="1:31"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row>
    <row r="232" spans="1:31"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row>
    <row r="233" spans="1:31" ht="13.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row>
    <row r="234" spans="1:31" ht="13.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row>
    <row r="235" spans="1:31" ht="13.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row>
    <row r="236" spans="1:31" ht="13.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row>
    <row r="237" spans="1:31" ht="13.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row>
    <row r="238" spans="1:31" ht="13.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row>
    <row r="239" spans="1:31" ht="13.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row>
    <row r="240" spans="1:31" ht="13.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row>
    <row r="241" spans="1:31" ht="13.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row>
    <row r="242" spans="1:31" ht="13.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row>
    <row r="243" spans="1:31" ht="13.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row>
    <row r="244" spans="1:31" ht="13.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row>
    <row r="245" spans="1:31" ht="15.75" customHeight="1"/>
    <row r="246" spans="1:31" ht="15.75" customHeight="1"/>
    <row r="247" spans="1:31" ht="15.75" customHeight="1"/>
    <row r="248" spans="1:31" ht="15.75" customHeight="1"/>
    <row r="249" spans="1:31" ht="15.75" customHeight="1"/>
    <row r="250" spans="1:31" ht="15.75" customHeight="1"/>
    <row r="251" spans="1:31" ht="15.75" customHeight="1"/>
    <row r="252" spans="1:31" ht="15.75" customHeight="1"/>
    <row r="253" spans="1:31" ht="15.75" customHeight="1"/>
    <row r="254" spans="1:31" ht="15.75" customHeight="1"/>
    <row r="255" spans="1:31" ht="15.75" customHeight="1"/>
    <row r="256" spans="1:3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
    <mergeCell ref="F34:I35"/>
    <mergeCell ref="B29:I29"/>
    <mergeCell ref="B30:I30"/>
    <mergeCell ref="B31:E31"/>
    <mergeCell ref="F31:I31"/>
    <mergeCell ref="B32:E33"/>
    <mergeCell ref="F32:I33"/>
    <mergeCell ref="B44:E45"/>
    <mergeCell ref="F36:I37"/>
    <mergeCell ref="F38:I39"/>
    <mergeCell ref="F40:I41"/>
    <mergeCell ref="F42:I43"/>
    <mergeCell ref="F44:I45"/>
    <mergeCell ref="B34:E35"/>
    <mergeCell ref="B36:E37"/>
    <mergeCell ref="B38:E39"/>
    <mergeCell ref="B40:E41"/>
    <mergeCell ref="B42:E43"/>
    <mergeCell ref="B7:C7"/>
    <mergeCell ref="D7:E7"/>
    <mergeCell ref="F7:G7"/>
    <mergeCell ref="H7:I7"/>
    <mergeCell ref="H8:H9"/>
    <mergeCell ref="I8:I9"/>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Indicadores!F28</f>
        <v>Servicio al ciudadano (SCD)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Indicadores!A28</f>
        <v>Cumplimiento legal en los términos de respuesta a PQRSD</v>
      </c>
      <c r="E6" s="247"/>
      <c r="F6" s="248" t="s">
        <v>448</v>
      </c>
      <c r="G6" s="247"/>
      <c r="H6" s="246" t="str">
        <f>Indicadores!S28</f>
        <v>Coordinación Unidad Coordinadora para el Gobierno Abierto del Sector Ambiental</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Indicadores!G28</f>
        <v>(Número de peticiones atendidas en término de Ley /  Número total de peticiones - Número de peticiones en gestión)) *100</v>
      </c>
      <c r="E7" s="264"/>
      <c r="F7" s="279" t="s">
        <v>450</v>
      </c>
      <c r="G7" s="264"/>
      <c r="H7" s="278" t="str">
        <f>Indicadores!C28</f>
        <v>Medición de la oportunidad en la respuesta a las peticiones recibidas</v>
      </c>
      <c r="I7" s="266"/>
      <c r="J7" s="65"/>
      <c r="K7" s="65"/>
      <c r="L7" s="65"/>
      <c r="M7" s="65"/>
      <c r="N7" s="65"/>
      <c r="O7" s="65"/>
      <c r="P7" s="65"/>
      <c r="Q7" s="65"/>
      <c r="R7" s="65"/>
      <c r="S7" s="65"/>
      <c r="T7" s="65"/>
      <c r="U7" s="65"/>
      <c r="V7" s="65"/>
      <c r="W7" s="65"/>
      <c r="X7" s="65"/>
      <c r="Y7" s="65"/>
      <c r="Z7" s="65"/>
      <c r="AA7" s="65"/>
      <c r="AB7" s="65"/>
      <c r="AC7" s="65"/>
    </row>
    <row r="8" spans="1:29" ht="54.75" customHeight="1">
      <c r="A8" s="65"/>
      <c r="B8" s="66" t="s">
        <v>451</v>
      </c>
      <c r="C8" s="67" t="str">
        <f>Indicadores!P28</f>
        <v>Trimestral</v>
      </c>
      <c r="D8" s="66" t="s">
        <v>452</v>
      </c>
      <c r="E8" s="68" t="str">
        <f>Indicadores!R28</f>
        <v>1. Sistema de registro del centro de contacto al ciudadano
2. Instrumento de reporte de gestión de peticiones
3. Sistema de Información de Gestión Documental del Ministerio</v>
      </c>
      <c r="F8" s="69" t="s">
        <v>453</v>
      </c>
      <c r="G8" s="67" t="str">
        <f>Indicadores!H28</f>
        <v>Porcentaje</v>
      </c>
      <c r="H8" s="280" t="s">
        <v>454</v>
      </c>
      <c r="I8" s="282" t="str">
        <f>Indicadores!O28</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Indicadores!N28</f>
        <v>0.95</v>
      </c>
      <c r="D9" s="72" t="s">
        <v>393</v>
      </c>
      <c r="E9" s="71">
        <f>'TABLERO DE MANDO'!F28</f>
        <v>0.8075</v>
      </c>
      <c r="F9" s="73" t="s">
        <v>394</v>
      </c>
      <c r="G9" s="71">
        <f>'TABLERO DE MANDO'!G28</f>
        <v>0.85499999999999998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35.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7.0000000000000007E-2</v>
      </c>
      <c r="D12" s="84">
        <f t="shared" ref="D12:D23" si="0">+$E$9</f>
        <v>0.8075</v>
      </c>
      <c r="E12" s="84">
        <f t="shared" ref="E12:E23" si="1">+$G$9</f>
        <v>0.85499999999999998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7.0000000000000007E-2</v>
      </c>
      <c r="D13" s="84">
        <f t="shared" si="0"/>
        <v>0.8075</v>
      </c>
      <c r="E13" s="84">
        <f t="shared" si="1"/>
        <v>0.85499999999999998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7.0000000000000007E-2</v>
      </c>
      <c r="D14" s="84">
        <f t="shared" si="0"/>
        <v>0.8075</v>
      </c>
      <c r="E14" s="84">
        <f t="shared" si="1"/>
        <v>0.85499999999999998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7.0000000000000007E-2</v>
      </c>
      <c r="D15" s="84">
        <f t="shared" si="0"/>
        <v>0.8075</v>
      </c>
      <c r="E15" s="84">
        <f t="shared" si="1"/>
        <v>0.85499999999999998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7.0000000000000007E-2</v>
      </c>
      <c r="D16" s="84">
        <f t="shared" si="0"/>
        <v>0.8075</v>
      </c>
      <c r="E16" s="84">
        <f t="shared" si="1"/>
        <v>0.85499999999999998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7.0000000000000007E-2</v>
      </c>
      <c r="D17" s="84">
        <f t="shared" si="0"/>
        <v>0.8075</v>
      </c>
      <c r="E17" s="84">
        <f t="shared" si="1"/>
        <v>0.85499999999999998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7.0000000000000007E-2</v>
      </c>
      <c r="D18" s="84">
        <f t="shared" si="0"/>
        <v>0.8075</v>
      </c>
      <c r="E18" s="84">
        <f t="shared" si="1"/>
        <v>0.85499999999999998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7.0000000000000007E-2</v>
      </c>
      <c r="D19" s="84">
        <f t="shared" si="0"/>
        <v>0.8075</v>
      </c>
      <c r="E19" s="84">
        <f t="shared" si="1"/>
        <v>0.85499999999999998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7.0000000000000007E-2</v>
      </c>
      <c r="D20" s="84">
        <f t="shared" si="0"/>
        <v>0.8075</v>
      </c>
      <c r="E20" s="84">
        <f t="shared" si="1"/>
        <v>0.85499999999999998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7.0000000000000007E-2</v>
      </c>
      <c r="D21" s="84">
        <f t="shared" si="0"/>
        <v>0.8075</v>
      </c>
      <c r="E21" s="84">
        <f t="shared" si="1"/>
        <v>0.85499999999999998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7.0000000000000007E-2</v>
      </c>
      <c r="D22" s="84">
        <f t="shared" si="0"/>
        <v>0.8075</v>
      </c>
      <c r="E22" s="84">
        <f t="shared" si="1"/>
        <v>0.85499999999999998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7.0000000000000007E-2</v>
      </c>
      <c r="D23" s="84">
        <f t="shared" si="0"/>
        <v>0.8075</v>
      </c>
      <c r="E23" s="84">
        <f t="shared" si="1"/>
        <v>0.85499999999999998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530</v>
      </c>
      <c r="C32" s="268"/>
      <c r="D32" s="268"/>
      <c r="E32" s="269"/>
      <c r="F32" s="302"/>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Indicadores!F29</f>
        <v>Servicio al ciudadano (SCD)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Indicadores!A29</f>
        <v>Satisfacción en la atención de canales de primer contacto</v>
      </c>
      <c r="E6" s="247"/>
      <c r="F6" s="248" t="s">
        <v>448</v>
      </c>
      <c r="G6" s="247"/>
      <c r="H6" s="246" t="str">
        <f>Indicadores!S29</f>
        <v>Coordinación Unidad Coordinadora para el Gobierno Abierto del Sector Ambiental</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Indicadores!G29</f>
        <v>(Número de encuestas con percepción favorable / Número de encuestas realizadas) x 100</v>
      </c>
      <c r="E7" s="264"/>
      <c r="F7" s="279" t="s">
        <v>450</v>
      </c>
      <c r="G7" s="264"/>
      <c r="H7" s="278" t="str">
        <f>Indicadores!C29</f>
        <v>Medir la percepción de los usuarios que usan los canales de atención de primer contacto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Indicadores!P29</f>
        <v>Trimestral</v>
      </c>
      <c r="D8" s="66" t="s">
        <v>452</v>
      </c>
      <c r="E8" s="68" t="str">
        <f>Indicadores!R29</f>
        <v>Encuestas de Percepción</v>
      </c>
      <c r="F8" s="69" t="s">
        <v>453</v>
      </c>
      <c r="G8" s="67" t="str">
        <f>Indicadores!H29</f>
        <v>Porcentaje</v>
      </c>
      <c r="H8" s="280" t="s">
        <v>454</v>
      </c>
      <c r="I8" s="282" t="str">
        <f>Indicadores!O29</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Indicadores!N29</f>
        <v>0.75</v>
      </c>
      <c r="D9" s="72" t="s">
        <v>393</v>
      </c>
      <c r="E9" s="71">
        <f>'TABLERO DE MANDO'!F29</f>
        <v>0.63749999999999996</v>
      </c>
      <c r="F9" s="73" t="s">
        <v>394</v>
      </c>
      <c r="G9" s="71">
        <f>'TABLERO DE MANDO'!G29</f>
        <v>0.67500000000000004</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0.63749999999999996</v>
      </c>
      <c r="E12" s="84">
        <f t="shared" ref="E12:E23" si="1">+$G$9</f>
        <v>0.67500000000000004</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0.63749999999999996</v>
      </c>
      <c r="E13" s="84">
        <f t="shared" si="1"/>
        <v>0.67500000000000004</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0.63749999999999996</v>
      </c>
      <c r="E14" s="84">
        <f t="shared" si="1"/>
        <v>0.67500000000000004</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0.63749999999999996</v>
      </c>
      <c r="E15" s="84">
        <f t="shared" si="1"/>
        <v>0.67500000000000004</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0.63749999999999996</v>
      </c>
      <c r="E16" s="84">
        <f t="shared" si="1"/>
        <v>0.67500000000000004</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0.63749999999999996</v>
      </c>
      <c r="E17" s="84">
        <f t="shared" si="1"/>
        <v>0.67500000000000004</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0.63749999999999996</v>
      </c>
      <c r="E18" s="84">
        <f t="shared" si="1"/>
        <v>0.67500000000000004</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0.63749999999999996</v>
      </c>
      <c r="E19" s="84">
        <f t="shared" si="1"/>
        <v>0.67500000000000004</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0.63749999999999996</v>
      </c>
      <c r="E20" s="84">
        <f t="shared" si="1"/>
        <v>0.67500000000000004</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0.63749999999999996</v>
      </c>
      <c r="E21" s="84">
        <f t="shared" si="1"/>
        <v>0.67500000000000004</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0.63749999999999996</v>
      </c>
      <c r="E22" s="84">
        <f t="shared" si="1"/>
        <v>0.67500000000000004</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v>
      </c>
      <c r="D23" s="84">
        <f t="shared" si="0"/>
        <v>0.63749999999999996</v>
      </c>
      <c r="E23" s="84">
        <f t="shared" si="1"/>
        <v>0.67500000000000004</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422</v>
      </c>
      <c r="C32" s="268"/>
      <c r="D32" s="268"/>
      <c r="E32" s="269"/>
      <c r="F32" s="302"/>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Indicadores!F30</f>
        <v>Servicio al ciudadano (SCD)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Indicadores!A30</f>
        <v>Medición de la Apropiación del Protocolo de Servicio al Ciudadano</v>
      </c>
      <c r="E6" s="247"/>
      <c r="F6" s="248" t="s">
        <v>448</v>
      </c>
      <c r="G6" s="247"/>
      <c r="H6" s="246" t="str">
        <f>Indicadores!S30</f>
        <v>Coordinación Unidad Coordinadora para el Gobierno Abierto del Sector Ambiental</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Indicadores!G30</f>
        <v>(Número de evaluaciones de apropiación del protocolo satisfactorias / Número de evaluaciones de apropiación realizadas) X 100</v>
      </c>
      <c r="E7" s="264"/>
      <c r="F7" s="279" t="s">
        <v>450</v>
      </c>
      <c r="G7" s="264"/>
      <c r="H7" s="278" t="str">
        <f>Indicadores!C30</f>
        <v>Medir el porcentaje de apropiación del Protocolo de Atención al Ciudadano por parte de los servidores de MinAmbiente</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Indicadores!P30</f>
        <v>Trimestral</v>
      </c>
      <c r="D8" s="66" t="s">
        <v>452</v>
      </c>
      <c r="E8" s="68" t="str">
        <f>Indicadores!R30</f>
        <v>Encuestas de Apropiación</v>
      </c>
      <c r="F8" s="69" t="s">
        <v>453</v>
      </c>
      <c r="G8" s="67" t="str">
        <f>Indicadores!H30</f>
        <v>Porcentaje</v>
      </c>
      <c r="H8" s="280" t="s">
        <v>454</v>
      </c>
      <c r="I8" s="282" t="str">
        <f>Indicadores!O30</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Indicadores!N30</f>
        <v>0.7</v>
      </c>
      <c r="D9" s="72" t="s">
        <v>393</v>
      </c>
      <c r="E9" s="71">
        <f>'TABLERO DE MANDO'!F30</f>
        <v>0.59499999999999997</v>
      </c>
      <c r="F9" s="73" t="s">
        <v>394</v>
      </c>
      <c r="G9" s="71">
        <f>'TABLERO DE MANDO'!G30</f>
        <v>0.63</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31.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MANDO'!J30</f>
        <v>0</v>
      </c>
      <c r="D12" s="84">
        <f t="shared" ref="D12:D23" si="0">+$E$9</f>
        <v>0.59499999999999997</v>
      </c>
      <c r="E12" s="84">
        <f t="shared" ref="E12:E23" si="1">+$G$9</f>
        <v>0.63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MANDO'!K30</f>
        <v>0</v>
      </c>
      <c r="D13" s="84">
        <f t="shared" si="0"/>
        <v>0.59499999999999997</v>
      </c>
      <c r="E13" s="84">
        <f t="shared" si="1"/>
        <v>0.63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0.59499999999999997</v>
      </c>
      <c r="E14" s="84">
        <f t="shared" si="1"/>
        <v>0.63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MANDO'!M30</f>
        <v>0</v>
      </c>
      <c r="D15" s="84">
        <f t="shared" si="0"/>
        <v>0.59499999999999997</v>
      </c>
      <c r="E15" s="84">
        <f t="shared" si="1"/>
        <v>0.63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MANDO'!N30</f>
        <v>0</v>
      </c>
      <c r="D16" s="84">
        <f t="shared" si="0"/>
        <v>0.59499999999999997</v>
      </c>
      <c r="E16" s="84">
        <f t="shared" si="1"/>
        <v>0.63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MANDO'!O30</f>
        <v>0.86</v>
      </c>
      <c r="D17" s="84">
        <f t="shared" si="0"/>
        <v>0.59499999999999997</v>
      </c>
      <c r="E17" s="84">
        <f t="shared" si="1"/>
        <v>0.63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MANDO'!P30</f>
        <v>0</v>
      </c>
      <c r="D18" s="84">
        <f t="shared" si="0"/>
        <v>0.59499999999999997</v>
      </c>
      <c r="E18" s="84">
        <f t="shared" si="1"/>
        <v>0.63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MANDO'!Q30</f>
        <v>0</v>
      </c>
      <c r="D19" s="84">
        <f t="shared" si="0"/>
        <v>0.59499999999999997</v>
      </c>
      <c r="E19" s="84">
        <f t="shared" si="1"/>
        <v>0.63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MANDO'!R30</f>
        <v>0.91</v>
      </c>
      <c r="D20" s="84">
        <f t="shared" si="0"/>
        <v>0.59499999999999997</v>
      </c>
      <c r="E20" s="84">
        <f t="shared" si="1"/>
        <v>0.63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MANDO'!S30</f>
        <v>0</v>
      </c>
      <c r="D21" s="84">
        <f t="shared" si="0"/>
        <v>0.59499999999999997</v>
      </c>
      <c r="E21" s="84">
        <f t="shared" si="1"/>
        <v>0.63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MANDO'!T30</f>
        <v>0</v>
      </c>
      <c r="D22" s="84">
        <f t="shared" si="0"/>
        <v>0.59499999999999997</v>
      </c>
      <c r="E22" s="84">
        <f t="shared" si="1"/>
        <v>0.63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MANDO'!U30</f>
        <v>0.81</v>
      </c>
      <c r="D23" s="84">
        <f t="shared" si="0"/>
        <v>0.59499999999999997</v>
      </c>
      <c r="E23" s="84">
        <f t="shared" si="1"/>
        <v>0.63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262" t="s">
        <v>458</v>
      </c>
      <c r="C30" s="263"/>
      <c r="D30" s="263"/>
      <c r="E30" s="264"/>
      <c r="F30" s="265" t="s">
        <v>459</v>
      </c>
      <c r="G30" s="263"/>
      <c r="H30" s="263"/>
      <c r="I30" s="266"/>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327" t="s">
        <v>531</v>
      </c>
      <c r="C31" s="268"/>
      <c r="D31" s="268"/>
      <c r="E31" s="269"/>
      <c r="F31" s="327" t="s">
        <v>532</v>
      </c>
      <c r="G31" s="268"/>
      <c r="H31" s="268"/>
      <c r="I31" s="269"/>
      <c r="J31" s="65"/>
      <c r="K31" s="65"/>
      <c r="L31" s="65"/>
      <c r="M31" s="65"/>
      <c r="N31" s="65"/>
      <c r="O31" s="65"/>
      <c r="P31" s="65"/>
      <c r="Q31" s="65"/>
      <c r="R31" s="65"/>
      <c r="S31" s="65"/>
      <c r="T31" s="65"/>
      <c r="U31" s="65"/>
      <c r="V31" s="65"/>
      <c r="W31" s="65"/>
      <c r="X31" s="65"/>
      <c r="Y31" s="65"/>
      <c r="Z31" s="65"/>
      <c r="AA31" s="65"/>
      <c r="AB31" s="65"/>
      <c r="AC31" s="65"/>
    </row>
    <row r="32" spans="1:29" ht="15" customHeight="1">
      <c r="A32" s="65"/>
      <c r="B32" s="286"/>
      <c r="C32" s="271"/>
      <c r="D32" s="271"/>
      <c r="E32" s="272"/>
      <c r="F32" s="286"/>
      <c r="G32" s="271"/>
      <c r="H32" s="271"/>
      <c r="I32" s="272"/>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72"/>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272"/>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86"/>
      <c r="C35" s="271"/>
      <c r="D35" s="271"/>
      <c r="E35" s="272"/>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86"/>
      <c r="C36" s="271"/>
      <c r="D36" s="271"/>
      <c r="E36" s="272"/>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86"/>
      <c r="C37" s="271"/>
      <c r="D37" s="271"/>
      <c r="E37" s="272"/>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3.5" customHeight="1">
      <c r="A38" s="65"/>
      <c r="B38" s="286"/>
      <c r="C38" s="271"/>
      <c r="D38" s="271"/>
      <c r="E38" s="272"/>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272"/>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86"/>
      <c r="C40" s="271"/>
      <c r="D40" s="271"/>
      <c r="E40" s="272"/>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4.25" customHeight="1">
      <c r="A41" s="65"/>
      <c r="B41" s="288"/>
      <c r="C41" s="274"/>
      <c r="D41" s="274"/>
      <c r="E41" s="275"/>
      <c r="F41" s="288"/>
      <c r="G41" s="274"/>
      <c r="H41" s="274"/>
      <c r="I41" s="275"/>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0:E30"/>
    <mergeCell ref="F30:I30"/>
    <mergeCell ref="B31:E41"/>
    <mergeCell ref="F31:I41"/>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Indicadores!F31</f>
        <v>Servicio al ciudadano (SCD)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Indicadores!A31</f>
        <v>Ejecución de actividades de Gobierno Abierto</v>
      </c>
      <c r="E6" s="247"/>
      <c r="F6" s="248" t="s">
        <v>448</v>
      </c>
      <c r="G6" s="247"/>
      <c r="H6" s="303" t="str">
        <f>Indicadores!S31</f>
        <v>Coordinación Unidad Coordinadora para el Gobierno Abierto del Sector Ambiental</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Indicadores!G31</f>
        <v>(Número de procesos de participación, Innovación, comunicación y trasparencia desarrollados por la UCGA  / Número de procesos proyectados) X 100</v>
      </c>
      <c r="E7" s="264"/>
      <c r="F7" s="279" t="s">
        <v>450</v>
      </c>
      <c r="G7" s="264"/>
      <c r="H7" s="278" t="str">
        <f>Indicadores!C31</f>
        <v>Medir la eficiencia de la Unidad en cuanto al desarrollo y gestión de procesos de participación, Innovación, comunicación y transparencia</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Indicadores!P31</f>
        <v>Trimestral</v>
      </c>
      <c r="D8" s="66" t="s">
        <v>452</v>
      </c>
      <c r="E8" s="68" t="str">
        <f>Indicadores!R31</f>
        <v>Matriz de registro de proceso UCGA</v>
      </c>
      <c r="F8" s="69" t="s">
        <v>453</v>
      </c>
      <c r="G8" s="67" t="str">
        <f>Indicadores!H31</f>
        <v>Porcentaje</v>
      </c>
      <c r="H8" s="280" t="s">
        <v>454</v>
      </c>
      <c r="I8" s="282" t="str">
        <f>Indicadores!O31</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Indicadores!N31</f>
        <v>0.8</v>
      </c>
      <c r="D9" s="72" t="s">
        <v>393</v>
      </c>
      <c r="E9" s="71">
        <f>'TABLERO DE MANDO'!F31</f>
        <v>0.68</v>
      </c>
      <c r="F9" s="73" t="s">
        <v>394</v>
      </c>
      <c r="G9" s="71">
        <f>'TABLERO DE MANDO'!G31</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4.7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MANDO'!J31</f>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MANDO'!K31</f>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MANDO'!L31</f>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MANDO'!M31</f>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MANDO'!N31</f>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MANDO'!O31</f>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MANDO'!P31</f>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MANDO'!Q31</f>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MANDO'!R31</f>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MANDO'!S31</f>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MANDO'!T31</f>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MANDO'!U31</f>
        <v>1</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533</v>
      </c>
      <c r="C32" s="268"/>
      <c r="D32" s="268"/>
      <c r="E32" s="269"/>
      <c r="F32" s="267"/>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Indicadores!F5</f>
        <v>Gestión Integrada del Portafolio de Planes Programa y Proyectos. (GIP)</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f>
        <v>Planes de acción con seguimiento oportuno</v>
      </c>
      <c r="E6" s="247"/>
      <c r="F6" s="248" t="s">
        <v>448</v>
      </c>
      <c r="G6" s="247"/>
      <c r="H6" s="246" t="str">
        <f>Indicadores!S5</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f>
        <v>(Número de planes reportados / total de planes de la entidad) * 100</v>
      </c>
      <c r="E7" s="264"/>
      <c r="F7" s="279" t="s">
        <v>450</v>
      </c>
      <c r="G7" s="264"/>
      <c r="H7" s="278" t="str">
        <f>Indicadores!C5</f>
        <v>Para la medición del indicador se tendrá en cuenta la información contenida en la hoja de vida del indicador</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f>
        <v>Mensual</v>
      </c>
      <c r="D8" s="66" t="s">
        <v>452</v>
      </c>
      <c r="E8" s="68" t="str">
        <f>Indicadores!R5</f>
        <v>Grupo de Políticas, Planeación y Seguimiento</v>
      </c>
      <c r="F8" s="69" t="s">
        <v>453</v>
      </c>
      <c r="G8" s="67" t="str">
        <f>Indicadores!H5</f>
        <v>Porcentaje</v>
      </c>
      <c r="H8" s="280" t="s">
        <v>454</v>
      </c>
      <c r="I8" s="282" t="str">
        <f>Indicadores!O5</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f>
        <v>0.75</v>
      </c>
      <c r="D9" s="72" t="s">
        <v>393</v>
      </c>
      <c r="E9" s="71">
        <f>'TABLERO DE MANDO'!F5</f>
        <v>0.63749999999999996</v>
      </c>
      <c r="F9" s="73" t="s">
        <v>394</v>
      </c>
      <c r="G9" s="71">
        <f>'TABLERO DE MANDO'!G5</f>
        <v>0.67500000000000004</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0.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0.63749999999999996</v>
      </c>
      <c r="E12" s="84">
        <f t="shared" ref="E12:E23" si="1">+$G$9</f>
        <v>0.67500000000000004</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0.63749999999999996</v>
      </c>
      <c r="E13" s="84">
        <f t="shared" si="1"/>
        <v>0.67500000000000004</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0.63749999999999996</v>
      </c>
      <c r="E14" s="84">
        <f t="shared" si="1"/>
        <v>0.67500000000000004</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5">
        <v>0.6</v>
      </c>
      <c r="D15" s="84">
        <f t="shared" si="0"/>
        <v>0.63749999999999996</v>
      </c>
      <c r="E15" s="84">
        <f t="shared" si="1"/>
        <v>0.67500000000000004</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6">
        <v>0.8</v>
      </c>
      <c r="D16" s="84">
        <f t="shared" si="0"/>
        <v>0.63749999999999996</v>
      </c>
      <c r="E16" s="84">
        <f t="shared" si="1"/>
        <v>0.67500000000000004</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0.66700000000000004</v>
      </c>
      <c r="D17" s="84">
        <f t="shared" si="0"/>
        <v>0.63749999999999996</v>
      </c>
      <c r="E17" s="84">
        <f t="shared" si="1"/>
        <v>0.67500000000000004</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6">
        <v>0.73299999999999998</v>
      </c>
      <c r="D18" s="84">
        <f t="shared" si="0"/>
        <v>0.63749999999999996</v>
      </c>
      <c r="E18" s="84">
        <f t="shared" si="1"/>
        <v>0.67500000000000004</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v>0.66700000000000004</v>
      </c>
      <c r="D19" s="84">
        <f t="shared" si="0"/>
        <v>0.63749999999999996</v>
      </c>
      <c r="E19" s="84">
        <f t="shared" si="1"/>
        <v>0.67500000000000004</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0.66700000000000004</v>
      </c>
      <c r="D20" s="84">
        <f t="shared" si="0"/>
        <v>0.63749999999999996</v>
      </c>
      <c r="E20" s="84">
        <f t="shared" si="1"/>
        <v>0.67500000000000004</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6">
        <v>0.86670000000000003</v>
      </c>
      <c r="D21" s="84">
        <f t="shared" si="0"/>
        <v>0.63749999999999996</v>
      </c>
      <c r="E21" s="84">
        <f t="shared" si="1"/>
        <v>0.67500000000000004</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6">
        <v>0.4667</v>
      </c>
      <c r="D22" s="84">
        <f t="shared" si="0"/>
        <v>0.63749999999999996</v>
      </c>
      <c r="E22" s="84">
        <f t="shared" si="1"/>
        <v>0.67500000000000004</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0.66669999999999996</v>
      </c>
      <c r="D23" s="84">
        <f t="shared" si="0"/>
        <v>0.63749999999999996</v>
      </c>
      <c r="E23" s="84">
        <f t="shared" si="1"/>
        <v>0.67500000000000004</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460</v>
      </c>
      <c r="C32" s="268"/>
      <c r="D32" s="268"/>
      <c r="E32" s="269"/>
      <c r="F32" s="267" t="s">
        <v>461</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Indicadores!F32</f>
        <v>Gestión Financiera (GFI)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Indicadores!A32</f>
        <v>Pagos realizados en los tiempos establecidos</v>
      </c>
      <c r="E6" s="247"/>
      <c r="F6" s="248" t="s">
        <v>448</v>
      </c>
      <c r="G6" s="247"/>
      <c r="H6" s="246" t="str">
        <f>Indicadores!S32</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Indicadores!G32</f>
        <v>(Pagos realizados en el tiempo establecido / Cuentas radicadas) * 100</v>
      </c>
      <c r="E7" s="264"/>
      <c r="F7" s="279" t="s">
        <v>450</v>
      </c>
      <c r="G7" s="264"/>
      <c r="H7" s="278" t="str">
        <f>Indicadores!C32</f>
        <v>El indicador sirve para realizar el seguimiento a la eficiencia en el proceso de la gestión de pagos a las responsabilidades del ministerio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Indicadores!P32</f>
        <v>Mensual</v>
      </c>
      <c r="D8" s="66" t="s">
        <v>452</v>
      </c>
      <c r="E8" s="68" t="str">
        <f>Indicadores!R32</f>
        <v>Proceso Gestión Financiera</v>
      </c>
      <c r="F8" s="69" t="s">
        <v>453</v>
      </c>
      <c r="G8" s="67" t="str">
        <f>Indicadores!H32</f>
        <v>Porcentaje</v>
      </c>
      <c r="H8" s="280" t="s">
        <v>454</v>
      </c>
      <c r="I8" s="282" t="str">
        <f>Indicadores!O32</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Indicadores!N32</f>
        <v>0.8</v>
      </c>
      <c r="D9" s="72" t="s">
        <v>393</v>
      </c>
      <c r="E9" s="71">
        <f>'TABLERO DE MANDO'!F32</f>
        <v>0.68</v>
      </c>
      <c r="F9" s="73" t="s">
        <v>394</v>
      </c>
      <c r="G9" s="71">
        <f>'TABLERO DE MANDO'!G32</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104" t="s">
        <v>398</v>
      </c>
      <c r="C12" s="117">
        <v>0.76</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105" t="s">
        <v>399</v>
      </c>
      <c r="C13" s="118">
        <v>0.82</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105" t="s">
        <v>400</v>
      </c>
      <c r="C14" s="118">
        <v>0.95</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105" t="s">
        <v>401</v>
      </c>
      <c r="C15" s="118">
        <v>0.82</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105" t="s">
        <v>402</v>
      </c>
      <c r="C16" s="118">
        <v>0.88</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105" t="s">
        <v>403</v>
      </c>
      <c r="C17" s="118">
        <v>0.89</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105" t="s">
        <v>404</v>
      </c>
      <c r="C18" s="118">
        <v>0.91</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105" t="s">
        <v>405</v>
      </c>
      <c r="C19" s="118">
        <v>0.92</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5">
        <v>0.93</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6">
        <v>0.92</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MANDO'!T32</f>
        <v>0.84</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MANDO'!U32</f>
        <v>0.99</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28" t="s">
        <v>534</v>
      </c>
      <c r="C32" s="268"/>
      <c r="D32" s="268"/>
      <c r="E32" s="285"/>
      <c r="F32" s="329" t="s">
        <v>535</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87"/>
      <c r="F33" s="270"/>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287"/>
      <c r="F34" s="270"/>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86"/>
      <c r="C35" s="271"/>
      <c r="D35" s="271"/>
      <c r="E35" s="287"/>
      <c r="F35" s="270"/>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86"/>
      <c r="C36" s="271"/>
      <c r="D36" s="271"/>
      <c r="E36" s="287"/>
      <c r="F36" s="270"/>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48.75" customHeight="1">
      <c r="A37" s="65"/>
      <c r="B37" s="286"/>
      <c r="C37" s="271"/>
      <c r="D37" s="271"/>
      <c r="E37" s="287"/>
      <c r="F37" s="270"/>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48.75" customHeight="1">
      <c r="A38" s="65"/>
      <c r="B38" s="286"/>
      <c r="C38" s="271"/>
      <c r="D38" s="271"/>
      <c r="E38" s="287"/>
      <c r="F38" s="270"/>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287"/>
      <c r="F39" s="270"/>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86"/>
      <c r="C40" s="271"/>
      <c r="D40" s="271"/>
      <c r="E40" s="287"/>
      <c r="F40" s="270"/>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86"/>
      <c r="C41" s="271"/>
      <c r="D41" s="271"/>
      <c r="E41" s="287"/>
      <c r="F41" s="270"/>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88"/>
      <c r="C42" s="274"/>
      <c r="D42" s="274"/>
      <c r="E42" s="289"/>
      <c r="F42" s="273"/>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Indicadores!F33</f>
        <v>Gestión Financiera (GFI)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Indicadores!A33</f>
        <v>Seguimiento al flujo de cuentas tramitadas</v>
      </c>
      <c r="E6" s="247"/>
      <c r="F6" s="248" t="s">
        <v>448</v>
      </c>
      <c r="G6" s="247"/>
      <c r="H6" s="246" t="str">
        <f>Indicadores!S33</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Indicadores!G33</f>
        <v>(Cuentas tramitadas / Cuentas recibidas) *100</v>
      </c>
      <c r="E7" s="264"/>
      <c r="F7" s="279" t="s">
        <v>450</v>
      </c>
      <c r="G7" s="264"/>
      <c r="H7" s="278" t="str">
        <f>Indicadores!C33</f>
        <v>El indicador sirve para realizar el seguimiento a la eficiencia en el proceso de la gestión de las cuentas tramitadas en el ministerio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Indicadores!P33</f>
        <v>Mensual</v>
      </c>
      <c r="D8" s="66" t="s">
        <v>452</v>
      </c>
      <c r="E8" s="68" t="str">
        <f>Indicadores!R33</f>
        <v>Proceso Gestión Financiera</v>
      </c>
      <c r="F8" s="69" t="s">
        <v>453</v>
      </c>
      <c r="G8" s="67" t="str">
        <f>Indicadores!H33</f>
        <v>Porcentaje</v>
      </c>
      <c r="H8" s="280" t="s">
        <v>454</v>
      </c>
      <c r="I8" s="282" t="str">
        <f>Indicadores!O33</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Indicadores!N33</f>
        <v>1</v>
      </c>
      <c r="D9" s="72" t="s">
        <v>393</v>
      </c>
      <c r="E9" s="71">
        <f>'TABLERO DE MANDO'!F33</f>
        <v>0.85</v>
      </c>
      <c r="F9" s="73" t="s">
        <v>394</v>
      </c>
      <c r="G9" s="71">
        <f>'TABLERO DE MANDO'!G33</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4.7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MANDO'!J33</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MANDO'!K33</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MANDO'!L33</f>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5">
        <v>0.78</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6">
        <v>0.9</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0.9</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6">
        <v>0.94</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v>0.96</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0.95</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6">
        <v>0.96</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6">
        <v>0.91</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0.9</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0" t="s">
        <v>536</v>
      </c>
      <c r="C32" s="268"/>
      <c r="D32" s="268"/>
      <c r="E32" s="269"/>
      <c r="F32" s="330" t="s">
        <v>537</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30" customHeight="1">
      <c r="A42" s="65"/>
      <c r="B42" s="273"/>
      <c r="C42" s="274"/>
      <c r="D42" s="274"/>
      <c r="E42" s="275"/>
      <c r="F42" s="273"/>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Indicadores!F34</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Indicadores!A34</f>
        <v>Cumplimiento del Plan de Mantenimiento Preventivo</v>
      </c>
      <c r="E6" s="247"/>
      <c r="F6" s="248" t="s">
        <v>448</v>
      </c>
      <c r="G6" s="247"/>
      <c r="H6" s="246" t="str">
        <f>Indicadores!S34</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Indicadores!G34</f>
        <v xml:space="preserve">(# Actividades realizadas / #Actividades programadas en el periodo)*100 </v>
      </c>
      <c r="E7" s="264"/>
      <c r="F7" s="279" t="s">
        <v>450</v>
      </c>
      <c r="G7" s="264"/>
      <c r="H7" s="278" t="str">
        <f>Indicadores!C34</f>
        <v>Verificar el debido cumplimiento del Plan de Mantenimiento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Indicadores!P34</f>
        <v>Mensual</v>
      </c>
      <c r="D8" s="66" t="s">
        <v>452</v>
      </c>
      <c r="E8" s="68" t="str">
        <f>Indicadores!R34</f>
        <v>Plan de Mantenimiento Preventivo para la vigencia, y hoja de vida equipos</v>
      </c>
      <c r="F8" s="69" t="s">
        <v>453</v>
      </c>
      <c r="G8" s="67" t="str">
        <f>Indicadores!H34</f>
        <v>Porcentaje</v>
      </c>
      <c r="H8" s="280" t="s">
        <v>454</v>
      </c>
      <c r="I8" s="282" t="str">
        <f>Indicadores!O34</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Indicadores!N34</f>
        <v>1</v>
      </c>
      <c r="D9" s="72" t="s">
        <v>393</v>
      </c>
      <c r="E9" s="71">
        <f>'TABLERO DE MANDO'!F34</f>
        <v>0.85</v>
      </c>
      <c r="F9" s="73" t="s">
        <v>394</v>
      </c>
      <c r="G9" s="71">
        <f>'TABLERO DE MANDO'!G34</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5">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6">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6">
        <v>1</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v>1</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1</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6">
        <v>1</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6">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0</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1" t="s">
        <v>538</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26.2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26.7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Indicadores!F35</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Indicadores!A35</f>
        <v>Efectividad en la atención de las solicitudes</v>
      </c>
      <c r="E6" s="247"/>
      <c r="F6" s="248" t="s">
        <v>448</v>
      </c>
      <c r="G6" s="247"/>
      <c r="H6" s="246" t="str">
        <f>Indicadores!S35</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Indicadores!G35</f>
        <v>(Tiempo estimado para atender un evento/Tiempo gastado en atender el evento)*100</v>
      </c>
      <c r="E7" s="264"/>
      <c r="F7" s="279" t="s">
        <v>450</v>
      </c>
      <c r="G7" s="264"/>
      <c r="H7" s="278" t="str">
        <f>Indicadores!C35</f>
        <v>Medir la efectividad del servicio en la atención de solicitudes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Indicadores!P35</f>
        <v>Mensual</v>
      </c>
      <c r="D8" s="66" t="s">
        <v>452</v>
      </c>
      <c r="E8" s="68" t="str">
        <f>Indicadores!R35</f>
        <v>ARANDA</v>
      </c>
      <c r="F8" s="69" t="s">
        <v>453</v>
      </c>
      <c r="G8" s="67" t="str">
        <f>Indicadores!H35</f>
        <v>Porcentaje</v>
      </c>
      <c r="H8" s="280" t="s">
        <v>454</v>
      </c>
      <c r="I8" s="282" t="str">
        <f>Indicadores!O35</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Indicadores!N35</f>
        <v>1</v>
      </c>
      <c r="D9" s="72" t="s">
        <v>393</v>
      </c>
      <c r="E9" s="71">
        <f>'TABLERO DE MANDO'!F35</f>
        <v>0.85</v>
      </c>
      <c r="F9" s="73" t="s">
        <v>394</v>
      </c>
      <c r="G9" s="71">
        <f>'TABLERO DE MANDO'!G35</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0.84</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1" t="s">
        <v>539</v>
      </c>
      <c r="C32" s="268"/>
      <c r="D32" s="268"/>
      <c r="E32" s="269"/>
      <c r="F32" s="331" t="s">
        <v>540</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81.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Indicadores!F36</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Indicadores!A36</f>
        <v>Consumo de agua promedio bimensual por persona</v>
      </c>
      <c r="E6" s="247"/>
      <c r="F6" s="248" t="s">
        <v>448</v>
      </c>
      <c r="G6" s="247"/>
      <c r="H6" s="246" t="str">
        <f>Indicadores!S36</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55.5" customHeight="1">
      <c r="A7" s="65"/>
      <c r="B7" s="277" t="s">
        <v>449</v>
      </c>
      <c r="C7" s="264"/>
      <c r="D7" s="334" t="str">
        <f>Indicadores!G36</f>
        <v>(Consumo en m3 total bimensual/ ((promedio personas bimensual ministerio) + (promedio bimensual personal ANLA))</v>
      </c>
      <c r="E7" s="264"/>
      <c r="F7" s="279" t="s">
        <v>450</v>
      </c>
      <c r="G7" s="264"/>
      <c r="H7" s="278" t="str">
        <f>Indicadores!C36</f>
        <v>Mantener el promedio consumo de agua por persona respecto al consumo promedio de 2014</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Indicadores!P36</f>
        <v>Bimensual</v>
      </c>
      <c r="D8" s="66" t="s">
        <v>452</v>
      </c>
      <c r="E8" s="68" t="str">
        <f>Indicadores!R36</f>
        <v>Grupo de servicios administrativos</v>
      </c>
      <c r="F8" s="69" t="s">
        <v>453</v>
      </c>
      <c r="G8" s="67" t="str">
        <f>Indicadores!H36</f>
        <v>M3/persona</v>
      </c>
      <c r="H8" s="280" t="s">
        <v>454</v>
      </c>
      <c r="I8" s="282" t="str">
        <f>Indicadores!O36</f>
        <v>Hacia abajo</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Indicadores!N36</f>
        <v>1.66</v>
      </c>
      <c r="D9" s="72" t="s">
        <v>393</v>
      </c>
      <c r="E9" s="119">
        <f>'TABLERO DE MANDO'!F36</f>
        <v>1.9089999999999998</v>
      </c>
      <c r="F9" s="73" t="s">
        <v>394</v>
      </c>
      <c r="G9" s="119">
        <f>'TABLERO DE MANDO'!G36</f>
        <v>1.8260000000000001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20">
        <f>'TABLERO DE MANDO'!U25</f>
        <v>0</v>
      </c>
      <c r="D12" s="84">
        <f t="shared" ref="D12:D23" si="0">+$E$9</f>
        <v>1.9089999999999998</v>
      </c>
      <c r="E12" s="84">
        <f t="shared" ref="E12:E23" si="1">+$G$9</f>
        <v>1.8260000000000001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21">
        <v>0</v>
      </c>
      <c r="D13" s="84">
        <f t="shared" si="0"/>
        <v>1.9089999999999998</v>
      </c>
      <c r="E13" s="84">
        <f t="shared" si="1"/>
        <v>1.8260000000000001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21">
        <v>0</v>
      </c>
      <c r="D14" s="84">
        <f t="shared" si="0"/>
        <v>1.9089999999999998</v>
      </c>
      <c r="E14" s="84">
        <f t="shared" si="1"/>
        <v>1.8260000000000001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21">
        <v>0</v>
      </c>
      <c r="D15" s="84">
        <f t="shared" si="0"/>
        <v>1.9089999999999998</v>
      </c>
      <c r="E15" s="84">
        <f t="shared" si="1"/>
        <v>1.8260000000000001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21">
        <v>0</v>
      </c>
      <c r="D16" s="84">
        <f t="shared" si="0"/>
        <v>1.9089999999999998</v>
      </c>
      <c r="E16" s="84">
        <f t="shared" si="1"/>
        <v>1.8260000000000001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21">
        <v>0</v>
      </c>
      <c r="D17" s="84">
        <f t="shared" si="0"/>
        <v>1.9089999999999998</v>
      </c>
      <c r="E17" s="84">
        <f t="shared" si="1"/>
        <v>1.8260000000000001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21">
        <v>0</v>
      </c>
      <c r="D18" s="84">
        <f t="shared" si="0"/>
        <v>1.9089999999999998</v>
      </c>
      <c r="E18" s="84">
        <f t="shared" si="1"/>
        <v>1.8260000000000001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21">
        <v>0</v>
      </c>
      <c r="D19" s="84">
        <f t="shared" si="0"/>
        <v>1.9089999999999998</v>
      </c>
      <c r="E19" s="84">
        <f t="shared" si="1"/>
        <v>1.8260000000000001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21">
        <v>0</v>
      </c>
      <c r="D20" s="84">
        <f t="shared" si="0"/>
        <v>1.9089999999999998</v>
      </c>
      <c r="E20" s="84">
        <f t="shared" si="1"/>
        <v>1.8260000000000001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21">
        <v>0</v>
      </c>
      <c r="D21" s="84">
        <f t="shared" si="0"/>
        <v>1.9089999999999998</v>
      </c>
      <c r="E21" s="84">
        <f t="shared" si="1"/>
        <v>1.8260000000000001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21">
        <v>0</v>
      </c>
      <c r="D22" s="84">
        <f t="shared" si="0"/>
        <v>1.9089999999999998</v>
      </c>
      <c r="E22" s="84">
        <f t="shared" si="1"/>
        <v>1.8260000000000001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21">
        <v>0</v>
      </c>
      <c r="D23" s="84">
        <f t="shared" si="0"/>
        <v>1.9089999999999998</v>
      </c>
      <c r="E23" s="84">
        <f t="shared" si="1"/>
        <v>1.8260000000000001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1" t="s">
        <v>541</v>
      </c>
      <c r="C32" s="268"/>
      <c r="D32" s="268"/>
      <c r="E32" s="269"/>
      <c r="F32" s="333" t="s">
        <v>542</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28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Indicadores!F37</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Indicadores!A37</f>
        <v>Consumo de energía promedio mensual por persona</v>
      </c>
      <c r="E6" s="247"/>
      <c r="F6" s="248" t="s">
        <v>448</v>
      </c>
      <c r="G6" s="247"/>
      <c r="H6" s="246" t="str">
        <f>Indicadores!S37</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Indicadores!G37</f>
        <v>(Consumo total de energía en KW mensual / ((Número mensual de personas MADS) + (Número mensual de personas ANLA))</v>
      </c>
      <c r="E7" s="264"/>
      <c r="F7" s="279" t="s">
        <v>450</v>
      </c>
      <c r="G7" s="264"/>
      <c r="H7" s="278" t="str">
        <f>Indicadores!C37</f>
        <v>Mantener el promedio consumo de energía por persona respecto al consumo promedio de 2014</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Indicadores!P37</f>
        <v>Mensual</v>
      </c>
      <c r="D8" s="66" t="s">
        <v>452</v>
      </c>
      <c r="E8" s="68" t="str">
        <f>Indicadores!R37</f>
        <v>Grupo de servicios administrativos</v>
      </c>
      <c r="F8" s="69" t="s">
        <v>453</v>
      </c>
      <c r="G8" s="67" t="str">
        <f>Indicadores!H37</f>
        <v>Kw/persona</v>
      </c>
      <c r="H8" s="280" t="s">
        <v>454</v>
      </c>
      <c r="I8" s="282" t="str">
        <f>Indicadores!O37</f>
        <v>Hacia abajo</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Indicadores!N37</f>
        <v>51.31</v>
      </c>
      <c r="D9" s="72" t="s">
        <v>393</v>
      </c>
      <c r="E9" s="119">
        <f>'TABLERO DE MANDO'!F37</f>
        <v>59.006499999999996</v>
      </c>
      <c r="F9" s="73" t="s">
        <v>394</v>
      </c>
      <c r="G9" s="119">
        <f>'TABLERO DE MANDO'!G37</f>
        <v>56.44100000000001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22">
        <v>0</v>
      </c>
      <c r="D12" s="84">
        <f t="shared" ref="D12:D23" si="0">+$E$9</f>
        <v>59.006499999999996</v>
      </c>
      <c r="E12" s="84">
        <f t="shared" ref="E12:E23" si="1">+$G$9</f>
        <v>56.44100000000001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22">
        <v>0</v>
      </c>
      <c r="D13" s="84">
        <f t="shared" si="0"/>
        <v>59.006499999999996</v>
      </c>
      <c r="E13" s="84">
        <f t="shared" si="1"/>
        <v>56.44100000000001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22">
        <v>0</v>
      </c>
      <c r="D14" s="84">
        <f t="shared" si="0"/>
        <v>59.006499999999996</v>
      </c>
      <c r="E14" s="84">
        <f t="shared" si="1"/>
        <v>56.44100000000001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22">
        <v>0</v>
      </c>
      <c r="D15" s="84">
        <f t="shared" si="0"/>
        <v>59.006499999999996</v>
      </c>
      <c r="E15" s="84">
        <f t="shared" si="1"/>
        <v>56.44100000000001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22">
        <v>0</v>
      </c>
      <c r="D16" s="84">
        <f t="shared" si="0"/>
        <v>59.006499999999996</v>
      </c>
      <c r="E16" s="84">
        <f t="shared" si="1"/>
        <v>56.44100000000001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22">
        <v>0</v>
      </c>
      <c r="D17" s="84">
        <f t="shared" si="0"/>
        <v>59.006499999999996</v>
      </c>
      <c r="E17" s="84">
        <f t="shared" si="1"/>
        <v>56.44100000000001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22">
        <v>0</v>
      </c>
      <c r="D18" s="84">
        <f t="shared" si="0"/>
        <v>59.006499999999996</v>
      </c>
      <c r="E18" s="84">
        <f t="shared" si="1"/>
        <v>56.44100000000001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22">
        <v>0</v>
      </c>
      <c r="D19" s="84">
        <f t="shared" si="0"/>
        <v>59.006499999999996</v>
      </c>
      <c r="E19" s="84">
        <f t="shared" si="1"/>
        <v>56.44100000000001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22">
        <v>0</v>
      </c>
      <c r="D20" s="84">
        <f t="shared" si="0"/>
        <v>59.006499999999996</v>
      </c>
      <c r="E20" s="84">
        <f t="shared" si="1"/>
        <v>56.44100000000001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22">
        <v>0</v>
      </c>
      <c r="D21" s="84">
        <f t="shared" si="0"/>
        <v>59.006499999999996</v>
      </c>
      <c r="E21" s="84">
        <f t="shared" si="1"/>
        <v>56.44100000000001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22">
        <v>0</v>
      </c>
      <c r="D22" s="84">
        <f t="shared" si="0"/>
        <v>59.006499999999996</v>
      </c>
      <c r="E22" s="84">
        <f t="shared" si="1"/>
        <v>56.44100000000001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07">
        <f>'TABLERO DE MANDO'!U37</f>
        <v>0</v>
      </c>
      <c r="D23" s="84">
        <f t="shared" si="0"/>
        <v>59.006499999999996</v>
      </c>
      <c r="E23" s="84">
        <f t="shared" si="1"/>
        <v>56.44100000000001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1" t="s">
        <v>543</v>
      </c>
      <c r="C32" s="268"/>
      <c r="D32" s="268"/>
      <c r="E32" s="269"/>
      <c r="F32" s="333" t="s">
        <v>542</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36"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34.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326.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Indicadores!F38</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Indicadores!A38</f>
        <v>Consumo de papel promedio mensual por persona</v>
      </c>
      <c r="E6" s="247"/>
      <c r="F6" s="248" t="s">
        <v>448</v>
      </c>
      <c r="G6" s="247"/>
      <c r="H6" s="246" t="str">
        <f>Indicadores!S38</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Indicadores!G38</f>
        <v>(Consumo promedio de papel vigencia anterior - Consumo promedio de papel vigencia actual)/ Consumo promedio de papel vigencia anterior*100</v>
      </c>
      <c r="E7" s="264"/>
      <c r="F7" s="279" t="s">
        <v>450</v>
      </c>
      <c r="G7" s="264"/>
      <c r="H7" s="278" t="str">
        <f>Indicadores!C38</f>
        <v>Mantener el promedio consumo de papel por persona respecto al consumo promedio de 2014</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Indicadores!P38</f>
        <v>Mensual</v>
      </c>
      <c r="D8" s="66" t="s">
        <v>452</v>
      </c>
      <c r="E8" s="68" t="str">
        <f>Indicadores!R38</f>
        <v>Sistemas</v>
      </c>
      <c r="F8" s="69" t="s">
        <v>453</v>
      </c>
      <c r="G8" s="67" t="str">
        <f>Indicadores!H38</f>
        <v>Hojas/persona</v>
      </c>
      <c r="H8" s="280" t="s">
        <v>454</v>
      </c>
      <c r="I8" s="282" t="str">
        <f>Indicadores!O38</f>
        <v>Hacia abajo</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Indicadores!N38</f>
        <v>287.56</v>
      </c>
      <c r="D9" s="72" t="s">
        <v>393</v>
      </c>
      <c r="E9" s="119">
        <f>'TABLERO DE MANDO'!F38</f>
        <v>330.69399999999996</v>
      </c>
      <c r="F9" s="73" t="s">
        <v>394</v>
      </c>
      <c r="G9" s="119">
        <f>'TABLERO DE MANDO'!G38</f>
        <v>316.31600000000003</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22">
        <v>0</v>
      </c>
      <c r="D12" s="84">
        <f t="shared" ref="D12:D23" si="0">+$E$9</f>
        <v>330.69399999999996</v>
      </c>
      <c r="E12" s="84">
        <f t="shared" ref="E12:E23" si="1">+$G$9</f>
        <v>316.31600000000003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22">
        <v>0</v>
      </c>
      <c r="D13" s="84">
        <f t="shared" si="0"/>
        <v>330.69399999999996</v>
      </c>
      <c r="E13" s="84">
        <f t="shared" si="1"/>
        <v>316.31600000000003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22">
        <v>0</v>
      </c>
      <c r="D14" s="84">
        <f t="shared" si="0"/>
        <v>330.69399999999996</v>
      </c>
      <c r="E14" s="84">
        <f t="shared" si="1"/>
        <v>316.31600000000003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22">
        <v>0</v>
      </c>
      <c r="D15" s="84">
        <f t="shared" si="0"/>
        <v>330.69399999999996</v>
      </c>
      <c r="E15" s="84">
        <f t="shared" si="1"/>
        <v>316.31600000000003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22">
        <v>0</v>
      </c>
      <c r="D16" s="84">
        <f t="shared" si="0"/>
        <v>330.69399999999996</v>
      </c>
      <c r="E16" s="84">
        <f t="shared" si="1"/>
        <v>316.31600000000003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22">
        <v>0</v>
      </c>
      <c r="D17" s="84">
        <f t="shared" si="0"/>
        <v>330.69399999999996</v>
      </c>
      <c r="E17" s="84">
        <f t="shared" si="1"/>
        <v>316.31600000000003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22">
        <v>0</v>
      </c>
      <c r="D18" s="84">
        <f t="shared" si="0"/>
        <v>330.69399999999996</v>
      </c>
      <c r="E18" s="84">
        <f t="shared" si="1"/>
        <v>316.31600000000003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22">
        <v>0</v>
      </c>
      <c r="D19" s="84">
        <f t="shared" si="0"/>
        <v>330.69399999999996</v>
      </c>
      <c r="E19" s="84">
        <f t="shared" si="1"/>
        <v>316.31600000000003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22">
        <v>0</v>
      </c>
      <c r="D20" s="84">
        <f t="shared" si="0"/>
        <v>330.69399999999996</v>
      </c>
      <c r="E20" s="84">
        <f t="shared" si="1"/>
        <v>316.31600000000003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22">
        <v>0</v>
      </c>
      <c r="D21" s="84">
        <f t="shared" si="0"/>
        <v>330.69399999999996</v>
      </c>
      <c r="E21" s="84">
        <f t="shared" si="1"/>
        <v>316.31600000000003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22">
        <v>0</v>
      </c>
      <c r="D22" s="84">
        <f t="shared" si="0"/>
        <v>330.69399999999996</v>
      </c>
      <c r="E22" s="84">
        <f t="shared" si="1"/>
        <v>316.31600000000003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07">
        <f>'TABLERO DE MANDO'!U38</f>
        <v>0</v>
      </c>
      <c r="D23" s="84">
        <f t="shared" si="0"/>
        <v>330.69399999999996</v>
      </c>
      <c r="E23" s="84">
        <f t="shared" si="1"/>
        <v>316.31600000000003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5" t="s">
        <v>544</v>
      </c>
      <c r="C32" s="268"/>
      <c r="D32" s="268"/>
      <c r="E32" s="269"/>
      <c r="F32" s="284" t="s">
        <v>545</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Indicadores!F39</f>
        <v>Gestión Administrativa (GAD)</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Indicadores!A39</f>
        <v>Porcentaje de Residuos Aprovechados</v>
      </c>
      <c r="E6" s="247"/>
      <c r="F6" s="248" t="s">
        <v>448</v>
      </c>
      <c r="G6" s="247"/>
      <c r="H6" s="246" t="str">
        <f>Indicadores!S39</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Indicadores!G39</f>
        <v>Cantidad de residuos aprovechados / Cantidad de residuos generados *100</v>
      </c>
      <c r="E7" s="264"/>
      <c r="F7" s="279" t="s">
        <v>450</v>
      </c>
      <c r="G7" s="264"/>
      <c r="H7" s="278" t="str">
        <f>Indicadores!C39</f>
        <v>Aumentar el aprovechamiento de residuos no peligrosos aprovechables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Indicadores!P39</f>
        <v>Mensual</v>
      </c>
      <c r="D8" s="66" t="s">
        <v>452</v>
      </c>
      <c r="E8" s="68" t="str">
        <f>Indicadores!R39</f>
        <v>Grupo de servicios administrativos</v>
      </c>
      <c r="F8" s="69" t="s">
        <v>453</v>
      </c>
      <c r="G8" s="67" t="str">
        <f>Indicadores!H39</f>
        <v>Porcentaje</v>
      </c>
      <c r="H8" s="280" t="s">
        <v>454</v>
      </c>
      <c r="I8" s="282" t="str">
        <f>Indicadores!O39</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Indicadores!N39</f>
        <v>0.3</v>
      </c>
      <c r="D9" s="72" t="s">
        <v>393</v>
      </c>
      <c r="E9" s="71">
        <f>'TABLERO DE MANDO'!F39</f>
        <v>0.255</v>
      </c>
      <c r="F9" s="73" t="s">
        <v>394</v>
      </c>
      <c r="G9" s="71">
        <f>'TABLERO DE MANDO'!G39</f>
        <v>0.27</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0.5</v>
      </c>
      <c r="D12" s="84">
        <f t="shared" ref="D12:D23" si="0">+$E$9</f>
        <v>0.255</v>
      </c>
      <c r="E12" s="84">
        <f t="shared" ref="E12:E23" si="1">+$G$9</f>
        <v>0.27</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0.35</v>
      </c>
      <c r="D13" s="84">
        <f t="shared" si="0"/>
        <v>0.255</v>
      </c>
      <c r="E13" s="84">
        <f t="shared" si="1"/>
        <v>0.27</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0.255</v>
      </c>
      <c r="E14" s="84">
        <f t="shared" si="1"/>
        <v>0.27</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0.255</v>
      </c>
      <c r="E15" s="84">
        <f t="shared" si="1"/>
        <v>0.27</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0.255</v>
      </c>
      <c r="E16" s="84">
        <f t="shared" si="1"/>
        <v>0.27</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0.255</v>
      </c>
      <c r="E17" s="84">
        <f t="shared" si="1"/>
        <v>0.27</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0.255</v>
      </c>
      <c r="E18" s="84">
        <f t="shared" si="1"/>
        <v>0.27</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0.59</v>
      </c>
      <c r="D19" s="84">
        <f t="shared" si="0"/>
        <v>0.255</v>
      </c>
      <c r="E19" s="84">
        <f t="shared" si="1"/>
        <v>0.27</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0.255</v>
      </c>
      <c r="E20" s="84">
        <f t="shared" si="1"/>
        <v>0.27</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0.255</v>
      </c>
      <c r="E21" s="84">
        <f t="shared" si="1"/>
        <v>0.27</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0.38</v>
      </c>
      <c r="D22" s="84">
        <f t="shared" si="0"/>
        <v>0.255</v>
      </c>
      <c r="E22" s="84">
        <f t="shared" si="1"/>
        <v>0.27</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0.41</v>
      </c>
      <c r="D23" s="84">
        <f t="shared" si="0"/>
        <v>0.255</v>
      </c>
      <c r="E23" s="84">
        <f t="shared" si="1"/>
        <v>0.27</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5" t="s">
        <v>430</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Indicadores!F40</f>
        <v>Gestión Documental (DOC)</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Indicadores!A40</f>
        <v>Porcentaje de distribución de los Documentos</v>
      </c>
      <c r="E6" s="247"/>
      <c r="F6" s="248" t="s">
        <v>448</v>
      </c>
      <c r="G6" s="247"/>
      <c r="H6" s="246" t="str">
        <f>Indicadores!S40</f>
        <v>Subdirector Administrativo y financiero</v>
      </c>
      <c r="I6" s="260"/>
      <c r="J6" s="65"/>
      <c r="K6" s="65"/>
      <c r="L6" s="65"/>
      <c r="M6" s="65"/>
      <c r="N6" s="65"/>
      <c r="O6" s="65"/>
      <c r="P6" s="65"/>
      <c r="Q6" s="65"/>
      <c r="R6" s="65"/>
      <c r="S6" s="65"/>
      <c r="T6" s="65"/>
      <c r="U6" s="65"/>
      <c r="V6" s="65"/>
      <c r="W6" s="65"/>
      <c r="X6" s="65"/>
      <c r="Y6" s="65"/>
      <c r="Z6" s="65"/>
      <c r="AA6" s="65"/>
      <c r="AB6" s="65"/>
      <c r="AC6" s="65"/>
    </row>
    <row r="7" spans="1:29" ht="48.75" customHeight="1">
      <c r="A7" s="65"/>
      <c r="B7" s="277" t="s">
        <v>449</v>
      </c>
      <c r="C7" s="264"/>
      <c r="D7" s="278" t="str">
        <f>Indicadores!G40</f>
        <v>Porcentaje de Distribución de documentos internos en la entidad</v>
      </c>
      <c r="E7" s="264"/>
      <c r="F7" s="279" t="s">
        <v>450</v>
      </c>
      <c r="G7" s="264"/>
      <c r="H7" s="278" t="str">
        <f>Indicadores!C40</f>
        <v>Este indicador permite medir el porcentaje de distribución de los documentos físicos entre las áreas.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Indicadores!P40</f>
        <v>Mensual</v>
      </c>
      <c r="D8" s="69" t="s">
        <v>452</v>
      </c>
      <c r="E8" s="68" t="str">
        <f>Indicadores!R40</f>
        <v>Gestión Documental</v>
      </c>
      <c r="F8" s="69" t="s">
        <v>453</v>
      </c>
      <c r="G8" s="67" t="str">
        <f>Indicadores!H40</f>
        <v>Porcentaje</v>
      </c>
      <c r="H8" s="280" t="s">
        <v>454</v>
      </c>
      <c r="I8" s="282" t="str">
        <f>Indicadores!O40</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Indicadores!N40</f>
        <v>0.8</v>
      </c>
      <c r="D9" s="72" t="s">
        <v>472</v>
      </c>
      <c r="E9" s="71">
        <f>'TABLERO DE MANDO'!F40</f>
        <v>0.68</v>
      </c>
      <c r="F9" s="73" t="s">
        <v>473</v>
      </c>
      <c r="G9" s="71">
        <f>'TABLERO DE MANDO'!G40</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3.25" customHeight="1">
      <c r="A11" s="65"/>
      <c r="B11" s="77" t="s">
        <v>455</v>
      </c>
      <c r="C11" s="78" t="s">
        <v>456</v>
      </c>
      <c r="D11" s="79" t="str">
        <f>D9</f>
        <v>LÍMITE INSATISFACTORIO</v>
      </c>
      <c r="E11" s="79" t="str">
        <f>F9</f>
        <v>LÍMITE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5">
        <v>1</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6">
        <v>1</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6">
        <v>1</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6">
        <v>1</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6">
        <v>1</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1</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6">
        <v>1</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v>1</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1</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1</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5">
        <v>1</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1</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546</v>
      </c>
      <c r="C32" s="268"/>
      <c r="D32" s="268"/>
      <c r="E32" s="269"/>
      <c r="F32" s="267" t="s">
        <v>547</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Indicadores!F41</f>
        <v>Administración del Talento Humano. (ATH)</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Indicadores!A41</f>
        <v>Inducción a la entidad</v>
      </c>
      <c r="E6" s="247"/>
      <c r="F6" s="248" t="s">
        <v>448</v>
      </c>
      <c r="G6" s="247"/>
      <c r="H6" s="246" t="str">
        <f>Indicadores!S41</f>
        <v>Coordinador(a) Grupo de Talento Humano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Indicadores!G41</f>
        <v xml:space="preserve">No servidores que reciben inducción en el período por nivel jerárquico / No de servidores que ingresan al Ministerio en el período por nivel jerárquico </v>
      </c>
      <c r="E7" s="264"/>
      <c r="F7" s="279" t="s">
        <v>450</v>
      </c>
      <c r="G7" s="264"/>
      <c r="H7" s="278" t="str">
        <f>Indicadores!C41</f>
        <v>Mejorar la oportunidad al proceso de inducción de los servidores del Ministerio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Indicadores!P41</f>
        <v>Semestral</v>
      </c>
      <c r="D8" s="69" t="s">
        <v>452</v>
      </c>
      <c r="E8" s="68" t="str">
        <f>Indicadores!R41</f>
        <v>Programa de inducción en anexo PIC y lista de asistencia</v>
      </c>
      <c r="F8" s="69" t="s">
        <v>453</v>
      </c>
      <c r="G8" s="67" t="str">
        <f>Indicadores!H41</f>
        <v>Porcentaje</v>
      </c>
      <c r="H8" s="280" t="s">
        <v>454</v>
      </c>
      <c r="I8" s="282" t="str">
        <f>Indicadores!O41</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Indicadores!N41</f>
        <v>0.8</v>
      </c>
      <c r="D9" s="72" t="s">
        <v>393</v>
      </c>
      <c r="E9" s="71">
        <f>'TABLERO DE MANDO'!F41</f>
        <v>0.68</v>
      </c>
      <c r="F9" s="73" t="s">
        <v>394</v>
      </c>
      <c r="G9" s="71">
        <f>'TABLERO DE MANDO'!G41</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7">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7">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07">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7">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7">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1</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7">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7">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07">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7">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7">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0.4</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548</v>
      </c>
      <c r="C32" s="268"/>
      <c r="D32" s="268"/>
      <c r="E32" s="269"/>
      <c r="F32" s="267" t="s">
        <v>549</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Indicadores!F6</f>
        <v>Gestión Integrada del Portafolio de Planes Programa y Proyectos. (GIP)</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Indicadores!A6</f>
        <v>Gestión de solicitudes de modificaciones y autorizaciones presupuestales</v>
      </c>
      <c r="E6" s="247"/>
      <c r="F6" s="248" t="s">
        <v>448</v>
      </c>
      <c r="G6" s="247"/>
      <c r="H6" s="246" t="str">
        <f>Indicadores!S6</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Indicadores!G6</f>
        <v>(Número de tramites presupuestales realizados / Número total de solicitudes) X 100</v>
      </c>
      <c r="E7" s="264"/>
      <c r="F7" s="279" t="s">
        <v>450</v>
      </c>
      <c r="G7" s="264"/>
      <c r="H7" s="278" t="str">
        <f>Indicadores!C6</f>
        <v>Medir la respuesta oportuna a las solicitudes de tramites presupuestales realizados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Indicadores!P6</f>
        <v>Mensual</v>
      </c>
      <c r="D8" s="66" t="s">
        <v>452</v>
      </c>
      <c r="E8" s="68" t="str">
        <f>Indicadores!R6</f>
        <v>Sistema Unificado de Inversiones y Finanzas Públicas SUIFP</v>
      </c>
      <c r="F8" s="69" t="s">
        <v>453</v>
      </c>
      <c r="G8" s="67" t="str">
        <f>Indicadores!H6</f>
        <v>Porcentaje</v>
      </c>
      <c r="H8" s="280" t="s">
        <v>454</v>
      </c>
      <c r="I8" s="282" t="str">
        <f>Indicadores!O6</f>
        <v xml:space="preserve">PUNTO MEDIO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Indicadores!N6</f>
        <v>0.9</v>
      </c>
      <c r="D9" s="72" t="s">
        <v>393</v>
      </c>
      <c r="E9" s="71">
        <f>'TABLERO DE MANDO'!F6</f>
        <v>0.76500000000000001</v>
      </c>
      <c r="F9" s="73" t="s">
        <v>394</v>
      </c>
      <c r="G9" s="71">
        <f>'TABLERO DE MANDO'!G6</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1"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21" customHeight="1">
      <c r="A12" s="65"/>
      <c r="B12" s="82" t="s">
        <v>398</v>
      </c>
      <c r="C12" s="85">
        <v>1</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6">
        <v>1</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6">
        <v>1</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6">
        <v>1</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6">
        <v>1</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1</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6">
        <v>1</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v>1</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1</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1</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MANDO'!T6</f>
        <v>1</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MANDO'!U6</f>
        <v>1</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462</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53.2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66.7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86.2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0"/>
      <c r="C42" s="271"/>
      <c r="D42" s="271"/>
      <c r="E42" s="272"/>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5.75" customHeight="1">
      <c r="A43" s="65"/>
      <c r="B43" s="270"/>
      <c r="C43" s="271"/>
      <c r="D43" s="271"/>
      <c r="E43" s="272"/>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5.75" customHeight="1">
      <c r="A44" s="65"/>
      <c r="B44" s="270"/>
      <c r="C44" s="271"/>
      <c r="D44" s="271"/>
      <c r="E44" s="272"/>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5.75" customHeight="1">
      <c r="A45" s="65"/>
      <c r="B45" s="270"/>
      <c r="C45" s="271"/>
      <c r="D45" s="271"/>
      <c r="E45" s="272"/>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5.75" customHeight="1">
      <c r="A46" s="65"/>
      <c r="B46" s="270"/>
      <c r="C46" s="271"/>
      <c r="D46" s="271"/>
      <c r="E46" s="272"/>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6.5" customHeight="1">
      <c r="A47" s="65"/>
      <c r="B47" s="273"/>
      <c r="C47" s="274"/>
      <c r="D47" s="274"/>
      <c r="E47" s="27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7"/>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Indicadores!F42</f>
        <v>Administración del Talento Humano. (ATH)</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Indicadores!A42</f>
        <v>Cumplimiento programación de vacaciones</v>
      </c>
      <c r="E6" s="247"/>
      <c r="F6" s="248" t="s">
        <v>448</v>
      </c>
      <c r="G6" s="247"/>
      <c r="H6" s="246" t="str">
        <f>Indicadores!S42</f>
        <v>Coordinador(a) Grupo de Talento Humano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Indicadores!G42</f>
        <v>(No de funcionarios SIN interrupción NI aplazamiento de vacaciones durante el año / No de funcionarios con vacaciones programadas durante el año) X 100</v>
      </c>
      <c r="E7" s="264"/>
      <c r="F7" s="279" t="s">
        <v>450</v>
      </c>
      <c r="G7" s="264"/>
      <c r="H7" s="278" t="str">
        <f>Indicadores!C42</f>
        <v>Con este indicador se revisará el cumplimiento de la programación de vacaciones en las diferentes dependencias y grupos del Ministerio de Ambiente y Desarrollo Sostenible, con el fin de cumplir con la planeación de vacaciones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Indicadores!P42</f>
        <v>Trimestral</v>
      </c>
      <c r="D8" s="69" t="s">
        <v>452</v>
      </c>
      <c r="E8" s="68" t="str">
        <f>Indicadores!R42</f>
        <v>Programación de vacaciones y resolución de vacaciones</v>
      </c>
      <c r="F8" s="69" t="s">
        <v>453</v>
      </c>
      <c r="G8" s="67" t="str">
        <f>Indicadores!H42</f>
        <v>Porcentaje</v>
      </c>
      <c r="H8" s="280" t="s">
        <v>454</v>
      </c>
      <c r="I8" s="282" t="str">
        <f>Indicadores!O42</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Indicadores!N42</f>
        <v>0.8</v>
      </c>
      <c r="D9" s="72" t="s">
        <v>393</v>
      </c>
      <c r="E9" s="71">
        <v>0.68</v>
      </c>
      <c r="F9" s="73" t="s">
        <v>394</v>
      </c>
      <c r="G9" s="71">
        <v>0.72</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123"/>
      <c r="B11" s="124" t="s">
        <v>455</v>
      </c>
      <c r="C11" s="125" t="s">
        <v>456</v>
      </c>
      <c r="D11" s="126" t="s">
        <v>393</v>
      </c>
      <c r="E11" s="127" t="s">
        <v>394</v>
      </c>
      <c r="F11" s="128"/>
      <c r="G11" s="128"/>
      <c r="H11" s="128"/>
      <c r="I11" s="129"/>
      <c r="J11" s="123"/>
      <c r="K11" s="123"/>
      <c r="L11" s="123"/>
      <c r="M11" s="123"/>
      <c r="N11" s="123"/>
      <c r="O11" s="123"/>
      <c r="P11" s="123"/>
      <c r="Q11" s="123"/>
      <c r="R11" s="123"/>
      <c r="S11" s="123"/>
      <c r="T11" s="123"/>
      <c r="U11" s="123"/>
      <c r="V11" s="123"/>
      <c r="W11" s="123"/>
      <c r="X11" s="123"/>
      <c r="Y11" s="123"/>
      <c r="Z11" s="123"/>
      <c r="AA11" s="123"/>
      <c r="AB11" s="123"/>
      <c r="AC11" s="123"/>
    </row>
    <row r="12" spans="1:29" ht="13.5" customHeight="1">
      <c r="A12" s="123"/>
      <c r="B12" s="105" t="s">
        <v>398</v>
      </c>
      <c r="C12" s="130">
        <v>0</v>
      </c>
      <c r="D12" s="131">
        <v>0.68</v>
      </c>
      <c r="E12" s="131">
        <v>0.72</v>
      </c>
      <c r="F12" s="128"/>
      <c r="G12" s="128"/>
      <c r="H12" s="128"/>
      <c r="I12" s="129"/>
      <c r="J12" s="123"/>
      <c r="K12" s="123"/>
      <c r="L12" s="123"/>
      <c r="M12" s="123"/>
      <c r="N12" s="123"/>
      <c r="O12" s="123"/>
      <c r="P12" s="123"/>
      <c r="Q12" s="123"/>
      <c r="R12" s="123"/>
      <c r="S12" s="123"/>
      <c r="T12" s="123"/>
      <c r="U12" s="123"/>
      <c r="V12" s="123"/>
      <c r="W12" s="123"/>
      <c r="X12" s="123"/>
      <c r="Y12" s="123"/>
      <c r="Z12" s="123"/>
      <c r="AA12" s="123"/>
      <c r="AB12" s="123"/>
      <c r="AC12" s="123"/>
    </row>
    <row r="13" spans="1:29" ht="13.5" customHeight="1">
      <c r="A13" s="123"/>
      <c r="B13" s="105" t="s">
        <v>399</v>
      </c>
      <c r="C13" s="130">
        <v>0</v>
      </c>
      <c r="D13" s="131">
        <v>0.68</v>
      </c>
      <c r="E13" s="131">
        <v>0.72</v>
      </c>
      <c r="F13" s="128"/>
      <c r="G13" s="128"/>
      <c r="H13" s="128"/>
      <c r="I13" s="129"/>
      <c r="J13" s="123"/>
      <c r="K13" s="123"/>
      <c r="L13" s="123"/>
      <c r="M13" s="123"/>
      <c r="N13" s="123"/>
      <c r="O13" s="123"/>
      <c r="P13" s="123"/>
      <c r="Q13" s="123"/>
      <c r="R13" s="123"/>
      <c r="S13" s="123"/>
      <c r="T13" s="123"/>
      <c r="U13" s="123"/>
      <c r="V13" s="123"/>
      <c r="W13" s="123"/>
      <c r="X13" s="123"/>
      <c r="Y13" s="123"/>
      <c r="Z13" s="123"/>
      <c r="AA13" s="123"/>
      <c r="AB13" s="123"/>
      <c r="AC13" s="123"/>
    </row>
    <row r="14" spans="1:29" ht="13.5" customHeight="1">
      <c r="A14" s="123"/>
      <c r="B14" s="105" t="s">
        <v>400</v>
      </c>
      <c r="C14" s="118">
        <v>0.85</v>
      </c>
      <c r="D14" s="131">
        <v>0.68</v>
      </c>
      <c r="E14" s="131">
        <v>0.72</v>
      </c>
      <c r="F14" s="128"/>
      <c r="G14" s="128"/>
      <c r="H14" s="128"/>
      <c r="I14" s="129"/>
      <c r="J14" s="123"/>
      <c r="K14" s="123"/>
      <c r="L14" s="123"/>
      <c r="M14" s="123"/>
      <c r="N14" s="123"/>
      <c r="O14" s="123"/>
      <c r="P14" s="123"/>
      <c r="Q14" s="123"/>
      <c r="R14" s="123"/>
      <c r="S14" s="123"/>
      <c r="T14" s="123"/>
      <c r="U14" s="123"/>
      <c r="V14" s="123"/>
      <c r="W14" s="123"/>
      <c r="X14" s="123"/>
      <c r="Y14" s="123"/>
      <c r="Z14" s="123"/>
      <c r="AA14" s="123"/>
      <c r="AB14" s="123"/>
      <c r="AC14" s="123"/>
    </row>
    <row r="15" spans="1:29" ht="13.5" customHeight="1">
      <c r="A15" s="123"/>
      <c r="B15" s="105" t="s">
        <v>401</v>
      </c>
      <c r="C15" s="130">
        <v>0</v>
      </c>
      <c r="D15" s="131">
        <v>0.68</v>
      </c>
      <c r="E15" s="131">
        <v>0.72</v>
      </c>
      <c r="F15" s="128"/>
      <c r="G15" s="128"/>
      <c r="H15" s="128"/>
      <c r="I15" s="129"/>
      <c r="J15" s="123"/>
      <c r="K15" s="123"/>
      <c r="L15" s="123"/>
      <c r="M15" s="123"/>
      <c r="N15" s="123"/>
      <c r="O15" s="123"/>
      <c r="P15" s="123"/>
      <c r="Q15" s="123"/>
      <c r="R15" s="123"/>
      <c r="S15" s="123"/>
      <c r="T15" s="123"/>
      <c r="U15" s="123"/>
      <c r="V15" s="123"/>
      <c r="W15" s="123"/>
      <c r="X15" s="123"/>
      <c r="Y15" s="123"/>
      <c r="Z15" s="123"/>
      <c r="AA15" s="123"/>
      <c r="AB15" s="123"/>
      <c r="AC15" s="123"/>
    </row>
    <row r="16" spans="1:29" ht="13.5" customHeight="1">
      <c r="A16" s="123"/>
      <c r="B16" s="105" t="s">
        <v>402</v>
      </c>
      <c r="C16" s="130">
        <v>0</v>
      </c>
      <c r="D16" s="131">
        <v>0.68</v>
      </c>
      <c r="E16" s="131">
        <v>0.72</v>
      </c>
      <c r="F16" s="128"/>
      <c r="G16" s="128"/>
      <c r="H16" s="128"/>
      <c r="I16" s="129"/>
      <c r="J16" s="123"/>
      <c r="K16" s="123"/>
      <c r="L16" s="123"/>
      <c r="M16" s="123"/>
      <c r="N16" s="123"/>
      <c r="O16" s="123"/>
      <c r="P16" s="123"/>
      <c r="Q16" s="123"/>
      <c r="R16" s="123"/>
      <c r="S16" s="123"/>
      <c r="T16" s="123"/>
      <c r="U16" s="123"/>
      <c r="V16" s="123"/>
      <c r="W16" s="123"/>
      <c r="X16" s="123"/>
      <c r="Y16" s="123"/>
      <c r="Z16" s="123"/>
      <c r="AA16" s="123"/>
      <c r="AB16" s="123"/>
      <c r="AC16" s="123"/>
    </row>
    <row r="17" spans="1:29" ht="13.5" customHeight="1">
      <c r="A17" s="123"/>
      <c r="B17" s="105" t="s">
        <v>403</v>
      </c>
      <c r="C17" s="118">
        <v>0.94</v>
      </c>
      <c r="D17" s="131">
        <v>0.68</v>
      </c>
      <c r="E17" s="131">
        <v>0.72</v>
      </c>
      <c r="F17" s="128"/>
      <c r="G17" s="128"/>
      <c r="H17" s="128"/>
      <c r="I17" s="129"/>
      <c r="J17" s="123"/>
      <c r="K17" s="123"/>
      <c r="L17" s="123"/>
      <c r="M17" s="123"/>
      <c r="N17" s="123"/>
      <c r="O17" s="123"/>
      <c r="P17" s="123"/>
      <c r="Q17" s="123"/>
      <c r="R17" s="123"/>
      <c r="S17" s="123"/>
      <c r="T17" s="123"/>
      <c r="U17" s="123"/>
      <c r="V17" s="123"/>
      <c r="W17" s="123"/>
      <c r="X17" s="123"/>
      <c r="Y17" s="123"/>
      <c r="Z17" s="123"/>
      <c r="AA17" s="123"/>
      <c r="AB17" s="123"/>
      <c r="AC17" s="123"/>
    </row>
    <row r="18" spans="1:29" ht="13.5" customHeight="1">
      <c r="A18" s="123"/>
      <c r="B18" s="105" t="s">
        <v>404</v>
      </c>
      <c r="C18" s="130">
        <v>0</v>
      </c>
      <c r="D18" s="131">
        <v>0.68</v>
      </c>
      <c r="E18" s="131">
        <v>0.72</v>
      </c>
      <c r="F18" s="128"/>
      <c r="G18" s="128"/>
      <c r="H18" s="128"/>
      <c r="I18" s="129"/>
      <c r="J18" s="123"/>
      <c r="K18" s="123"/>
      <c r="L18" s="123"/>
      <c r="M18" s="123"/>
      <c r="N18" s="123"/>
      <c r="O18" s="123"/>
      <c r="P18" s="123"/>
      <c r="Q18" s="123"/>
      <c r="R18" s="123"/>
      <c r="S18" s="123"/>
      <c r="T18" s="123"/>
      <c r="U18" s="123"/>
      <c r="V18" s="123"/>
      <c r="W18" s="123"/>
      <c r="X18" s="123"/>
      <c r="Y18" s="123"/>
      <c r="Z18" s="123"/>
      <c r="AA18" s="123"/>
      <c r="AB18" s="123"/>
      <c r="AC18" s="123"/>
    </row>
    <row r="19" spans="1:29" ht="13.5" customHeight="1">
      <c r="A19" s="123"/>
      <c r="B19" s="105" t="s">
        <v>405</v>
      </c>
      <c r="C19" s="130">
        <v>0</v>
      </c>
      <c r="D19" s="131">
        <v>0.68</v>
      </c>
      <c r="E19" s="131">
        <v>0.72</v>
      </c>
      <c r="F19" s="128"/>
      <c r="G19" s="128"/>
      <c r="H19" s="128"/>
      <c r="I19" s="129"/>
      <c r="J19" s="123"/>
      <c r="K19" s="123"/>
      <c r="L19" s="123"/>
      <c r="M19" s="123"/>
      <c r="N19" s="123"/>
      <c r="O19" s="123"/>
      <c r="P19" s="123"/>
      <c r="Q19" s="123"/>
      <c r="R19" s="123"/>
      <c r="S19" s="123"/>
      <c r="T19" s="123"/>
      <c r="U19" s="123"/>
      <c r="V19" s="123"/>
      <c r="W19" s="123"/>
      <c r="X19" s="123"/>
      <c r="Y19" s="123"/>
      <c r="Z19" s="123"/>
      <c r="AA19" s="123"/>
      <c r="AB19" s="123"/>
      <c r="AC19" s="123"/>
    </row>
    <row r="20" spans="1:29" ht="13.5" customHeight="1">
      <c r="A20" s="123"/>
      <c r="B20" s="105" t="s">
        <v>406</v>
      </c>
      <c r="C20" s="118">
        <v>0.93</v>
      </c>
      <c r="D20" s="131">
        <v>0.68</v>
      </c>
      <c r="E20" s="131">
        <v>0.72</v>
      </c>
      <c r="F20" s="128"/>
      <c r="G20" s="128"/>
      <c r="H20" s="128"/>
      <c r="I20" s="129"/>
      <c r="J20" s="123"/>
      <c r="K20" s="123"/>
      <c r="L20" s="123"/>
      <c r="M20" s="123"/>
      <c r="N20" s="123"/>
      <c r="O20" s="123"/>
      <c r="P20" s="123"/>
      <c r="Q20" s="123"/>
      <c r="R20" s="123"/>
      <c r="S20" s="123"/>
      <c r="T20" s="123"/>
      <c r="U20" s="123"/>
      <c r="V20" s="123"/>
      <c r="W20" s="123"/>
      <c r="X20" s="123"/>
      <c r="Y20" s="123"/>
      <c r="Z20" s="123"/>
      <c r="AA20" s="123"/>
      <c r="AB20" s="123"/>
      <c r="AC20" s="123"/>
    </row>
    <row r="21" spans="1:29" ht="13.5" customHeight="1">
      <c r="A21" s="123"/>
      <c r="B21" s="105" t="s">
        <v>407</v>
      </c>
      <c r="C21" s="130">
        <v>0</v>
      </c>
      <c r="D21" s="131">
        <v>0.68</v>
      </c>
      <c r="E21" s="131">
        <v>0.72</v>
      </c>
      <c r="F21" s="128"/>
      <c r="G21" s="128"/>
      <c r="H21" s="128"/>
      <c r="I21" s="129"/>
      <c r="J21" s="123"/>
      <c r="K21" s="123"/>
      <c r="L21" s="123"/>
      <c r="M21" s="123"/>
      <c r="N21" s="123"/>
      <c r="O21" s="123"/>
      <c r="P21" s="123"/>
      <c r="Q21" s="123"/>
      <c r="R21" s="123"/>
      <c r="S21" s="123"/>
      <c r="T21" s="123"/>
      <c r="U21" s="123"/>
      <c r="V21" s="123"/>
      <c r="W21" s="123"/>
      <c r="X21" s="123"/>
      <c r="Y21" s="123"/>
      <c r="Z21" s="123"/>
      <c r="AA21" s="123"/>
      <c r="AB21" s="123"/>
      <c r="AC21" s="123"/>
    </row>
    <row r="22" spans="1:29" ht="13.5" customHeight="1">
      <c r="A22" s="123"/>
      <c r="B22" s="105" t="s">
        <v>408</v>
      </c>
      <c r="C22" s="130">
        <v>0</v>
      </c>
      <c r="D22" s="131">
        <v>0.68</v>
      </c>
      <c r="E22" s="131">
        <v>0.72</v>
      </c>
      <c r="F22" s="128"/>
      <c r="G22" s="128"/>
      <c r="H22" s="128"/>
      <c r="I22" s="129"/>
      <c r="J22" s="123"/>
      <c r="K22" s="123"/>
      <c r="L22" s="123"/>
      <c r="M22" s="123"/>
      <c r="N22" s="123"/>
      <c r="O22" s="123"/>
      <c r="P22" s="123"/>
      <c r="Q22" s="123"/>
      <c r="R22" s="123"/>
      <c r="S22" s="123"/>
      <c r="T22" s="123"/>
      <c r="U22" s="123"/>
      <c r="V22" s="123"/>
      <c r="W22" s="123"/>
      <c r="X22" s="123"/>
      <c r="Y22" s="123"/>
      <c r="Z22" s="123"/>
      <c r="AA22" s="123"/>
      <c r="AB22" s="123"/>
      <c r="AC22" s="123"/>
    </row>
    <row r="23" spans="1:29" ht="13.5" customHeight="1">
      <c r="A23" s="123"/>
      <c r="B23" s="105" t="s">
        <v>409</v>
      </c>
      <c r="C23" s="118">
        <v>0.94</v>
      </c>
      <c r="D23" s="131">
        <v>0.68</v>
      </c>
      <c r="E23" s="131">
        <v>0.72</v>
      </c>
      <c r="F23" s="128"/>
      <c r="G23" s="128"/>
      <c r="H23" s="128"/>
      <c r="I23" s="129"/>
      <c r="J23" s="123"/>
      <c r="K23" s="123"/>
      <c r="L23" s="123"/>
      <c r="M23" s="123"/>
      <c r="N23" s="123"/>
      <c r="O23" s="123"/>
      <c r="P23" s="123"/>
      <c r="Q23" s="123"/>
      <c r="R23" s="123"/>
      <c r="S23" s="123"/>
      <c r="T23" s="123"/>
      <c r="U23" s="123"/>
      <c r="V23" s="123"/>
      <c r="W23" s="123"/>
      <c r="X23" s="123"/>
      <c r="Y23" s="123"/>
      <c r="Z23" s="123"/>
      <c r="AA23" s="123"/>
      <c r="AB23" s="123"/>
      <c r="AC23" s="123"/>
    </row>
    <row r="24" spans="1:29" ht="13.5" customHeight="1">
      <c r="A24" s="123"/>
      <c r="B24" s="132"/>
      <c r="C24" s="128"/>
      <c r="D24" s="128"/>
      <c r="E24" s="128"/>
      <c r="F24" s="128"/>
      <c r="G24" s="128"/>
      <c r="H24" s="128"/>
      <c r="I24" s="129"/>
      <c r="J24" s="123"/>
      <c r="K24" s="123"/>
      <c r="L24" s="123"/>
      <c r="M24" s="123"/>
      <c r="N24" s="123"/>
      <c r="O24" s="123"/>
      <c r="P24" s="123"/>
      <c r="Q24" s="123"/>
      <c r="R24" s="123"/>
      <c r="S24" s="123"/>
      <c r="T24" s="123"/>
      <c r="U24" s="123"/>
      <c r="V24" s="123"/>
      <c r="W24" s="123"/>
      <c r="X24" s="123"/>
      <c r="Y24" s="123"/>
      <c r="Z24" s="123"/>
      <c r="AA24" s="123"/>
      <c r="AB24" s="123"/>
      <c r="AC24" s="123"/>
    </row>
    <row r="25" spans="1:29" ht="13.5" customHeight="1">
      <c r="A25" s="123"/>
      <c r="B25" s="132"/>
      <c r="C25" s="128"/>
      <c r="D25" s="128"/>
      <c r="E25" s="128"/>
      <c r="F25" s="128"/>
      <c r="G25" s="128"/>
      <c r="H25" s="128"/>
      <c r="I25" s="129"/>
      <c r="J25" s="123"/>
      <c r="K25" s="123"/>
      <c r="L25" s="123"/>
      <c r="M25" s="123"/>
      <c r="N25" s="123"/>
      <c r="O25" s="123"/>
      <c r="P25" s="123"/>
      <c r="Q25" s="123"/>
      <c r="R25" s="123"/>
      <c r="S25" s="123"/>
      <c r="T25" s="123"/>
      <c r="U25" s="123"/>
      <c r="V25" s="123"/>
      <c r="W25" s="123"/>
      <c r="X25" s="123"/>
      <c r="Y25" s="123"/>
      <c r="Z25" s="123"/>
      <c r="AA25" s="123"/>
      <c r="AB25" s="123"/>
      <c r="AC25" s="123"/>
    </row>
    <row r="26" spans="1:29" ht="13.5" customHeight="1">
      <c r="A26" s="123"/>
      <c r="B26" s="132"/>
      <c r="C26" s="128"/>
      <c r="D26" s="128"/>
      <c r="E26" s="128"/>
      <c r="F26" s="128"/>
      <c r="G26" s="128"/>
      <c r="H26" s="128"/>
      <c r="I26" s="129"/>
      <c r="J26" s="123"/>
      <c r="K26" s="123"/>
      <c r="L26" s="123"/>
      <c r="M26" s="123"/>
      <c r="N26" s="123"/>
      <c r="O26" s="123"/>
      <c r="P26" s="123"/>
      <c r="Q26" s="123"/>
      <c r="R26" s="123"/>
      <c r="S26" s="123"/>
      <c r="T26" s="123"/>
      <c r="U26" s="123"/>
      <c r="V26" s="123"/>
      <c r="W26" s="123"/>
      <c r="X26" s="123"/>
      <c r="Y26" s="123"/>
      <c r="Z26" s="123"/>
      <c r="AA26" s="123"/>
      <c r="AB26" s="123"/>
      <c r="AC26" s="123"/>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550</v>
      </c>
      <c r="C32" s="268"/>
      <c r="D32" s="268"/>
      <c r="E32" s="269"/>
      <c r="F32" s="267" t="s">
        <v>551</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Indicadores!F43</f>
        <v>Administración del Talento Humano. (ATH)</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Indicadores!A43</f>
        <v>Porcentaje de cumplimiento de la evaluación SST</v>
      </c>
      <c r="E6" s="247"/>
      <c r="F6" s="248" t="s">
        <v>448</v>
      </c>
      <c r="G6" s="247"/>
      <c r="H6" s="246" t="str">
        <f>Indicadores!S43</f>
        <v>Coordinador(a) Grupo de Talento Humano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Indicadores!G43</f>
        <v>Evaluación del sistema de gestión de Seguridad y Salud en el Trabajo (ESG-SST)</v>
      </c>
      <c r="E7" s="264"/>
      <c r="F7" s="279" t="s">
        <v>450</v>
      </c>
      <c r="G7" s="264"/>
      <c r="H7" s="278" t="str">
        <f>Indicadores!C43</f>
        <v>Comparar el cumplimiento de la implementación de SG-SST con el año anterior</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Indicadores!P43</f>
        <v>Anual</v>
      </c>
      <c r="D8" s="69" t="s">
        <v>452</v>
      </c>
      <c r="E8" s="68" t="str">
        <f>Indicadores!R43</f>
        <v>Grupo de Talento Humano</v>
      </c>
      <c r="F8" s="69" t="s">
        <v>453</v>
      </c>
      <c r="G8" s="67" t="str">
        <f>Indicadores!H43</f>
        <v>Porcentaje</v>
      </c>
      <c r="H8" s="280" t="s">
        <v>454</v>
      </c>
      <c r="I8" s="282" t="str">
        <f>Indicadores!O43</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Indicadores!N43</f>
        <v>0.8</v>
      </c>
      <c r="D9" s="72" t="s">
        <v>393</v>
      </c>
      <c r="E9" s="71">
        <f>'TABLERO DE MANDO'!F43</f>
        <v>0.68</v>
      </c>
      <c r="F9" s="73" t="s">
        <v>394</v>
      </c>
      <c r="G9" s="71">
        <f>'TABLERO DE MANDO'!G43</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MANDO'!U43</f>
        <v>0.98</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552</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Indicadores!F44</f>
        <v>Administración del Talento Humano. (ATH)</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Indicadores!A44</f>
        <v>Recobro de incapacidades</v>
      </c>
      <c r="E6" s="247"/>
      <c r="F6" s="248" t="s">
        <v>448</v>
      </c>
      <c r="G6" s="247"/>
      <c r="H6" s="246" t="str">
        <f>Indicadores!S44</f>
        <v>Coordinador(a) Grupo de Talento Humano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Indicadores!G44</f>
        <v>Total de incapacidades pagadas en el semestre / Sumatoria de incapacidades y licencias &lt;= a 180 días radicadas en el Grupo de Talento Humano en el semestre ($ en pesos) * 100</v>
      </c>
      <c r="E7" s="264"/>
      <c r="F7" s="279" t="s">
        <v>450</v>
      </c>
      <c r="G7" s="264"/>
      <c r="H7" s="278" t="str">
        <f>Indicadores!C44</f>
        <v>Medir la gestión en el cobro de incapacidades por parte del Grupo de Talento Humano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Indicadores!P44</f>
        <v>Anual</v>
      </c>
      <c r="D8" s="69" t="s">
        <v>452</v>
      </c>
      <c r="E8" s="68" t="str">
        <f>Indicadores!R44</f>
        <v>Programación de pagos</v>
      </c>
      <c r="F8" s="69" t="s">
        <v>453</v>
      </c>
      <c r="G8" s="67" t="str">
        <f>Indicadores!H44</f>
        <v>Porcentaje</v>
      </c>
      <c r="H8" s="280" t="s">
        <v>454</v>
      </c>
      <c r="I8" s="282" t="str">
        <f>Indicadores!O44</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Indicadores!N44</f>
        <v>0.75</v>
      </c>
      <c r="D9" s="72" t="s">
        <v>393</v>
      </c>
      <c r="E9" s="71">
        <f>'TABLERO DE MANDO'!F44</f>
        <v>0.63749999999999996</v>
      </c>
      <c r="F9" s="73" t="s">
        <v>394</v>
      </c>
      <c r="G9" s="71">
        <f>'TABLERO DE MANDO'!G44</f>
        <v>0.67500000000000004</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0.63749999999999996</v>
      </c>
      <c r="E12" s="84">
        <f t="shared" ref="E12:E23" si="1">+$G$9</f>
        <v>0.67500000000000004</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0.63749999999999996</v>
      </c>
      <c r="E13" s="84">
        <f t="shared" si="1"/>
        <v>0.67500000000000004</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0.63749999999999996</v>
      </c>
      <c r="E14" s="84">
        <f t="shared" si="1"/>
        <v>0.67500000000000004</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0.63749999999999996</v>
      </c>
      <c r="E15" s="84">
        <f t="shared" si="1"/>
        <v>0.67500000000000004</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0.63749999999999996</v>
      </c>
      <c r="E16" s="84">
        <f t="shared" si="1"/>
        <v>0.67500000000000004</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0.63749999999999996</v>
      </c>
      <c r="E17" s="84">
        <f t="shared" si="1"/>
        <v>0.67500000000000004</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0.63749999999999996</v>
      </c>
      <c r="E18" s="84">
        <f t="shared" si="1"/>
        <v>0.67500000000000004</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0.63749999999999996</v>
      </c>
      <c r="E19" s="84">
        <f t="shared" si="1"/>
        <v>0.67500000000000004</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0.63749999999999996</v>
      </c>
      <c r="E20" s="84">
        <f t="shared" si="1"/>
        <v>0.67500000000000004</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0.63749999999999996</v>
      </c>
      <c r="E21" s="84">
        <f t="shared" si="1"/>
        <v>0.67500000000000004</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0.63749999999999996</v>
      </c>
      <c r="E22" s="84">
        <f t="shared" si="1"/>
        <v>0.67500000000000004</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MANDO'!U44</f>
        <v>0.7</v>
      </c>
      <c r="D23" s="84">
        <f t="shared" si="0"/>
        <v>0.63749999999999996</v>
      </c>
      <c r="E23" s="84">
        <f t="shared" si="1"/>
        <v>0.67500000000000004</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553</v>
      </c>
      <c r="C32" s="268"/>
      <c r="D32" s="268"/>
      <c r="E32" s="269"/>
      <c r="F32" s="302" t="s">
        <v>432</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3.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Indicadores!F45</f>
        <v>Administración del Talento Humano. (ATH)</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Indicadores!A45</f>
        <v>Gestión de cobro de incapacidades</v>
      </c>
      <c r="E6" s="247"/>
      <c r="F6" s="248" t="s">
        <v>448</v>
      </c>
      <c r="G6" s="247"/>
      <c r="H6" s="246" t="str">
        <f>Indicadores!S45</f>
        <v>Coordinador(a) Grupo de Talento Humano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Indicadores!G45</f>
        <v>(No de incapacidades tramitadas en el periodo / No total de incapacidades) X 100</v>
      </c>
      <c r="E7" s="264"/>
      <c r="F7" s="279" t="s">
        <v>450</v>
      </c>
      <c r="G7" s="264"/>
      <c r="H7" s="278" t="str">
        <f>Indicadores!C45</f>
        <v>Realizar el tramite de cobro de incapacidades ante las empresas correspondientes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Indicadores!P45</f>
        <v>Bimensual</v>
      </c>
      <c r="D8" s="69" t="s">
        <v>452</v>
      </c>
      <c r="E8" s="68" t="str">
        <f>Indicadores!R45</f>
        <v>Grupo de Talento Humano 
Planilla de visitas</v>
      </c>
      <c r="F8" s="69" t="s">
        <v>453</v>
      </c>
      <c r="G8" s="67" t="str">
        <f>Indicadores!H45</f>
        <v>Porcentaje</v>
      </c>
      <c r="H8" s="280" t="s">
        <v>454</v>
      </c>
      <c r="I8" s="282" t="str">
        <f>Indicadores!O45</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Indicadores!N45</f>
        <v>0.9</v>
      </c>
      <c r="D9" s="72" t="s">
        <v>393</v>
      </c>
      <c r="E9" s="71">
        <f>'TABLERO DE MANDO'!F45</f>
        <v>0.76500000000000001</v>
      </c>
      <c r="F9" s="73"/>
      <c r="G9" s="71">
        <f>'TABLERO DE MANDO'!G45</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f>F9</f>
        <v>0</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MANDO'!K45</f>
        <v>1</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MANDO'!M45</f>
        <v>1</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MANDO'!O45</f>
        <v>1</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MANDO'!Q45</f>
        <v>1</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MANDO'!S45</f>
        <v>1</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MANDO'!U45</f>
        <v>1</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554</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3.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Indicadores!F48</f>
        <v>Contratación. (CTR)</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Indicadores!A48</f>
        <v>Revisión de proyectos de actas de liquidación</v>
      </c>
      <c r="E6" s="247"/>
      <c r="F6" s="248" t="s">
        <v>448</v>
      </c>
      <c r="G6" s="247"/>
      <c r="H6" s="246" t="str">
        <f>Indicadores!S48</f>
        <v>Diana Marcela Medina</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Indicadores!G48</f>
        <v>(Número de proyecto de actas de liquidación enviadas para firma/ Número de proyectos de actas de liquidación radicados para revisión en el periodo) X 100</v>
      </c>
      <c r="E7" s="264"/>
      <c r="F7" s="279" t="s">
        <v>450</v>
      </c>
      <c r="G7" s="264"/>
      <c r="H7" s="278" t="str">
        <f>Indicadores!C48</f>
        <v>Seguimiento del proceso pos contractual.</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Indicadores!P48</f>
        <v>Trimestral</v>
      </c>
      <c r="D8" s="66" t="s">
        <v>452</v>
      </c>
      <c r="E8" s="68" t="str">
        <f>Indicadores!R48</f>
        <v>Base de Datos Contratos</v>
      </c>
      <c r="F8" s="69" t="s">
        <v>453</v>
      </c>
      <c r="G8" s="67" t="str">
        <f>Indicadores!H48</f>
        <v>Porcentaje</v>
      </c>
      <c r="H8" s="280" t="s">
        <v>454</v>
      </c>
      <c r="I8" s="282" t="str">
        <f>Indicadores!O48</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Indicadores!N48</f>
        <v>0.8</v>
      </c>
      <c r="D9" s="72" t="s">
        <v>393</v>
      </c>
      <c r="E9" s="71">
        <f>'TABLERO DE MANDO'!F48</f>
        <v>0.68</v>
      </c>
      <c r="F9" s="73" t="s">
        <v>394</v>
      </c>
      <c r="G9" s="71">
        <f>'TABLERO DE MANDO'!G48</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MANDO'!J48</f>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MANDO'!K48</f>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1</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MANDO'!M48</f>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MANDO'!N48</f>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MANDO'!P48</f>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MANDO'!Q48</f>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MANDO'!S48</f>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MANDO'!T48</f>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0.95</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309" t="s">
        <v>458</v>
      </c>
      <c r="C31" s="310"/>
      <c r="D31" s="310"/>
      <c r="E31" s="311"/>
      <c r="F31" s="312" t="s">
        <v>459</v>
      </c>
      <c r="G31" s="310"/>
      <c r="H31" s="310"/>
      <c r="I31" s="313"/>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36" t="s">
        <v>555</v>
      </c>
      <c r="C32" s="268"/>
      <c r="D32" s="268"/>
      <c r="E32" s="337"/>
      <c r="F32" s="336" t="s">
        <v>556</v>
      </c>
      <c r="G32" s="268"/>
      <c r="H32" s="268"/>
      <c r="I32" s="337"/>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338"/>
      <c r="F33" s="286"/>
      <c r="G33" s="271"/>
      <c r="H33" s="271"/>
      <c r="I33" s="338"/>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338"/>
      <c r="F34" s="286"/>
      <c r="G34" s="271"/>
      <c r="H34" s="271"/>
      <c r="I34" s="338"/>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86"/>
      <c r="C35" s="271"/>
      <c r="D35" s="271"/>
      <c r="E35" s="338"/>
      <c r="F35" s="286"/>
      <c r="G35" s="271"/>
      <c r="H35" s="271"/>
      <c r="I35" s="338"/>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86"/>
      <c r="C36" s="271"/>
      <c r="D36" s="271"/>
      <c r="E36" s="338"/>
      <c r="F36" s="286"/>
      <c r="G36" s="271"/>
      <c r="H36" s="271"/>
      <c r="I36" s="338"/>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86"/>
      <c r="C37" s="271"/>
      <c r="D37" s="271"/>
      <c r="E37" s="338"/>
      <c r="F37" s="286"/>
      <c r="G37" s="271"/>
      <c r="H37" s="271"/>
      <c r="I37" s="338"/>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86"/>
      <c r="C38" s="271"/>
      <c r="D38" s="271"/>
      <c r="E38" s="338"/>
      <c r="F38" s="286"/>
      <c r="G38" s="271"/>
      <c r="H38" s="271"/>
      <c r="I38" s="338"/>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338"/>
      <c r="F39" s="286"/>
      <c r="G39" s="271"/>
      <c r="H39" s="271"/>
      <c r="I39" s="338"/>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86"/>
      <c r="C40" s="271"/>
      <c r="D40" s="271"/>
      <c r="E40" s="338"/>
      <c r="F40" s="286"/>
      <c r="G40" s="271"/>
      <c r="H40" s="271"/>
      <c r="I40" s="338"/>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86"/>
      <c r="C41" s="271"/>
      <c r="D41" s="271"/>
      <c r="E41" s="338"/>
      <c r="F41" s="286"/>
      <c r="G41" s="271"/>
      <c r="H41" s="271"/>
      <c r="I41" s="338"/>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339"/>
      <c r="C42" s="340"/>
      <c r="D42" s="340"/>
      <c r="E42" s="341"/>
      <c r="F42" s="339"/>
      <c r="G42" s="340"/>
      <c r="H42" s="340"/>
      <c r="I42" s="341"/>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Indicadores!F49</f>
        <v>Contratación. (CTR)</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Indicadores!A49</f>
        <v>Contratos tramitados en la vigencia</v>
      </c>
      <c r="E6" s="247"/>
      <c r="F6" s="248" t="s">
        <v>448</v>
      </c>
      <c r="G6" s="247"/>
      <c r="H6" s="246" t="str">
        <f>Indicadores!S49</f>
        <v>Diana Marcela Medina</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Indicadores!G49</f>
        <v>(Número de contratos elaborados / Número de estudios previos radicados) x100</v>
      </c>
      <c r="E7" s="264"/>
      <c r="F7" s="279" t="s">
        <v>450</v>
      </c>
      <c r="G7" s="264"/>
      <c r="H7" s="278" t="str">
        <f>Indicadores!C49</f>
        <v>Contribuir al cumplimiento de los objetivos institucionales a través de una eficiente, ágil y oportuna contratación</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Indicadores!P49</f>
        <v>Trimestral</v>
      </c>
      <c r="D8" s="66" t="s">
        <v>452</v>
      </c>
      <c r="E8" s="68" t="str">
        <f>Indicadores!R49</f>
        <v>Grupo de contratos</v>
      </c>
      <c r="F8" s="69" t="s">
        <v>453</v>
      </c>
      <c r="G8" s="67" t="str">
        <f>Indicadores!H49</f>
        <v>Porcentaje</v>
      </c>
      <c r="H8" s="280" t="s">
        <v>454</v>
      </c>
      <c r="I8" s="282" t="str">
        <f>Indicadores!O49</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Indicadores!N49</f>
        <v>0.8</v>
      </c>
      <c r="D9" s="72" t="s">
        <v>393</v>
      </c>
      <c r="E9" s="71">
        <f>'TABLERO DE MANDO'!F49</f>
        <v>0.68</v>
      </c>
      <c r="F9" s="73" t="s">
        <v>394</v>
      </c>
      <c r="G9" s="71">
        <f>'TABLERO DE MANDO'!G49</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MANDO'!J49</f>
        <v>0</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MANDO'!K49</f>
        <v>0</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MANDO'!L49</f>
        <v>0</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MANDO'!M49</f>
        <v>0</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MANDO'!N49</f>
        <v>0</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'TABLERO DE MANDO'!O49</f>
        <v>0</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MANDO'!P49</f>
        <v>0</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MANDO'!Q49</f>
        <v>0</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MANDO'!R49</f>
        <v>0</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MANDO'!S49</f>
        <v>0</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MANDO'!T49</f>
        <v>0</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MANDO'!U49</f>
        <v>0</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Indicadores!F50</f>
        <v>Contratación. (CTR)</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Indicadores!A50</f>
        <v>Implementación de criterios ambientales a los contratos aplicables</v>
      </c>
      <c r="E6" s="247"/>
      <c r="F6" s="248" t="s">
        <v>448</v>
      </c>
      <c r="G6" s="247"/>
      <c r="H6" s="246" t="str">
        <f>Indicadores!S50</f>
        <v>Jefe de Contratos</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Indicadores!G50</f>
        <v>(Número de contratos adjudicados con criterios ambientales / Número de estudios previos que incluyen criterios ambientales) X 100</v>
      </c>
      <c r="E7" s="264"/>
      <c r="F7" s="279" t="s">
        <v>450</v>
      </c>
      <c r="G7" s="264"/>
      <c r="H7" s="278" t="str">
        <f>Indicadores!C50</f>
        <v>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Indicadores!P50</f>
        <v>Trimestral</v>
      </c>
      <c r="D8" s="66" t="s">
        <v>452</v>
      </c>
      <c r="E8" s="68" t="str">
        <f>Indicadores!R50</f>
        <v>Grupo de contratos</v>
      </c>
      <c r="F8" s="69" t="s">
        <v>453</v>
      </c>
      <c r="G8" s="67" t="str">
        <f>Indicadores!H50</f>
        <v>Porcentaje</v>
      </c>
      <c r="H8" s="280" t="s">
        <v>454</v>
      </c>
      <c r="I8" s="282" t="str">
        <f>Indicadores!O50</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Indicadores!N50</f>
        <v>0.9</v>
      </c>
      <c r="D9" s="72" t="s">
        <v>393</v>
      </c>
      <c r="E9" s="71">
        <f>'TABLERO DE MANDO'!F50</f>
        <v>0.76500000000000001</v>
      </c>
      <c r="F9" s="73" t="s">
        <v>394</v>
      </c>
      <c r="G9" s="71">
        <f>'TABLERO DE MANDO'!G50</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14">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14">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14">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14">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14">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14">
        <v>0</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14">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14">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14">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14">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14">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MANDO'!U50</f>
        <v>0</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42"/>
      <c r="C32" s="315"/>
      <c r="D32" s="315"/>
      <c r="E32" s="343"/>
      <c r="F32" s="267"/>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344"/>
      <c r="C33" s="271"/>
      <c r="D33" s="271"/>
      <c r="E33" s="338"/>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344"/>
      <c r="C34" s="271"/>
      <c r="D34" s="271"/>
      <c r="E34" s="338"/>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344"/>
      <c r="C35" s="271"/>
      <c r="D35" s="271"/>
      <c r="E35" s="338"/>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344"/>
      <c r="C36" s="271"/>
      <c r="D36" s="271"/>
      <c r="E36" s="338"/>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344"/>
      <c r="C37" s="271"/>
      <c r="D37" s="271"/>
      <c r="E37" s="338"/>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344"/>
      <c r="C38" s="271"/>
      <c r="D38" s="271"/>
      <c r="E38" s="338"/>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344"/>
      <c r="C39" s="271"/>
      <c r="D39" s="271"/>
      <c r="E39" s="338"/>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344"/>
      <c r="C40" s="271"/>
      <c r="D40" s="271"/>
      <c r="E40" s="338"/>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344"/>
      <c r="C41" s="271"/>
      <c r="D41" s="271"/>
      <c r="E41" s="338"/>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345"/>
      <c r="C42" s="340"/>
      <c r="D42" s="340"/>
      <c r="E42" s="341"/>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9900"/>
  </sheetPr>
  <dimension ref="A1:AC1000"/>
  <sheetViews>
    <sheetView workbookViewId="0"/>
  </sheetViews>
  <sheetFormatPr baseColWidth="10" defaultColWidth="11.21875" defaultRowHeight="15" customHeight="1"/>
  <cols>
    <col min="1" max="1" width="4.8867187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128"/>
      <c r="C1" s="133"/>
      <c r="D1" s="133"/>
      <c r="E1" s="133"/>
      <c r="F1" s="133"/>
      <c r="G1" s="133"/>
      <c r="H1" s="133"/>
      <c r="I1" s="134"/>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Indicadores!F46</f>
        <v>Gestión Jurídica. (GJR)</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Indicadores!A46</f>
        <v xml:space="preserve">Emisión de Conceptos jurídicos </v>
      </c>
      <c r="E6" s="247"/>
      <c r="F6" s="248" t="s">
        <v>448</v>
      </c>
      <c r="G6" s="247"/>
      <c r="H6" s="246" t="str">
        <f>Indicadores!S46</f>
        <v>Andres Eduardo Velásquez V</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Indicadores!G46</f>
        <v xml:space="preserve"> Solicitudes respondidas / (Solicitudes recibidas)*100</v>
      </c>
      <c r="E7" s="264"/>
      <c r="F7" s="279" t="s">
        <v>450</v>
      </c>
      <c r="G7" s="264"/>
      <c r="H7" s="278" t="str">
        <f>Indicadores!C46</f>
        <v xml:space="preserve">Establecer un método de medición del cumplimiento de la emisión de conceptos jurídicos sobre políticas ambientales, proyectos de actos administrativos en la materia, y sobre la normatividad ambiental. 
</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Indicadores!P46</f>
        <v>Trimestral</v>
      </c>
      <c r="D8" s="66" t="s">
        <v>452</v>
      </c>
      <c r="E8" s="68" t="str">
        <f>Indicadores!R46</f>
        <v>Base de datos de solicitudes de la OAJ</v>
      </c>
      <c r="F8" s="69" t="s">
        <v>453</v>
      </c>
      <c r="G8" s="67" t="str">
        <f>Indicadores!H46</f>
        <v>Porcentaje</v>
      </c>
      <c r="H8" s="280" t="s">
        <v>454</v>
      </c>
      <c r="I8" s="282" t="str">
        <f>Indicadores!O46</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Indicadores!N46</f>
        <v>0.9</v>
      </c>
      <c r="D9" s="72" t="s">
        <v>393</v>
      </c>
      <c r="E9" s="71">
        <f>'TABLERO DE MANDO'!F46</f>
        <v>0.76500000000000001</v>
      </c>
      <c r="F9" s="73" t="s">
        <v>394</v>
      </c>
      <c r="G9" s="71">
        <f>'TABLERO DE MANDO'!G46</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35"/>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36"/>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36">
        <v>0.97</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36"/>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36"/>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36">
        <v>0.92</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36"/>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36"/>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36">
        <v>0.9</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36"/>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36"/>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36">
        <v>1</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46" t="s">
        <v>557</v>
      </c>
      <c r="C32" s="268"/>
      <c r="D32" s="268"/>
      <c r="E32" s="285"/>
      <c r="F32" s="346"/>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87"/>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287"/>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29.25" customHeight="1">
      <c r="A35" s="65"/>
      <c r="B35" s="286"/>
      <c r="C35" s="271"/>
      <c r="D35" s="271"/>
      <c r="E35" s="287"/>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81.75" customHeight="1">
      <c r="A36" s="65"/>
      <c r="B36" s="286"/>
      <c r="C36" s="271"/>
      <c r="D36" s="271"/>
      <c r="E36" s="287"/>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8" customHeight="1">
      <c r="A37" s="65"/>
      <c r="B37" s="286"/>
      <c r="C37" s="271"/>
      <c r="D37" s="271"/>
      <c r="E37" s="287"/>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86"/>
      <c r="C38" s="271"/>
      <c r="D38" s="271"/>
      <c r="E38" s="287"/>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287"/>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86"/>
      <c r="C40" s="271"/>
      <c r="D40" s="271"/>
      <c r="E40" s="287"/>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86"/>
      <c r="C41" s="271"/>
      <c r="D41" s="271"/>
      <c r="E41" s="287"/>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88"/>
      <c r="C42" s="274"/>
      <c r="D42" s="274"/>
      <c r="E42" s="289"/>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B32:E42"/>
    <mergeCell ref="F32:I42"/>
    <mergeCell ref="B7:C7"/>
    <mergeCell ref="D7:E7"/>
    <mergeCell ref="F7:G7"/>
    <mergeCell ref="H7:I7"/>
    <mergeCell ref="B29:I29"/>
    <mergeCell ref="B31:E31"/>
    <mergeCell ref="F31:I31"/>
    <mergeCell ref="F6:G6"/>
    <mergeCell ref="H6:I6"/>
    <mergeCell ref="H8:H9"/>
    <mergeCell ref="I8:I9"/>
    <mergeCell ref="B2:I2"/>
    <mergeCell ref="B3:I3"/>
    <mergeCell ref="B4:I4"/>
    <mergeCell ref="B5:C5"/>
    <mergeCell ref="D5:I5"/>
    <mergeCell ref="B6:C6"/>
    <mergeCell ref="D6:E6"/>
  </mergeCells>
  <pageMargins left="0.7" right="0.7" top="0.75" bottom="0.75" header="0" footer="0"/>
  <pageSetup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9900"/>
  </sheetPr>
  <dimension ref="A1:AC1000"/>
  <sheetViews>
    <sheetView workbookViewId="0">
      <pane xSplit="1" topLeftCell="B1" activePane="topRight" state="frozen"/>
      <selection pane="topRight" activeCell="B2" sqref="B2:I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347"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Indicadores!F47</f>
        <v>Gestión Jurídica. (GJR)</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Indicadores!A47</f>
        <v xml:space="preserve">Atención integral de procesos judiciales </v>
      </c>
      <c r="E6" s="247"/>
      <c r="F6" s="248" t="s">
        <v>448</v>
      </c>
      <c r="G6" s="247"/>
      <c r="H6" s="246" t="str">
        <f>Indicadores!S47</f>
        <v>Andres Eduardo Velásquez V</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Indicadores!G47</f>
        <v xml:space="preserve"> No de procesos sustanciados / (No de procesos recibidos) *100 </v>
      </c>
      <c r="E7" s="264"/>
      <c r="F7" s="279" t="s">
        <v>450</v>
      </c>
      <c r="G7" s="264"/>
      <c r="H7" s="278" t="str">
        <f>Indicadores!C47</f>
        <v xml:space="preserve">Establecer un método de medición que certifique la sustanciación de los procesos  judiciales en los que es parte el Ministerio de Ambiente y Desarrollo Sostenible.  </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Indicadores!P47</f>
        <v>Trimestral</v>
      </c>
      <c r="D8" s="66" t="s">
        <v>452</v>
      </c>
      <c r="E8" s="68" t="str">
        <f>Indicadores!R47</f>
        <v>Base de datos judiciales / Litigob</v>
      </c>
      <c r="F8" s="69" t="s">
        <v>453</v>
      </c>
      <c r="G8" s="67" t="str">
        <f>Indicadores!H47</f>
        <v>Porcentaje</v>
      </c>
      <c r="H8" s="280" t="s">
        <v>454</v>
      </c>
      <c r="I8" s="282" t="str">
        <f>Indicadores!O47</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Indicadores!N47</f>
        <v>0.9</v>
      </c>
      <c r="D9" s="72" t="s">
        <v>393</v>
      </c>
      <c r="E9" s="71">
        <f>'TABLERO DE MANDO'!F47</f>
        <v>0.76500000000000001</v>
      </c>
      <c r="F9" s="73" t="s">
        <v>394</v>
      </c>
      <c r="G9" s="71">
        <f>'TABLERO DE MANDO'!G47</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35"/>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36"/>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36">
        <v>0.9</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37"/>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37"/>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37">
        <v>0.98</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37"/>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37"/>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37">
        <v>0.88</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37"/>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37"/>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37">
        <v>1</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t="s">
        <v>558</v>
      </c>
      <c r="B32" s="267" t="s">
        <v>559</v>
      </c>
      <c r="C32" s="268"/>
      <c r="D32" s="268"/>
      <c r="E32" s="269"/>
      <c r="F32" s="284"/>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60.7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Indicadores!F51</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03" t="str">
        <f>Indicadores!A51</f>
        <v>Cumplimiento del Plan de Mantenimiento preventivo de la infraestructura tecnológica</v>
      </c>
      <c r="E6" s="247"/>
      <c r="F6" s="248" t="s">
        <v>448</v>
      </c>
      <c r="G6" s="247"/>
      <c r="H6" s="246" t="str">
        <f>Indicadores!S51</f>
        <v>Jefe Oficina TIC</v>
      </c>
      <c r="I6" s="260"/>
      <c r="J6" s="65"/>
      <c r="K6" s="65"/>
      <c r="L6" s="65"/>
      <c r="M6" s="65"/>
      <c r="N6" s="65"/>
      <c r="O6" s="65"/>
      <c r="P6" s="65"/>
      <c r="Q6" s="65"/>
      <c r="R6" s="65"/>
      <c r="S6" s="65"/>
      <c r="T6" s="65"/>
      <c r="U6" s="65"/>
      <c r="V6" s="65"/>
      <c r="W6" s="65"/>
      <c r="X6" s="65"/>
      <c r="Y6" s="65"/>
      <c r="Z6" s="65"/>
      <c r="AA6" s="65"/>
      <c r="AB6" s="65"/>
      <c r="AC6" s="65"/>
    </row>
    <row r="7" spans="1:29" ht="48" customHeight="1">
      <c r="A7" s="65"/>
      <c r="B7" s="277" t="s">
        <v>449</v>
      </c>
      <c r="C7" s="264"/>
      <c r="D7" s="278" t="str">
        <f>Indicadores!G51</f>
        <v xml:space="preserve">No actividades realizadas / No actividades programadas en el periodo </v>
      </c>
      <c r="E7" s="264"/>
      <c r="F7" s="279" t="s">
        <v>450</v>
      </c>
      <c r="G7" s="264"/>
      <c r="H7" s="278" t="str">
        <f>Indicadores!C51</f>
        <v>Verificar el debido cumplimiento del Plan de Mantenimiento preventivo en la infraestructura tecnológica del ministerio.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Indicadores!P51</f>
        <v>Semestral</v>
      </c>
      <c r="D8" s="66" t="s">
        <v>452</v>
      </c>
      <c r="E8" s="68" t="str">
        <f>Indicadores!R51</f>
        <v>Archivo Grupo de Sistemas</v>
      </c>
      <c r="F8" s="69" t="s">
        <v>453</v>
      </c>
      <c r="G8" s="67" t="str">
        <f>Indicadores!H51</f>
        <v>Porcentaje</v>
      </c>
      <c r="H8" s="280" t="s">
        <v>454</v>
      </c>
      <c r="I8" s="282" t="str">
        <f>Indicadores!O51</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Indicadores!N51</f>
        <v>1</v>
      </c>
      <c r="D9" s="72" t="s">
        <v>393</v>
      </c>
      <c r="E9" s="71">
        <f>'TABLERO DE MANDO'!F51</f>
        <v>0.85</v>
      </c>
      <c r="F9" s="73" t="s">
        <v>394</v>
      </c>
      <c r="G9" s="71">
        <f>'TABLERO DE MANDO'!G51</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4">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5">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05">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5">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5">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5">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5">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05">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5">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5">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48" t="s">
        <v>560</v>
      </c>
      <c r="C32" s="268"/>
      <c r="D32" s="268"/>
      <c r="E32" s="349"/>
      <c r="F32" s="352"/>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350"/>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350"/>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350"/>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350"/>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350"/>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350"/>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350"/>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350"/>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350"/>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351"/>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Indicadores!F7</f>
        <v>Gestión Integrada del Portafolio de Planes Programa y Proyectos. (GIP)</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Indicadores!A7</f>
        <v>Proyectos OCAD revisados</v>
      </c>
      <c r="E6" s="247"/>
      <c r="F6" s="248" t="s">
        <v>448</v>
      </c>
      <c r="G6" s="247"/>
      <c r="H6" s="246" t="str">
        <f>Indicadores!S7</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Indicadores!G7</f>
        <v>(Número de proyectos revisados / Número de proyectos recibidos para concepto) * 100</v>
      </c>
      <c r="E7" s="264"/>
      <c r="F7" s="279" t="s">
        <v>450</v>
      </c>
      <c r="G7" s="264"/>
      <c r="H7" s="278" t="str">
        <f>Indicadores!C7</f>
        <v>Medir el nivel de cumplimiento del cronograma de OCAD revisados en el periodo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Indicadores!P7</f>
        <v>Mensual</v>
      </c>
      <c r="D8" s="66" t="s">
        <v>452</v>
      </c>
      <c r="E8" s="68" t="str">
        <f>Indicadores!R7</f>
        <v>Base de datos de proyectos revisados</v>
      </c>
      <c r="F8" s="69" t="s">
        <v>453</v>
      </c>
      <c r="G8" s="67" t="str">
        <f>Indicadores!H7</f>
        <v>Porcentaje</v>
      </c>
      <c r="H8" s="280" t="s">
        <v>454</v>
      </c>
      <c r="I8" s="282" t="str">
        <f>Indicadores!O7</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Indicadores!N7</f>
        <v>0.8</v>
      </c>
      <c r="D9" s="72" t="s">
        <v>393</v>
      </c>
      <c r="E9" s="71">
        <f>'TABLERO DE MANDO'!F7</f>
        <v>0.68</v>
      </c>
      <c r="F9" s="73" t="s">
        <v>394</v>
      </c>
      <c r="G9" s="71">
        <f>'TABLERO DE MANDO'!G7</f>
        <v>0.72000000000000008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3.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94">
        <v>1</v>
      </c>
      <c r="D12" s="84">
        <f t="shared" ref="D12:D23" si="0">+$E$9</f>
        <v>0.68</v>
      </c>
      <c r="E12" s="84">
        <f t="shared" ref="E12:E23" si="1">+$G$9</f>
        <v>0.72000000000000008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95">
        <v>1</v>
      </c>
      <c r="D13" s="84">
        <f t="shared" si="0"/>
        <v>0.68</v>
      </c>
      <c r="E13" s="84">
        <f t="shared" si="1"/>
        <v>0.72000000000000008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95">
        <v>1</v>
      </c>
      <c r="D14" s="84">
        <f t="shared" si="0"/>
        <v>0.68</v>
      </c>
      <c r="E14" s="84">
        <f t="shared" si="1"/>
        <v>0.72000000000000008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95">
        <v>1</v>
      </c>
      <c r="D15" s="84">
        <f t="shared" si="0"/>
        <v>0.68</v>
      </c>
      <c r="E15" s="84">
        <f t="shared" si="1"/>
        <v>0.72000000000000008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95">
        <v>1</v>
      </c>
      <c r="D16" s="84">
        <f t="shared" si="0"/>
        <v>0.68</v>
      </c>
      <c r="E16" s="84">
        <f t="shared" si="1"/>
        <v>0.72000000000000008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95">
        <v>1</v>
      </c>
      <c r="D17" s="84">
        <f t="shared" si="0"/>
        <v>0.68</v>
      </c>
      <c r="E17" s="84">
        <f t="shared" si="1"/>
        <v>0.72000000000000008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95">
        <v>1</v>
      </c>
      <c r="D18" s="84">
        <f t="shared" si="0"/>
        <v>0.68</v>
      </c>
      <c r="E18" s="84">
        <f t="shared" si="1"/>
        <v>0.72000000000000008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95">
        <v>1</v>
      </c>
      <c r="D19" s="84">
        <f t="shared" si="0"/>
        <v>0.68</v>
      </c>
      <c r="E19" s="84">
        <f t="shared" si="1"/>
        <v>0.72000000000000008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95">
        <v>1</v>
      </c>
      <c r="D20" s="84">
        <f t="shared" si="0"/>
        <v>0.68</v>
      </c>
      <c r="E20" s="84">
        <f t="shared" si="1"/>
        <v>0.72000000000000008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95">
        <v>1</v>
      </c>
      <c r="D21" s="84">
        <f t="shared" si="0"/>
        <v>0.68</v>
      </c>
      <c r="E21" s="84">
        <f t="shared" si="1"/>
        <v>0.72000000000000008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MANDO'!T7</f>
        <v>1</v>
      </c>
      <c r="D22" s="84">
        <f t="shared" si="0"/>
        <v>0.68</v>
      </c>
      <c r="E22" s="84">
        <f t="shared" si="1"/>
        <v>0.72000000000000008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MANDO'!U7</f>
        <v>1</v>
      </c>
      <c r="D23" s="84">
        <f t="shared" si="0"/>
        <v>0.68</v>
      </c>
      <c r="E23" s="84">
        <f t="shared" si="1"/>
        <v>0.72000000000000008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90" t="s">
        <v>463</v>
      </c>
      <c r="C32" s="268"/>
      <c r="D32" s="268"/>
      <c r="E32" s="269"/>
      <c r="F32" s="294"/>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72"/>
      <c r="F33" s="295"/>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91"/>
      <c r="C34" s="292"/>
      <c r="D34" s="292"/>
      <c r="E34" s="293"/>
      <c r="F34" s="295"/>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97"/>
      <c r="C35" s="241"/>
      <c r="D35" s="241"/>
      <c r="E35" s="298"/>
      <c r="F35" s="295"/>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96" t="s">
        <v>398</v>
      </c>
      <c r="C36" s="97">
        <v>2</v>
      </c>
      <c r="D36" s="98" t="s">
        <v>464</v>
      </c>
      <c r="E36" s="99">
        <v>8</v>
      </c>
      <c r="F36" s="295"/>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96" t="s">
        <v>399</v>
      </c>
      <c r="C37" s="97">
        <v>6</v>
      </c>
      <c r="D37" s="98" t="s">
        <v>465</v>
      </c>
      <c r="E37" s="99">
        <v>3</v>
      </c>
      <c r="F37" s="295"/>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96" t="s">
        <v>400</v>
      </c>
      <c r="C38" s="97">
        <v>3</v>
      </c>
      <c r="D38" s="98" t="s">
        <v>466</v>
      </c>
      <c r="E38" s="99">
        <v>2</v>
      </c>
      <c r="F38" s="295"/>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96" t="s">
        <v>401</v>
      </c>
      <c r="C39" s="97">
        <v>8</v>
      </c>
      <c r="D39" s="98" t="s">
        <v>467</v>
      </c>
      <c r="E39" s="99">
        <v>28</v>
      </c>
      <c r="F39" s="295"/>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96" t="s">
        <v>402</v>
      </c>
      <c r="C40" s="97">
        <v>5</v>
      </c>
      <c r="D40" s="98" t="s">
        <v>468</v>
      </c>
      <c r="E40" s="99">
        <v>18</v>
      </c>
      <c r="F40" s="295"/>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5" customHeight="1">
      <c r="A41" s="65"/>
      <c r="B41" s="96" t="s">
        <v>403</v>
      </c>
      <c r="C41" s="97">
        <v>6</v>
      </c>
      <c r="D41" s="100"/>
      <c r="E41" s="101"/>
      <c r="F41" s="295"/>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96" t="s">
        <v>404</v>
      </c>
      <c r="C42" s="97">
        <v>9</v>
      </c>
      <c r="D42" s="102"/>
      <c r="E42" s="103"/>
      <c r="F42" s="296"/>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96" t="s">
        <v>405</v>
      </c>
      <c r="C43" s="97">
        <v>9</v>
      </c>
      <c r="D43" s="102"/>
      <c r="E43" s="103"/>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96" t="s">
        <v>406</v>
      </c>
      <c r="C44" s="97">
        <v>11</v>
      </c>
      <c r="D44" s="102"/>
      <c r="E44" s="103"/>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299"/>
      <c r="C45" s="241"/>
      <c r="D45" s="241"/>
      <c r="E45" s="298"/>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39.75" customHeight="1">
      <c r="A46" s="65"/>
      <c r="B46" s="300" t="s">
        <v>469</v>
      </c>
      <c r="C46" s="244"/>
      <c r="D46" s="244"/>
      <c r="E46" s="301"/>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3.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3.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3.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3.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3.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3.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3.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3.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3.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3.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3.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3.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3.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3.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F7:G7"/>
    <mergeCell ref="H7:I7"/>
    <mergeCell ref="H8:H9"/>
    <mergeCell ref="I8:I9"/>
    <mergeCell ref="B45:E45"/>
    <mergeCell ref="B46:E46"/>
    <mergeCell ref="B6:C6"/>
    <mergeCell ref="B7:C7"/>
    <mergeCell ref="D7:E7"/>
    <mergeCell ref="B29:I29"/>
    <mergeCell ref="B31:E31"/>
    <mergeCell ref="F31:I31"/>
    <mergeCell ref="B32:E34"/>
    <mergeCell ref="F32:I42"/>
    <mergeCell ref="B35:E35"/>
    <mergeCell ref="D6:E6"/>
    <mergeCell ref="F6:G6"/>
    <mergeCell ref="B1:I1"/>
    <mergeCell ref="B2:I2"/>
    <mergeCell ref="B3:I3"/>
    <mergeCell ref="B4:I4"/>
    <mergeCell ref="B5:C5"/>
    <mergeCell ref="D5:I5"/>
    <mergeCell ref="H6:I6"/>
  </mergeCells>
  <pageMargins left="0.7" right="0.7" top="0.75" bottom="0.75" header="0" footer="0"/>
  <pageSetup orientation="portrait"/>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Indicadores!F52</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Indicadores!A52</f>
        <v xml:space="preserve"> Satisfacción de Servicios Tecnológicos prestados por Mesa de Ayuda</v>
      </c>
      <c r="E6" s="247"/>
      <c r="F6" s="248" t="s">
        <v>448</v>
      </c>
      <c r="G6" s="247"/>
      <c r="H6" s="246" t="str">
        <f>Indicadores!S52</f>
        <v>Jefe Oficina TIC</v>
      </c>
      <c r="I6" s="260"/>
      <c r="J6" s="65"/>
      <c r="K6" s="65"/>
      <c r="L6" s="65"/>
      <c r="M6" s="65"/>
      <c r="N6" s="65"/>
      <c r="O6" s="65"/>
      <c r="P6" s="65"/>
      <c r="Q6" s="65"/>
      <c r="R6" s="65"/>
      <c r="S6" s="65"/>
      <c r="T6" s="65"/>
      <c r="U6" s="65"/>
      <c r="V6" s="65"/>
      <c r="W6" s="65"/>
      <c r="X6" s="65"/>
      <c r="Y6" s="65"/>
      <c r="Z6" s="65"/>
      <c r="AA6" s="65"/>
      <c r="AB6" s="65"/>
      <c r="AC6" s="65"/>
    </row>
    <row r="7" spans="1:29" ht="90" customHeight="1">
      <c r="A7" s="65"/>
      <c r="B7" s="277" t="s">
        <v>449</v>
      </c>
      <c r="C7" s="264"/>
      <c r="D7" s="278" t="str">
        <f>Indicadores!G52</f>
        <v xml:space="preserve"> No de usuarios satisfechos en el periodo/ Total de usuarios atendidos en el periodo*100</v>
      </c>
      <c r="E7" s="264"/>
      <c r="F7" s="279" t="s">
        <v>450</v>
      </c>
      <c r="G7" s="264"/>
      <c r="H7" s="278" t="str">
        <f>Indicadores!C52</f>
        <v xml:space="preserve"> Medir el nivel de  satisfacción del cliente interno mediante la prestación del servicio tecnológico a través de la mesa de ayuda del Grupo de Sistemas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Indicadores!P52</f>
        <v>Trimestral</v>
      </c>
      <c r="D8" s="66" t="s">
        <v>452</v>
      </c>
      <c r="E8" s="68" t="str">
        <f>Indicadores!R52</f>
        <v>Grupo de Sistemas</v>
      </c>
      <c r="F8" s="69" t="s">
        <v>453</v>
      </c>
      <c r="G8" s="67" t="str">
        <f>Indicadores!H52</f>
        <v>Porcentaje</v>
      </c>
      <c r="H8" s="280" t="s">
        <v>454</v>
      </c>
      <c r="I8" s="282" t="str">
        <f>Indicadores!O52</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Indicadores!N52</f>
        <v>1</v>
      </c>
      <c r="D9" s="72" t="s">
        <v>393</v>
      </c>
      <c r="E9" s="71">
        <f>'TABLERO DE MANDO'!F52</f>
        <v>0.85</v>
      </c>
      <c r="F9" s="73" t="s">
        <v>394</v>
      </c>
      <c r="G9" s="71">
        <f>'TABLERO DE MANDO'!G52</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5.5" customHeight="1">
      <c r="A11" s="65"/>
      <c r="B11" s="138" t="s">
        <v>455</v>
      </c>
      <c r="C11" s="138" t="s">
        <v>456</v>
      </c>
      <c r="D11" s="139" t="s">
        <v>393</v>
      </c>
      <c r="E11" s="139" t="s">
        <v>394</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105" t="s">
        <v>398</v>
      </c>
      <c r="C12" s="130">
        <v>0</v>
      </c>
      <c r="D12" s="131">
        <v>0.85</v>
      </c>
      <c r="E12" s="131">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105" t="s">
        <v>399</v>
      </c>
      <c r="C13" s="130">
        <v>0</v>
      </c>
      <c r="D13" s="131">
        <v>0.85</v>
      </c>
      <c r="E13" s="13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105" t="s">
        <v>400</v>
      </c>
      <c r="C14" s="118">
        <v>0.9</v>
      </c>
      <c r="D14" s="131">
        <v>0.85</v>
      </c>
      <c r="E14" s="13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105" t="s">
        <v>401</v>
      </c>
      <c r="C15" s="130">
        <v>0</v>
      </c>
      <c r="D15" s="131">
        <v>0.85</v>
      </c>
      <c r="E15" s="13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105" t="s">
        <v>402</v>
      </c>
      <c r="C16" s="130">
        <v>0</v>
      </c>
      <c r="D16" s="131">
        <v>0.85</v>
      </c>
      <c r="E16" s="13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105" t="s">
        <v>403</v>
      </c>
      <c r="C17" s="118">
        <v>0.97</v>
      </c>
      <c r="D17" s="131">
        <v>0.85</v>
      </c>
      <c r="E17" s="13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105" t="s">
        <v>404</v>
      </c>
      <c r="C18" s="130">
        <v>0</v>
      </c>
      <c r="D18" s="131">
        <v>0.85</v>
      </c>
      <c r="E18" s="13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105" t="s">
        <v>405</v>
      </c>
      <c r="C19" s="130">
        <v>0</v>
      </c>
      <c r="D19" s="131">
        <v>0.85</v>
      </c>
      <c r="E19" s="13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105" t="s">
        <v>406</v>
      </c>
      <c r="C20" s="118">
        <v>0.94</v>
      </c>
      <c r="D20" s="131">
        <v>0.85</v>
      </c>
      <c r="E20" s="13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105" t="s">
        <v>407</v>
      </c>
      <c r="C21" s="130">
        <v>0</v>
      </c>
      <c r="D21" s="131">
        <v>0.85</v>
      </c>
      <c r="E21" s="13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105" t="s">
        <v>408</v>
      </c>
      <c r="C22" s="130">
        <v>0</v>
      </c>
      <c r="D22" s="131">
        <v>0.85</v>
      </c>
      <c r="E22" s="13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105" t="s">
        <v>409</v>
      </c>
      <c r="C23" s="118">
        <v>0.96</v>
      </c>
      <c r="D23" s="131">
        <v>0.85</v>
      </c>
      <c r="E23" s="13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53" t="s">
        <v>561</v>
      </c>
      <c r="C32" s="268"/>
      <c r="D32" s="268"/>
      <c r="E32" s="269"/>
      <c r="F32" s="353" t="s">
        <v>562</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86"/>
      <c r="C33" s="271"/>
      <c r="D33" s="271"/>
      <c r="E33" s="272"/>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86"/>
      <c r="C34" s="271"/>
      <c r="D34" s="271"/>
      <c r="E34" s="272"/>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86"/>
      <c r="C35" s="271"/>
      <c r="D35" s="271"/>
      <c r="E35" s="272"/>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86"/>
      <c r="C36" s="271"/>
      <c r="D36" s="271"/>
      <c r="E36" s="272"/>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86"/>
      <c r="C37" s="271"/>
      <c r="D37" s="271"/>
      <c r="E37" s="272"/>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86"/>
      <c r="C38" s="271"/>
      <c r="D38" s="271"/>
      <c r="E38" s="272"/>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86"/>
      <c r="C39" s="271"/>
      <c r="D39" s="271"/>
      <c r="E39" s="272"/>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86"/>
      <c r="C40" s="271"/>
      <c r="D40" s="271"/>
      <c r="E40" s="272"/>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86"/>
      <c r="C41" s="271"/>
      <c r="D41" s="271"/>
      <c r="E41" s="272"/>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88"/>
      <c r="C42" s="274"/>
      <c r="D42" s="274"/>
      <c r="E42" s="275"/>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Indicadores!F53</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Indicadores!A53</f>
        <v>Disponibilidad</v>
      </c>
      <c r="E6" s="247"/>
      <c r="F6" s="248" t="s">
        <v>448</v>
      </c>
      <c r="G6" s="247"/>
      <c r="H6" s="246" t="str">
        <f>Indicadores!S53</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c r="E7" s="264"/>
      <c r="F7" s="279" t="s">
        <v>450</v>
      </c>
      <c r="G7" s="264"/>
      <c r="H7" s="278" t="str">
        <f>Indicadores!C53</f>
        <v>Medir la disponibilidad del sistema y Verificar la continuidad del servicio.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Indicadores!P53</f>
        <v>Trimestral</v>
      </c>
      <c r="D8" s="66" t="s">
        <v>452</v>
      </c>
      <c r="E8" s="68" t="str">
        <f>Indicadores!R53</f>
        <v>Grupo de Sistemas, aplicativo ARANDA</v>
      </c>
      <c r="F8" s="69" t="s">
        <v>453</v>
      </c>
      <c r="G8" s="67" t="str">
        <f>Indicadores!H53</f>
        <v>Porcentaje</v>
      </c>
      <c r="H8" s="280" t="s">
        <v>454</v>
      </c>
      <c r="I8" s="282" t="str">
        <f>Indicadores!O53</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Indicadores!N53</f>
        <v>0.97</v>
      </c>
      <c r="D9" s="72" t="s">
        <v>393</v>
      </c>
      <c r="E9" s="71">
        <f>'TABLERO DE MANDO'!F53</f>
        <v>0.82450000000000001</v>
      </c>
      <c r="F9" s="73" t="s">
        <v>394</v>
      </c>
      <c r="G9" s="71">
        <f>'TABLERO DE MANDO'!G53</f>
        <v>0.873</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4.7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4">
        <v>0</v>
      </c>
      <c r="D12" s="84">
        <f t="shared" ref="D12:D23" si="0">+$E$9</f>
        <v>0.82450000000000001</v>
      </c>
      <c r="E12" s="84">
        <f t="shared" ref="E12:E23" si="1">+$G$9</f>
        <v>0.873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4">
        <v>0</v>
      </c>
      <c r="D13" s="84">
        <f t="shared" si="0"/>
        <v>0.82450000000000001</v>
      </c>
      <c r="E13" s="84">
        <f t="shared" si="1"/>
        <v>0.873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6">
        <v>0.98</v>
      </c>
      <c r="D14" s="84">
        <f t="shared" si="0"/>
        <v>0.82450000000000001</v>
      </c>
      <c r="E14" s="84">
        <f t="shared" si="1"/>
        <v>0.873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4">
        <v>0</v>
      </c>
      <c r="D15" s="84">
        <f t="shared" si="0"/>
        <v>0.82450000000000001</v>
      </c>
      <c r="E15" s="84">
        <f t="shared" si="1"/>
        <v>0.873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4">
        <v>0</v>
      </c>
      <c r="D16" s="84">
        <f t="shared" si="0"/>
        <v>0.82450000000000001</v>
      </c>
      <c r="E16" s="84">
        <f t="shared" si="1"/>
        <v>0.873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1</v>
      </c>
      <c r="D17" s="84">
        <f t="shared" si="0"/>
        <v>0.82450000000000001</v>
      </c>
      <c r="E17" s="84">
        <f t="shared" si="1"/>
        <v>0.873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4">
        <v>0</v>
      </c>
      <c r="D18" s="84">
        <f t="shared" si="0"/>
        <v>0.82450000000000001</v>
      </c>
      <c r="E18" s="84">
        <f t="shared" si="1"/>
        <v>0.873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4">
        <v>0</v>
      </c>
      <c r="D19" s="84">
        <f t="shared" si="0"/>
        <v>0.82450000000000001</v>
      </c>
      <c r="E19" s="84">
        <f t="shared" si="1"/>
        <v>0.873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0.96</v>
      </c>
      <c r="D20" s="84">
        <f t="shared" si="0"/>
        <v>0.82450000000000001</v>
      </c>
      <c r="E20" s="84">
        <f t="shared" si="1"/>
        <v>0.873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4">
        <v>0</v>
      </c>
      <c r="D21" s="84">
        <f t="shared" si="0"/>
        <v>0.82450000000000001</v>
      </c>
      <c r="E21" s="84">
        <f t="shared" si="1"/>
        <v>0.873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4">
        <v>0</v>
      </c>
      <c r="D22" s="84">
        <f t="shared" si="0"/>
        <v>0.82450000000000001</v>
      </c>
      <c r="E22" s="84">
        <f t="shared" si="1"/>
        <v>0.873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0.98</v>
      </c>
      <c r="D23" s="84">
        <f t="shared" si="0"/>
        <v>0.82450000000000001</v>
      </c>
      <c r="E23" s="84">
        <f t="shared" si="1"/>
        <v>0.873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54" t="s">
        <v>563</v>
      </c>
      <c r="C32" s="268"/>
      <c r="D32" s="268"/>
      <c r="E32" s="269"/>
      <c r="F32" s="354"/>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Indicadores!F54</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Indicadores!A54</f>
        <v>Cumplimiento del plan de acción de auditorías del SGSI</v>
      </c>
      <c r="E6" s="247"/>
      <c r="F6" s="248" t="s">
        <v>448</v>
      </c>
      <c r="G6" s="247"/>
      <c r="H6" s="246" t="str">
        <f>Indicadores!S54</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Indicadores!G54</f>
        <v>No de acciones implementadas en el plan de acción de auditorias / No de aspectos no conformes de auditoria acordadas</v>
      </c>
      <c r="E7" s="264"/>
      <c r="F7" s="279" t="s">
        <v>450</v>
      </c>
      <c r="G7" s="264"/>
      <c r="H7" s="278" t="str">
        <f>Indicadores!C54</f>
        <v>Conseguir y mantener nivel de compromiso con la seguridad por parte de los funcionarios y terceros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Indicadores!P54</f>
        <v>Semestral</v>
      </c>
      <c r="D8" s="66" t="s">
        <v>452</v>
      </c>
      <c r="E8" s="68" t="str">
        <f>Indicadores!R54</f>
        <v>Planes de mejoramiento SIG</v>
      </c>
      <c r="F8" s="69" t="s">
        <v>453</v>
      </c>
      <c r="G8" s="67" t="str">
        <f>Indicadores!H54</f>
        <v>Porcentaje</v>
      </c>
      <c r="H8" s="280" t="s">
        <v>454</v>
      </c>
      <c r="I8" s="282" t="str">
        <f>Indicadores!O54</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Indicadores!N54</f>
        <v>1</v>
      </c>
      <c r="D9" s="72" t="s">
        <v>393</v>
      </c>
      <c r="E9" s="71">
        <f>'TABLERO DE MANDO'!F54</f>
        <v>0.85</v>
      </c>
      <c r="F9" s="73" t="s">
        <v>394</v>
      </c>
      <c r="G9" s="71">
        <f>'TABLERO DE MANDO'!G54</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MANDO'!J54</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MANDO'!K54</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MANDO'!L54</f>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MANDO'!M54</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MANDO'!N54</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0.6</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MANDO'!P54</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MANDO'!Q54</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MANDO'!R54</f>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MANDO'!S54</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MANDO'!T54</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MANDO'!U54</f>
        <v>0.5</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54" t="s">
        <v>564</v>
      </c>
      <c r="C32" s="268"/>
      <c r="D32" s="268"/>
      <c r="E32" s="349"/>
      <c r="F32" s="355" t="s">
        <v>565</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350"/>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350"/>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350"/>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350"/>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350"/>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350"/>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350"/>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350"/>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350"/>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351"/>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Indicadores!F55</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Indicadores!A55</f>
        <v xml:space="preserve">Personal capacitado en el SGSI </v>
      </c>
      <c r="E6" s="247"/>
      <c r="F6" s="248" t="s">
        <v>448</v>
      </c>
      <c r="G6" s="247"/>
      <c r="H6" s="246" t="str">
        <f>Indicadores!S55</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Indicadores!G55</f>
        <v>(No de empleados nuevos y antiguos capacitados en política de seguridad / total de empleados) *100</v>
      </c>
      <c r="E7" s="264"/>
      <c r="F7" s="279" t="s">
        <v>450</v>
      </c>
      <c r="G7" s="264"/>
      <c r="H7" s="278" t="str">
        <f>Indicadores!C55</f>
        <v>Promover programas para la provisión, capacitación, evaluación y desarrollo del talento humano con el objeto de garantizar el cumplimiento misional</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Indicadores!P55</f>
        <v>Semestral</v>
      </c>
      <c r="D8" s="66" t="s">
        <v>452</v>
      </c>
      <c r="E8" s="68" t="str">
        <f>Indicadores!R55</f>
        <v>Talento Humano - Sistema Integrado de Gestión</v>
      </c>
      <c r="F8" s="69" t="s">
        <v>453</v>
      </c>
      <c r="G8" s="67" t="str">
        <f>Indicadores!H55</f>
        <v>Porcentaje</v>
      </c>
      <c r="H8" s="280" t="s">
        <v>454</v>
      </c>
      <c r="I8" s="282" t="str">
        <f>Indicadores!O55</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Indicadores!N55</f>
        <v>0.9</v>
      </c>
      <c r="D9" s="72" t="s">
        <v>393</v>
      </c>
      <c r="E9" s="71">
        <f>'TABLERO DE MANDO'!F55</f>
        <v>0.76500000000000001</v>
      </c>
      <c r="F9" s="73" t="s">
        <v>394</v>
      </c>
      <c r="G9" s="71">
        <f>'TABLERO DE MANDO'!G55</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MANDO'!J55</f>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MANDO'!K55</f>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MANDO'!L55</f>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MANDO'!M55</f>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MANDO'!N55</f>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1</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MANDO'!P55</f>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MANDO'!Q55</f>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MANDO'!R55</f>
        <v>0</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MANDO'!S55</f>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MANDO'!T55</f>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1</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54" t="s">
        <v>438</v>
      </c>
      <c r="C32" s="268"/>
      <c r="D32" s="268"/>
      <c r="E32" s="349"/>
      <c r="F32" s="355" t="s">
        <v>566</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350"/>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350"/>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350"/>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350"/>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350"/>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350"/>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350"/>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350"/>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350"/>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351"/>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Indicadores!F56</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Indicadores!A56</f>
        <v>Cumplimiento de usuarios habilitados o autorizados en el directorio activo</v>
      </c>
      <c r="E6" s="247"/>
      <c r="F6" s="248" t="s">
        <v>448</v>
      </c>
      <c r="G6" s="247"/>
      <c r="H6" s="246" t="str">
        <f>Indicadores!S56</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Indicadores!G56</f>
        <v>(No de usuarios vigentes o activos en el directorio activo / total de cuentas autorizadas)  * 100</v>
      </c>
      <c r="E7" s="264"/>
      <c r="F7" s="279" t="s">
        <v>450</v>
      </c>
      <c r="G7" s="264"/>
      <c r="H7" s="278" t="str">
        <f>Indicadores!C56</f>
        <v>Proteger la información del Ministerio o de terceros bajo su custodia</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Indicadores!P56</f>
        <v>Semestral</v>
      </c>
      <c r="D8" s="66" t="s">
        <v>452</v>
      </c>
      <c r="E8" s="68" t="str">
        <f>Indicadores!R56</f>
        <v>Mesa de ayuda / Aranda</v>
      </c>
      <c r="F8" s="69" t="s">
        <v>453</v>
      </c>
      <c r="G8" s="67" t="str">
        <f>Indicadores!H56</f>
        <v>Porcentaje</v>
      </c>
      <c r="H8" s="280" t="s">
        <v>454</v>
      </c>
      <c r="I8" s="282" t="str">
        <f>Indicadores!O56</f>
        <v xml:space="preserve">PUNTO MEDIO </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Indicadores!N56</f>
        <v>1</v>
      </c>
      <c r="D9" s="72" t="s">
        <v>393</v>
      </c>
      <c r="E9" s="71">
        <f>'TABLERO DE MANDO'!F56</f>
        <v>0.85</v>
      </c>
      <c r="F9" s="73" t="s">
        <v>394</v>
      </c>
      <c r="G9" s="71">
        <f>'TABLERO DE MANDO'!G56</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MANDO'!J56</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MANDO'!K56</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'TABLERO DE MANDO'!L56</f>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MANDO'!M56</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MANDO'!N56</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0.96</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MANDO'!P56</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MANDO'!Q57</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'TABLERO DE MANDO'!R56</f>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MANDO'!S57</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MANDO'!T56</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MANDO'!U56</f>
        <v>0.97</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48" t="s">
        <v>567</v>
      </c>
      <c r="C32" s="268"/>
      <c r="D32" s="268"/>
      <c r="E32" s="349"/>
      <c r="F32" s="352" t="s">
        <v>568</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350"/>
      <c r="F33" s="286"/>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350"/>
      <c r="F34" s="286"/>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350"/>
      <c r="F35" s="286"/>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350"/>
      <c r="F36" s="286"/>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350"/>
      <c r="F37" s="286"/>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350"/>
      <c r="F38" s="286"/>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350"/>
      <c r="F39" s="286"/>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350"/>
      <c r="F40" s="286"/>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350"/>
      <c r="F41" s="286"/>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351"/>
      <c r="F42" s="288"/>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Indicadores!F57</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03" t="str">
        <f>Indicadores!A57</f>
        <v>Efectividad en la atención de los incidentes de seguridad de la información reportados</v>
      </c>
      <c r="E6" s="247"/>
      <c r="F6" s="248" t="s">
        <v>448</v>
      </c>
      <c r="G6" s="247"/>
      <c r="H6" s="246" t="str">
        <f>Indicadores!S57</f>
        <v>Jefe Oficina TIC</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Indicadores!G57</f>
        <v>(No de incidentes de seguridad de la información atendidos efectiva y oportunamente / No total de incidentes reportados</v>
      </c>
      <c r="E7" s="264"/>
      <c r="F7" s="279" t="s">
        <v>450</v>
      </c>
      <c r="G7" s="264"/>
      <c r="H7" s="278" t="str">
        <f>Indicadores!C57</f>
        <v>Monitorear y Reducir el número de incidentes de seguridad de la información</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Indicadores!P57</f>
        <v>Trimestral</v>
      </c>
      <c r="D8" s="66" t="s">
        <v>452</v>
      </c>
      <c r="E8" s="68" t="str">
        <f>Indicadores!R57</f>
        <v>Mesa de ayuda / Aranda</v>
      </c>
      <c r="F8" s="69" t="s">
        <v>453</v>
      </c>
      <c r="G8" s="67" t="str">
        <f>Indicadores!H57</f>
        <v>Porcentaje</v>
      </c>
      <c r="H8" s="280" t="s">
        <v>454</v>
      </c>
      <c r="I8" s="282" t="str">
        <f>Indicadores!O57</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Indicadores!N57</f>
        <v>0.9</v>
      </c>
      <c r="D9" s="72" t="s">
        <v>393</v>
      </c>
      <c r="E9" s="71">
        <f>'TABLERO DE MANDO'!F57</f>
        <v>0.76500000000000001</v>
      </c>
      <c r="F9" s="73" t="s">
        <v>394</v>
      </c>
      <c r="G9" s="71">
        <f>'TABLERO DE MANDO'!G57</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30.7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MANDO'!J57</f>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MANDO'!K57</f>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100%</f>
        <v>1</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MANDO'!M57</f>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MANDO'!N57</f>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100%</f>
        <v>1</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MANDO'!P57</f>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MANDO'!Q57</f>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100%</f>
        <v>1</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MANDO'!S57</f>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MANDO'!T57</f>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0.9</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54" t="s">
        <v>569</v>
      </c>
      <c r="C32" s="268"/>
      <c r="D32" s="268"/>
      <c r="E32" s="269"/>
      <c r="F32" s="354" t="s">
        <v>570</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356"/>
      <c r="C43" s="268"/>
      <c r="D43" s="268"/>
      <c r="E43" s="349"/>
      <c r="F43" s="356"/>
      <c r="G43" s="268"/>
      <c r="H43" s="268"/>
      <c r="I43" s="349"/>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286"/>
      <c r="C44" s="271"/>
      <c r="D44" s="271"/>
      <c r="E44" s="350"/>
      <c r="F44" s="286"/>
      <c r="G44" s="271"/>
      <c r="H44" s="271"/>
      <c r="I44" s="350"/>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286"/>
      <c r="C45" s="271"/>
      <c r="D45" s="271"/>
      <c r="E45" s="350"/>
      <c r="F45" s="286"/>
      <c r="G45" s="271"/>
      <c r="H45" s="271"/>
      <c r="I45" s="350"/>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286"/>
      <c r="C46" s="271"/>
      <c r="D46" s="271"/>
      <c r="E46" s="350"/>
      <c r="F46" s="286"/>
      <c r="G46" s="271"/>
      <c r="H46" s="271"/>
      <c r="I46" s="350"/>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286"/>
      <c r="C47" s="271"/>
      <c r="D47" s="271"/>
      <c r="E47" s="350"/>
      <c r="F47" s="286"/>
      <c r="G47" s="271"/>
      <c r="H47" s="271"/>
      <c r="I47" s="350"/>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286"/>
      <c r="C48" s="271"/>
      <c r="D48" s="271"/>
      <c r="E48" s="350"/>
      <c r="F48" s="286"/>
      <c r="G48" s="271"/>
      <c r="H48" s="271"/>
      <c r="I48" s="350"/>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286"/>
      <c r="C49" s="271"/>
      <c r="D49" s="271"/>
      <c r="E49" s="350"/>
      <c r="F49" s="286"/>
      <c r="G49" s="271"/>
      <c r="H49" s="271"/>
      <c r="I49" s="350"/>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286"/>
      <c r="C50" s="271"/>
      <c r="D50" s="271"/>
      <c r="E50" s="350"/>
      <c r="F50" s="286"/>
      <c r="G50" s="271"/>
      <c r="H50" s="271"/>
      <c r="I50" s="350"/>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286"/>
      <c r="C51" s="271"/>
      <c r="D51" s="271"/>
      <c r="E51" s="350"/>
      <c r="F51" s="286"/>
      <c r="G51" s="271"/>
      <c r="H51" s="271"/>
      <c r="I51" s="350"/>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286"/>
      <c r="C52" s="271"/>
      <c r="D52" s="271"/>
      <c r="E52" s="350"/>
      <c r="F52" s="286"/>
      <c r="G52" s="271"/>
      <c r="H52" s="271"/>
      <c r="I52" s="350"/>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291"/>
      <c r="C53" s="292"/>
      <c r="D53" s="292"/>
      <c r="E53" s="357"/>
      <c r="F53" s="291"/>
      <c r="G53" s="292"/>
      <c r="H53" s="292"/>
      <c r="I53" s="357"/>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B43:E53"/>
    <mergeCell ref="F43:I53"/>
    <mergeCell ref="B6:C6"/>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s>
  <pageMargins left="0.7" right="0.7" top="0.75" bottom="0.75" header="0" footer="0"/>
  <pageSetup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Indicadores!F58</f>
        <v>Gestión de Servicios de Información y Soporte Tecnológico (GTI)</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Indicadores!A58</f>
        <v>Backups y respaldos de la información de usuarios</v>
      </c>
      <c r="E6" s="247"/>
      <c r="F6" s="248" t="s">
        <v>448</v>
      </c>
      <c r="G6" s="247"/>
      <c r="H6" s="246" t="str">
        <f>Indicadores!S58</f>
        <v>Jefe Oficina TIC</v>
      </c>
      <c r="I6" s="260"/>
      <c r="J6" s="65"/>
      <c r="K6" s="65"/>
      <c r="L6" s="65"/>
      <c r="M6" s="65"/>
      <c r="N6" s="65"/>
      <c r="O6" s="65"/>
      <c r="P6" s="65"/>
      <c r="Q6" s="65"/>
      <c r="R6" s="65"/>
      <c r="S6" s="65"/>
      <c r="T6" s="65"/>
      <c r="U6" s="65"/>
      <c r="V6" s="65"/>
      <c r="W6" s="65"/>
      <c r="X6" s="65"/>
      <c r="Y6" s="65"/>
      <c r="Z6" s="65"/>
      <c r="AA6" s="65"/>
      <c r="AB6" s="65"/>
      <c r="AC6" s="65"/>
    </row>
    <row r="7" spans="1:29" ht="37.5" customHeight="1">
      <c r="A7" s="65"/>
      <c r="B7" s="277" t="s">
        <v>449</v>
      </c>
      <c r="C7" s="264"/>
      <c r="D7" s="278" t="str">
        <f>Indicadores!G58</f>
        <v>(No de Backups realizados con éxito / No total de Backups realizados) * 100</v>
      </c>
      <c r="E7" s="264"/>
      <c r="F7" s="279" t="s">
        <v>450</v>
      </c>
      <c r="G7" s="264"/>
      <c r="H7" s="278" t="str">
        <f>Indicadores!C58</f>
        <v>Proteger la información del Ministerio o de terceros bajo su custodia</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Indicadores!P58</f>
        <v>Trimestral</v>
      </c>
      <c r="D8" s="66" t="s">
        <v>452</v>
      </c>
      <c r="E8" s="68" t="str">
        <f>Indicadores!R58</f>
        <v>Mesa de ayuda / Aranda</v>
      </c>
      <c r="F8" s="69" t="s">
        <v>453</v>
      </c>
      <c r="G8" s="67" t="str">
        <f>Indicadores!H58</f>
        <v>Porcentaje</v>
      </c>
      <c r="H8" s="280" t="s">
        <v>454</v>
      </c>
      <c r="I8" s="282" t="str">
        <f>Indicadores!O58</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Indicadores!N58</f>
        <v>1</v>
      </c>
      <c r="D9" s="72" t="s">
        <v>393</v>
      </c>
      <c r="E9" s="71">
        <f>'TABLERO DE MANDO'!F58</f>
        <v>0.85</v>
      </c>
      <c r="F9" s="73" t="s">
        <v>394</v>
      </c>
      <c r="G9" s="71">
        <f>'TABLERO DE MANDO'!G58</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7"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MANDO'!J58</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MANDO'!K58</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f>86%</f>
        <v>0.86</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MANDO'!M58</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MANDO'!N58</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f>85%</f>
        <v>0.85</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MANDO'!P58</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MANDO'!Q58</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f>87%</f>
        <v>0.87</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MANDO'!S58</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MANDO'!T58</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0.86</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28.25" customHeight="1">
      <c r="A32" s="65"/>
      <c r="B32" s="358" t="s">
        <v>571</v>
      </c>
      <c r="C32" s="315"/>
      <c r="D32" s="315"/>
      <c r="E32" s="359"/>
      <c r="F32" s="360" t="s">
        <v>572</v>
      </c>
      <c r="G32" s="315"/>
      <c r="H32" s="315"/>
      <c r="I32" s="317"/>
      <c r="J32" s="65"/>
      <c r="K32" s="65"/>
      <c r="L32" s="65"/>
      <c r="M32" s="65"/>
      <c r="N32" s="65"/>
      <c r="O32" s="65"/>
      <c r="P32" s="65"/>
      <c r="Q32" s="65"/>
      <c r="R32" s="65"/>
      <c r="S32" s="65"/>
      <c r="T32" s="65"/>
      <c r="U32" s="65"/>
      <c r="V32" s="65"/>
      <c r="W32" s="65"/>
      <c r="X32" s="65"/>
      <c r="Y32" s="65"/>
      <c r="Z32" s="65"/>
      <c r="AA32" s="65"/>
      <c r="AB32" s="65"/>
      <c r="AC32" s="65"/>
    </row>
    <row r="33" spans="1:29" ht="13.5" customHeight="1">
      <c r="A33" s="65"/>
      <c r="B33" s="270"/>
      <c r="C33" s="271"/>
      <c r="D33" s="271"/>
      <c r="E33" s="350"/>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9.75" customHeight="1">
      <c r="A34" s="65"/>
      <c r="B34" s="270"/>
      <c r="C34" s="271"/>
      <c r="D34" s="271"/>
      <c r="E34" s="350"/>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3.5" hidden="1" customHeight="1">
      <c r="A35" s="65"/>
      <c r="B35" s="321"/>
      <c r="C35" s="292"/>
      <c r="D35" s="292"/>
      <c r="E35" s="357"/>
      <c r="F35" s="291"/>
      <c r="G35" s="292"/>
      <c r="H35" s="292"/>
      <c r="I35" s="361"/>
      <c r="J35" s="65"/>
      <c r="K35" s="65"/>
      <c r="L35" s="65"/>
      <c r="M35" s="65"/>
      <c r="N35" s="65"/>
      <c r="O35" s="65"/>
      <c r="P35" s="65"/>
      <c r="Q35" s="65"/>
      <c r="R35" s="65"/>
      <c r="S35" s="65"/>
      <c r="T35" s="65"/>
      <c r="U35" s="65"/>
      <c r="V35" s="65"/>
      <c r="W35" s="65"/>
      <c r="X35" s="65"/>
      <c r="Y35" s="65"/>
      <c r="Z35" s="65"/>
      <c r="AA35" s="65"/>
      <c r="AB35" s="65"/>
      <c r="AC35" s="65"/>
    </row>
    <row r="36" spans="1:29" ht="13.5" customHeight="1">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row>
    <row r="37" spans="1:29" ht="13.5" customHeight="1">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row>
    <row r="38" spans="1:29" ht="13.5" customHeight="1">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3.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3.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3.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3.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3.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35"/>
    <mergeCell ref="F32:I35"/>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990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26" t="str">
        <f>Indicadores!F59</f>
        <v>Gestión Disciplinaria. (DIS)</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Indicadores!A59</f>
        <v>Autos Administrativos generados en el periodo</v>
      </c>
      <c r="E6" s="247"/>
      <c r="F6" s="248" t="s">
        <v>448</v>
      </c>
      <c r="G6" s="247"/>
      <c r="H6" s="246" t="str">
        <f>Indicadores!S59</f>
        <v xml:space="preserve">Susana Valderrama Montoya </v>
      </c>
      <c r="I6" s="260"/>
      <c r="J6" s="65"/>
      <c r="K6" s="65"/>
      <c r="L6" s="65"/>
      <c r="M6" s="65"/>
      <c r="N6" s="65"/>
      <c r="O6" s="65"/>
      <c r="P6" s="65"/>
      <c r="Q6" s="65"/>
      <c r="R6" s="65"/>
      <c r="S6" s="65"/>
      <c r="T6" s="65"/>
      <c r="U6" s="65"/>
      <c r="V6" s="65"/>
      <c r="W6" s="65"/>
      <c r="X6" s="65"/>
      <c r="Y6" s="65"/>
      <c r="Z6" s="65"/>
      <c r="AA6" s="65"/>
      <c r="AB6" s="65"/>
      <c r="AC6" s="65"/>
    </row>
    <row r="7" spans="1:29" ht="39.75" customHeight="1">
      <c r="A7" s="65"/>
      <c r="B7" s="277" t="s">
        <v>449</v>
      </c>
      <c r="C7" s="264"/>
      <c r="D7" s="334" t="str">
        <f>Indicadores!G59</f>
        <v>Autos Administrativos realizados / Autos administrativos programados) *100</v>
      </c>
      <c r="E7" s="264"/>
      <c r="F7" s="279" t="s">
        <v>450</v>
      </c>
      <c r="G7" s="264"/>
      <c r="H7" s="278" t="str">
        <f>Indicadores!C59</f>
        <v>Medición de las acciones de sustanciación de los procesos a cargo del Grupo Disciplinario</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Indicadores!P59</f>
        <v>Trimestral</v>
      </c>
      <c r="D8" s="66" t="s">
        <v>452</v>
      </c>
      <c r="E8" s="68" t="str">
        <f>Indicadores!R59</f>
        <v>Control Disciplinario</v>
      </c>
      <c r="F8" s="69" t="s">
        <v>453</v>
      </c>
      <c r="G8" s="67" t="str">
        <f>Indicadores!H59</f>
        <v>Porcentaje</v>
      </c>
      <c r="H8" s="280" t="s">
        <v>454</v>
      </c>
      <c r="I8" s="282" t="str">
        <f>Indicadores!O59</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Indicadores!N59</f>
        <v>0.9</v>
      </c>
      <c r="D9" s="72" t="s">
        <v>393</v>
      </c>
      <c r="E9" s="71">
        <f>'TABLERO DE MANDO'!F59</f>
        <v>0.76500000000000001</v>
      </c>
      <c r="F9" s="73" t="s">
        <v>394</v>
      </c>
      <c r="G9" s="71">
        <f>'TABLERO DE MANDO'!G59</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140"/>
      <c r="E10" s="140"/>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9.5" customHeight="1">
      <c r="A11" s="65"/>
      <c r="B11" s="124" t="s">
        <v>455</v>
      </c>
      <c r="C11" s="125" t="s">
        <v>456</v>
      </c>
      <c r="D11" s="139" t="str">
        <f>D9</f>
        <v>LIMITE INSATISFACTORIO</v>
      </c>
      <c r="E11" s="13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105" t="s">
        <v>398</v>
      </c>
      <c r="C12" s="130">
        <v>0</v>
      </c>
      <c r="D12" s="141">
        <f t="shared" ref="D12:D23" si="0">+$E$9</f>
        <v>0.76500000000000001</v>
      </c>
      <c r="E12" s="141">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105" t="s">
        <v>399</v>
      </c>
      <c r="C13" s="130">
        <v>0</v>
      </c>
      <c r="D13" s="141">
        <f t="shared" si="0"/>
        <v>0.76500000000000001</v>
      </c>
      <c r="E13" s="141">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105" t="s">
        <v>400</v>
      </c>
      <c r="C14" s="118">
        <v>1</v>
      </c>
      <c r="D14" s="141">
        <f t="shared" si="0"/>
        <v>0.76500000000000001</v>
      </c>
      <c r="E14" s="141">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105" t="s">
        <v>401</v>
      </c>
      <c r="C15" s="130">
        <v>0</v>
      </c>
      <c r="D15" s="141">
        <f t="shared" si="0"/>
        <v>0.76500000000000001</v>
      </c>
      <c r="E15" s="141">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105" t="s">
        <v>402</v>
      </c>
      <c r="C16" s="130">
        <v>0</v>
      </c>
      <c r="D16" s="141">
        <f t="shared" si="0"/>
        <v>0.76500000000000001</v>
      </c>
      <c r="E16" s="141">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105" t="s">
        <v>403</v>
      </c>
      <c r="C17" s="118">
        <v>1</v>
      </c>
      <c r="D17" s="141">
        <f t="shared" si="0"/>
        <v>0.76500000000000001</v>
      </c>
      <c r="E17" s="141">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105" t="s">
        <v>404</v>
      </c>
      <c r="C18" s="130">
        <v>0</v>
      </c>
      <c r="D18" s="141">
        <f t="shared" si="0"/>
        <v>0.76500000000000001</v>
      </c>
      <c r="E18" s="141">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105" t="s">
        <v>405</v>
      </c>
      <c r="C19" s="130">
        <v>0</v>
      </c>
      <c r="D19" s="141">
        <f t="shared" si="0"/>
        <v>0.76500000000000001</v>
      </c>
      <c r="E19" s="141">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105" t="s">
        <v>406</v>
      </c>
      <c r="C20" s="118">
        <v>1</v>
      </c>
      <c r="D20" s="141">
        <f t="shared" si="0"/>
        <v>0.76500000000000001</v>
      </c>
      <c r="E20" s="141">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105" t="s">
        <v>407</v>
      </c>
      <c r="C21" s="130">
        <v>0</v>
      </c>
      <c r="D21" s="141">
        <f t="shared" si="0"/>
        <v>0.76500000000000001</v>
      </c>
      <c r="E21" s="141">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105" t="s">
        <v>408</v>
      </c>
      <c r="C22" s="130">
        <v>0</v>
      </c>
      <c r="D22" s="141">
        <f t="shared" si="0"/>
        <v>0.76500000000000001</v>
      </c>
      <c r="E22" s="141">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105" t="s">
        <v>409</v>
      </c>
      <c r="C23" s="118">
        <v>1</v>
      </c>
      <c r="D23" s="141">
        <f t="shared" si="0"/>
        <v>0.76500000000000001</v>
      </c>
      <c r="E23" s="141">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309" t="s">
        <v>458</v>
      </c>
      <c r="C31" s="310"/>
      <c r="D31" s="310"/>
      <c r="E31" s="311"/>
      <c r="F31" s="312" t="s">
        <v>459</v>
      </c>
      <c r="G31" s="310"/>
      <c r="H31" s="310"/>
      <c r="I31" s="313"/>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362" t="s">
        <v>573</v>
      </c>
      <c r="C32" s="315"/>
      <c r="D32" s="315"/>
      <c r="E32" s="316"/>
      <c r="F32" s="363"/>
      <c r="G32" s="315"/>
      <c r="H32" s="315"/>
      <c r="I32" s="317"/>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58.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0"/>
      <c r="C42" s="271"/>
      <c r="D42" s="271"/>
      <c r="E42" s="272"/>
      <c r="F42" s="286"/>
      <c r="G42" s="271"/>
      <c r="H42" s="271"/>
      <c r="I42" s="287"/>
      <c r="J42" s="65"/>
      <c r="K42" s="65"/>
      <c r="L42" s="65"/>
      <c r="M42" s="65"/>
      <c r="N42" s="65"/>
      <c r="O42" s="65"/>
      <c r="P42" s="65"/>
      <c r="Q42" s="65"/>
      <c r="R42" s="65"/>
      <c r="S42" s="65"/>
      <c r="T42" s="65"/>
      <c r="U42" s="65"/>
      <c r="V42" s="65"/>
      <c r="W42" s="65"/>
      <c r="X42" s="65"/>
      <c r="Y42" s="65"/>
      <c r="Z42" s="65"/>
      <c r="AA42" s="65"/>
      <c r="AB42" s="65"/>
      <c r="AC42" s="65"/>
    </row>
    <row r="43" spans="1:29" ht="200.25" customHeight="1">
      <c r="A43" s="65"/>
      <c r="B43" s="273"/>
      <c r="C43" s="274"/>
      <c r="D43" s="274"/>
      <c r="E43" s="275"/>
      <c r="F43" s="288"/>
      <c r="G43" s="274"/>
      <c r="H43" s="274"/>
      <c r="I43" s="289"/>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3"/>
    <mergeCell ref="F32:I43"/>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7030A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64" t="str">
        <f>Indicadores!F60</f>
        <v>Evaluación Independiente. (EIN)</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Indicadores!A60</f>
        <v>Cumplimiento de cronograma de actividades</v>
      </c>
      <c r="E6" s="247"/>
      <c r="F6" s="248" t="s">
        <v>448</v>
      </c>
      <c r="G6" s="247"/>
      <c r="H6" s="246" t="str">
        <f>Indicadores!S60</f>
        <v>Sandra Alvarado Salcedo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Indicadores!G60</f>
        <v>(Numero de actividades realizadas/ No de actividades programadas) X 100</v>
      </c>
      <c r="E7" s="264"/>
      <c r="F7" s="279" t="s">
        <v>450</v>
      </c>
      <c r="G7" s="264"/>
      <c r="H7" s="278" t="str">
        <f>Indicadores!C60</f>
        <v>Mide la eficacia sobre las actividades que se encuentran a cargo de la Oficina de Control Interno durante una vigencia</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Indicadores!P60</f>
        <v>Trimestral</v>
      </c>
      <c r="D8" s="66" t="s">
        <v>452</v>
      </c>
      <c r="E8" s="68" t="str">
        <f>Indicadores!R60</f>
        <v>Plan de Acción y Plan de Auditorias de la Vigencia de la Oficina de Control Interno</v>
      </c>
      <c r="F8" s="69" t="s">
        <v>453</v>
      </c>
      <c r="G8" s="67" t="str">
        <f>Indicadores!H60</f>
        <v>Porcentaje</v>
      </c>
      <c r="H8" s="280" t="s">
        <v>454</v>
      </c>
      <c r="I8" s="282" t="str">
        <f>Indicadores!O60</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Indicadores!N60</f>
        <v>1</v>
      </c>
      <c r="D9" s="72" t="s">
        <v>393</v>
      </c>
      <c r="E9" s="71">
        <f>'TABLERO DE MANDO'!F60</f>
        <v>0.85</v>
      </c>
      <c r="F9" s="73" t="s">
        <v>394</v>
      </c>
      <c r="G9" s="71">
        <f>'TABLERO DE MANDO'!G60</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MANDO'!J60</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MANDO'!K60</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14">
        <v>1</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MANDO'!M60</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MANDO'!N60</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14">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MANDO'!P60</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MANDO'!Q60</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14">
        <v>1</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MANDO'!S60</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MANDO'!T60</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114">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574</v>
      </c>
      <c r="C32" s="268"/>
      <c r="D32" s="268"/>
      <c r="E32" s="269"/>
      <c r="F32" s="365" t="s">
        <v>575</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32.2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51"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48.7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48.7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4.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7030A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364" t="str">
        <f>Indicadores!F61</f>
        <v>Evaluación Independiente. (EIN)</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332" t="str">
        <f>Indicadores!A61</f>
        <v>Cumplimiento oportuno de cronograma de actividades de requerimiento legal</v>
      </c>
      <c r="E6" s="247"/>
      <c r="F6" s="248" t="s">
        <v>448</v>
      </c>
      <c r="G6" s="247"/>
      <c r="H6" s="246" t="str">
        <f>Indicadores!S61</f>
        <v>Sandra Alvarado Salcedo</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334" t="str">
        <f>Indicadores!G61</f>
        <v>(No de actividades de requerimiento legal realizadas oportunamente/ Numero de actividades de requerimiento legal programadas con fechas cumplidas) X 100</v>
      </c>
      <c r="E7" s="264"/>
      <c r="F7" s="279" t="s">
        <v>450</v>
      </c>
      <c r="G7" s="264"/>
      <c r="H7" s="278" t="str">
        <f>Indicadores!C61</f>
        <v>Mide la eficacia de las actividades de requerimiento legal, presentadas en términos.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Indicadores!P61</f>
        <v>Trimestral</v>
      </c>
      <c r="D8" s="66" t="s">
        <v>452</v>
      </c>
      <c r="E8" s="68" t="str">
        <f>Indicadores!R61</f>
        <v>Plan de Auditorias de la Vigencia de la Oficina de Control Interno</v>
      </c>
      <c r="F8" s="69" t="s">
        <v>453</v>
      </c>
      <c r="G8" s="67" t="str">
        <f>Indicadores!H61</f>
        <v>Porcentaje</v>
      </c>
      <c r="H8" s="280" t="s">
        <v>454</v>
      </c>
      <c r="I8" s="282" t="str">
        <f>Indicadores!O61</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Indicadores!N61</f>
        <v>1</v>
      </c>
      <c r="D9" s="72" t="s">
        <v>393</v>
      </c>
      <c r="E9" s="71">
        <f>'TABLERO DE MANDO'!F61</f>
        <v>0.85</v>
      </c>
      <c r="F9" s="73" t="s">
        <v>394</v>
      </c>
      <c r="G9" s="71">
        <f>'TABLERO DE MANDO'!G61</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13.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f>'TABLERO DE MANDO'!J61</f>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f>'TABLERO DE MANDO'!K61</f>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14">
        <v>1</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f>'TABLERO DE MANDO'!M61</f>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f>'TABLERO DE MANDO'!N61</f>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114">
        <v>1</v>
      </c>
      <c r="D17" s="84">
        <f t="shared" si="0"/>
        <v>0.85</v>
      </c>
      <c r="E17" s="84">
        <f t="shared" si="1"/>
        <v>0.9</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f>'TABLERO DE MANDO'!P61</f>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f>'TABLERO DE MANDO'!Q61</f>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14">
        <v>1</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f>'TABLERO DE MANDO'!S61</f>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f>'TABLERO DE MANDO'!T61</f>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1</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576</v>
      </c>
      <c r="C32" s="268"/>
      <c r="D32" s="268"/>
      <c r="E32" s="269"/>
      <c r="F32" s="284" t="s">
        <v>577</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60"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Indicadores!F8</f>
        <v>Gestión Integrada del Portafolio de Planes Programa y Proyectos. (GIP)</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Indicadores!A8</f>
        <v>Gestión de distribución de recursos del Fondo de Compensación Ambiental - FCA</v>
      </c>
      <c r="E6" s="247"/>
      <c r="F6" s="248" t="s">
        <v>448</v>
      </c>
      <c r="G6" s="247"/>
      <c r="H6" s="246" t="str">
        <f>Indicadores!S8</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Indicadores!G8</f>
        <v>(Recursos distribuidos en el periodo / Recursos FCA en el periodo) X 100</v>
      </c>
      <c r="E7" s="264"/>
      <c r="F7" s="279" t="s">
        <v>450</v>
      </c>
      <c r="G7" s="264"/>
      <c r="H7" s="278" t="str">
        <f>Indicadores!C8</f>
        <v>El indicador se formula para medir la gestión del Grupo de Gestión de Proyectos _ Secretaria Técnica del Fondo de Compensación Ambiental</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Indicadores!P8</f>
        <v>Trimestral</v>
      </c>
      <c r="D8" s="66" t="s">
        <v>452</v>
      </c>
      <c r="E8" s="68" t="str">
        <f>Indicadores!R8</f>
        <v>Secretaria Técnica del FCA y Departamento Nacional de Planeación - DNP</v>
      </c>
      <c r="F8" s="69" t="s">
        <v>453</v>
      </c>
      <c r="G8" s="67" t="str">
        <f>Indicadores!H8</f>
        <v>Porcentaje</v>
      </c>
      <c r="H8" s="280" t="s">
        <v>454</v>
      </c>
      <c r="I8" s="282" t="str">
        <f>Indicadores!O8</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Indicadores!N8</f>
        <v>0.95</v>
      </c>
      <c r="D9" s="72" t="s">
        <v>393</v>
      </c>
      <c r="E9" s="71">
        <f>'TABLERO DE MANDO'!F8</f>
        <v>0.8075</v>
      </c>
      <c r="F9" s="73" t="s">
        <v>394</v>
      </c>
      <c r="G9" s="71">
        <f>'TABLERO DE MANDO'!G8</f>
        <v>0.85499999999999998</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0.25" customHeight="1">
      <c r="A11" s="65"/>
      <c r="B11" s="77" t="s">
        <v>455</v>
      </c>
      <c r="C11" s="78" t="s">
        <v>456</v>
      </c>
      <c r="D11" s="79" t="str">
        <f>D9</f>
        <v>LIMITE INSATISFACTORIO</v>
      </c>
      <c r="E11" s="79" t="str">
        <f>F9</f>
        <v>LIMITE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4"/>
      <c r="D12" s="84">
        <f t="shared" ref="D12:D23" si="0">+$E$9</f>
        <v>0.8075</v>
      </c>
      <c r="E12" s="84">
        <f t="shared" ref="E12:E23" si="1">+$G$9</f>
        <v>0.85499999999999998</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5"/>
      <c r="D13" s="84">
        <f t="shared" si="0"/>
        <v>0.8075</v>
      </c>
      <c r="E13" s="84">
        <f t="shared" si="1"/>
        <v>0.85499999999999998</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6">
        <v>0.52</v>
      </c>
      <c r="D14" s="84">
        <f t="shared" si="0"/>
        <v>0.8075</v>
      </c>
      <c r="E14" s="84">
        <f t="shared" si="1"/>
        <v>0.85499999999999998</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5"/>
      <c r="D15" s="84">
        <f t="shared" si="0"/>
        <v>0.8075</v>
      </c>
      <c r="E15" s="84">
        <f t="shared" si="1"/>
        <v>0.85499999999999998</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5"/>
      <c r="D16" s="84">
        <f t="shared" si="0"/>
        <v>0.8075</v>
      </c>
      <c r="E16" s="84">
        <f t="shared" si="1"/>
        <v>0.85499999999999998</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6">
        <v>0.55000000000000004</v>
      </c>
      <c r="D17" s="84">
        <f t="shared" si="0"/>
        <v>0.8075</v>
      </c>
      <c r="E17" s="84">
        <f t="shared" si="1"/>
        <v>0.85499999999999998</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5"/>
      <c r="D18" s="84">
        <f t="shared" si="0"/>
        <v>0.8075</v>
      </c>
      <c r="E18" s="84">
        <f t="shared" si="1"/>
        <v>0.85499999999999998</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6"/>
      <c r="D19" s="84">
        <f t="shared" si="0"/>
        <v>0.8075</v>
      </c>
      <c r="E19" s="84">
        <f t="shared" si="1"/>
        <v>0.85499999999999998</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6">
        <v>0.89</v>
      </c>
      <c r="D20" s="84">
        <f t="shared" si="0"/>
        <v>0.8075</v>
      </c>
      <c r="E20" s="84">
        <f t="shared" si="1"/>
        <v>0.85499999999999998</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5"/>
      <c r="D21" s="84">
        <f t="shared" si="0"/>
        <v>0.8075</v>
      </c>
      <c r="E21" s="84">
        <f t="shared" si="1"/>
        <v>0.85499999999999998</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5"/>
      <c r="D22" s="84">
        <f t="shared" si="0"/>
        <v>0.8075</v>
      </c>
      <c r="E22" s="84">
        <f t="shared" si="1"/>
        <v>0.85499999999999998</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6">
        <v>0.95</v>
      </c>
      <c r="D23" s="84">
        <f t="shared" si="0"/>
        <v>0.8075</v>
      </c>
      <c r="E23" s="84">
        <f t="shared" si="1"/>
        <v>0.85499999999999998</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470</v>
      </c>
      <c r="C32" s="268"/>
      <c r="D32" s="268"/>
      <c r="E32" s="269"/>
      <c r="F32" s="267" t="s">
        <v>471</v>
      </c>
      <c r="G32" s="268"/>
      <c r="H32" s="268"/>
      <c r="I32" s="269"/>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70"/>
      <c r="G33" s="271"/>
      <c r="H33" s="271"/>
      <c r="I33" s="272"/>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70"/>
      <c r="G34" s="271"/>
      <c r="H34" s="271"/>
      <c r="I34" s="272"/>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70"/>
      <c r="G35" s="271"/>
      <c r="H35" s="271"/>
      <c r="I35" s="272"/>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70"/>
      <c r="G36" s="271"/>
      <c r="H36" s="271"/>
      <c r="I36" s="272"/>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70"/>
      <c r="G37" s="271"/>
      <c r="H37" s="271"/>
      <c r="I37" s="272"/>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70"/>
      <c r="G38" s="271"/>
      <c r="H38" s="271"/>
      <c r="I38" s="272"/>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70"/>
      <c r="G39" s="271"/>
      <c r="H39" s="271"/>
      <c r="I39" s="272"/>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70"/>
      <c r="G40" s="271"/>
      <c r="H40" s="271"/>
      <c r="I40" s="272"/>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70"/>
      <c r="G41" s="271"/>
      <c r="H41" s="271"/>
      <c r="I41" s="272"/>
      <c r="J41" s="65"/>
      <c r="K41" s="65"/>
      <c r="L41" s="65"/>
      <c r="M41" s="65"/>
      <c r="N41" s="65"/>
      <c r="O41" s="65"/>
      <c r="P41" s="65"/>
      <c r="Q41" s="65"/>
      <c r="R41" s="65"/>
      <c r="S41" s="65"/>
      <c r="T41" s="65"/>
      <c r="U41" s="65"/>
      <c r="V41" s="65"/>
      <c r="W41" s="65"/>
      <c r="X41" s="65"/>
      <c r="Y41" s="65"/>
      <c r="Z41" s="65"/>
      <c r="AA41" s="65"/>
      <c r="AB41" s="65"/>
      <c r="AC41" s="65"/>
    </row>
    <row r="42" spans="1:29" ht="32.25" customHeight="1">
      <c r="A42" s="65"/>
      <c r="B42" s="273"/>
      <c r="C42" s="274"/>
      <c r="D42" s="274"/>
      <c r="E42" s="275"/>
      <c r="F42" s="273"/>
      <c r="G42" s="274"/>
      <c r="H42" s="274"/>
      <c r="I42" s="275"/>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5E0B3"/>
    <pageSetUpPr fitToPage="1"/>
  </sheetPr>
  <dimension ref="A1:Z1000"/>
  <sheetViews>
    <sheetView showGridLines="0" workbookViewId="0">
      <selection activeCell="B7" sqref="B7"/>
    </sheetView>
  </sheetViews>
  <sheetFormatPr baseColWidth="10" defaultColWidth="11.21875" defaultRowHeight="15" customHeight="1"/>
  <cols>
    <col min="1" max="5" width="11.5546875" customWidth="1"/>
    <col min="6" max="6" width="14" customWidth="1"/>
    <col min="7" max="9" width="11.5546875" customWidth="1"/>
    <col min="10" max="10" width="14" customWidth="1"/>
    <col min="11" max="11" width="8.88671875" customWidth="1"/>
    <col min="12" max="13" width="11.5546875" customWidth="1"/>
    <col min="14" max="14" width="11.109375" customWidth="1"/>
    <col min="15" max="17" width="11.5546875" customWidth="1"/>
    <col min="1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7.25" customHeight="1">
      <c r="A3" s="142"/>
      <c r="B3" s="142"/>
      <c r="C3" s="142"/>
      <c r="D3" s="142"/>
      <c r="E3" s="143"/>
      <c r="F3" s="375" t="s">
        <v>578</v>
      </c>
      <c r="G3" s="315"/>
      <c r="H3" s="315"/>
      <c r="I3" s="315"/>
      <c r="J3" s="315"/>
      <c r="K3" s="315"/>
      <c r="L3" s="317"/>
      <c r="M3" s="142"/>
      <c r="N3" s="142"/>
      <c r="O3" s="142"/>
      <c r="P3" s="142"/>
      <c r="Q3" s="142"/>
      <c r="R3" s="142"/>
      <c r="S3" s="142"/>
      <c r="T3" s="142"/>
      <c r="U3" s="142"/>
      <c r="V3" s="142"/>
      <c r="W3" s="142"/>
      <c r="X3" s="142"/>
      <c r="Y3" s="142"/>
      <c r="Z3" s="142"/>
    </row>
    <row r="4" spans="1:26" ht="21" customHeight="1">
      <c r="A4" s="142"/>
      <c r="B4" s="142"/>
      <c r="C4" s="142"/>
      <c r="D4" s="142"/>
      <c r="E4" s="142"/>
      <c r="F4" s="376"/>
      <c r="G4" s="377"/>
      <c r="H4" s="377"/>
      <c r="I4" s="377"/>
      <c r="J4" s="377"/>
      <c r="K4" s="377"/>
      <c r="L4" s="378"/>
      <c r="M4" s="142"/>
      <c r="N4" s="142"/>
      <c r="O4" s="142"/>
      <c r="P4" s="142"/>
      <c r="Q4" s="142"/>
      <c r="R4" s="142"/>
      <c r="S4" s="142"/>
      <c r="T4" s="142"/>
      <c r="U4" s="142"/>
      <c r="V4" s="142"/>
      <c r="W4" s="142"/>
      <c r="X4" s="142"/>
      <c r="Y4" s="142"/>
      <c r="Z4" s="142"/>
    </row>
    <row r="5" spans="1:26" ht="106.5" customHeight="1">
      <c r="A5" s="142"/>
      <c r="B5" s="142"/>
      <c r="C5" s="142"/>
      <c r="D5" s="142"/>
      <c r="E5" s="142"/>
      <c r="F5" s="379" t="s">
        <v>579</v>
      </c>
      <c r="G5" s="310"/>
      <c r="H5" s="310"/>
      <c r="I5" s="310"/>
      <c r="J5" s="310"/>
      <c r="K5" s="310"/>
      <c r="L5" s="313"/>
      <c r="M5" s="142"/>
      <c r="N5" s="142"/>
      <c r="O5" s="142"/>
      <c r="P5" s="142"/>
      <c r="Q5" s="142"/>
      <c r="R5" s="142"/>
      <c r="S5" s="142"/>
      <c r="T5" s="142"/>
      <c r="U5" s="142"/>
      <c r="V5" s="142"/>
      <c r="W5" s="142"/>
      <c r="X5" s="142"/>
      <c r="Y5" s="142"/>
      <c r="Z5" s="142"/>
    </row>
    <row r="6" spans="1:26" ht="38.25" customHeight="1">
      <c r="A6" s="142"/>
      <c r="B6" s="142"/>
      <c r="C6" s="142"/>
      <c r="D6" s="142"/>
      <c r="E6" s="142"/>
      <c r="F6" s="380" t="s">
        <v>580</v>
      </c>
      <c r="G6" s="258"/>
      <c r="H6" s="258"/>
      <c r="I6" s="258"/>
      <c r="J6" s="256"/>
      <c r="K6" s="381">
        <f>+MYV!H8</f>
        <v>0.76611388204011788</v>
      </c>
      <c r="L6" s="259"/>
      <c r="M6" s="142"/>
      <c r="N6" s="142"/>
      <c r="O6" s="142"/>
      <c r="P6" s="142"/>
      <c r="Q6" s="142"/>
      <c r="R6" s="142"/>
      <c r="S6" s="142"/>
      <c r="T6" s="142"/>
      <c r="U6" s="142"/>
      <c r="V6" s="142"/>
      <c r="W6" s="142"/>
      <c r="X6" s="142"/>
      <c r="Y6" s="142"/>
      <c r="Z6" s="142"/>
    </row>
    <row r="7" spans="1:26" ht="15.7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5.75" customHeight="1">
      <c r="A8" s="142"/>
      <c r="B8" s="142"/>
      <c r="C8" s="142"/>
      <c r="D8" s="142"/>
      <c r="E8" s="142"/>
      <c r="F8" s="382"/>
      <c r="G8" s="142"/>
      <c r="H8" s="142"/>
      <c r="I8" s="142"/>
      <c r="J8" s="142"/>
      <c r="K8" s="142"/>
      <c r="L8" s="142"/>
      <c r="M8" s="142"/>
      <c r="N8" s="142"/>
      <c r="O8" s="142"/>
      <c r="P8" s="142"/>
      <c r="Q8" s="142"/>
      <c r="R8" s="142"/>
      <c r="S8" s="142"/>
      <c r="T8" s="142"/>
      <c r="U8" s="142"/>
      <c r="V8" s="142"/>
      <c r="W8" s="142"/>
      <c r="X8" s="142"/>
      <c r="Y8" s="142"/>
      <c r="Z8" s="142"/>
    </row>
    <row r="9" spans="1:26" ht="15.75" customHeight="1">
      <c r="A9" s="142"/>
      <c r="B9" s="142"/>
      <c r="C9" s="142"/>
      <c r="D9" s="142"/>
      <c r="E9" s="142"/>
      <c r="F9" s="274"/>
      <c r="G9" s="142"/>
      <c r="H9" s="142"/>
      <c r="I9" s="142"/>
      <c r="J9" s="142"/>
      <c r="K9" s="142"/>
      <c r="L9" s="142"/>
      <c r="M9" s="142"/>
      <c r="N9" s="142"/>
      <c r="O9" s="142"/>
      <c r="P9" s="142"/>
      <c r="Q9" s="144"/>
      <c r="R9" s="142"/>
      <c r="S9" s="142"/>
      <c r="T9" s="142"/>
      <c r="U9" s="142"/>
      <c r="V9" s="142"/>
      <c r="W9" s="142"/>
      <c r="X9" s="142"/>
      <c r="Y9" s="142"/>
      <c r="Z9" s="142"/>
    </row>
    <row r="10" spans="1:26" ht="14.25" customHeight="1">
      <c r="A10" s="145"/>
      <c r="B10" s="383" t="s">
        <v>581</v>
      </c>
      <c r="C10" s="145"/>
      <c r="D10" s="366" t="s">
        <v>582</v>
      </c>
      <c r="E10" s="315"/>
      <c r="F10" s="317"/>
      <c r="G10" s="145"/>
      <c r="H10" s="366" t="s">
        <v>583</v>
      </c>
      <c r="I10" s="315"/>
      <c r="J10" s="317"/>
      <c r="K10" s="145"/>
      <c r="L10" s="366" t="s">
        <v>584</v>
      </c>
      <c r="M10" s="315"/>
      <c r="N10" s="317"/>
      <c r="O10" s="145"/>
      <c r="P10" s="145"/>
      <c r="Q10" s="145"/>
      <c r="R10" s="145"/>
      <c r="S10" s="145"/>
      <c r="T10" s="145"/>
      <c r="U10" s="145"/>
      <c r="V10" s="145"/>
      <c r="W10" s="145"/>
      <c r="X10" s="145"/>
      <c r="Y10" s="145"/>
      <c r="Z10" s="145"/>
    </row>
    <row r="11" spans="1:26" ht="14.25" customHeight="1">
      <c r="A11" s="145"/>
      <c r="B11" s="368"/>
      <c r="C11" s="145"/>
      <c r="D11" s="270"/>
      <c r="E11" s="271"/>
      <c r="F11" s="287"/>
      <c r="G11" s="145"/>
      <c r="H11" s="270"/>
      <c r="I11" s="271"/>
      <c r="J11" s="287"/>
      <c r="K11" s="145"/>
      <c r="L11" s="270"/>
      <c r="M11" s="271"/>
      <c r="N11" s="287"/>
      <c r="O11" s="145"/>
      <c r="P11" s="145"/>
      <c r="Q11" s="145"/>
      <c r="R11" s="145"/>
      <c r="S11" s="145"/>
      <c r="T11" s="145"/>
      <c r="U11" s="145"/>
      <c r="V11" s="145"/>
      <c r="W11" s="145"/>
      <c r="X11" s="145"/>
      <c r="Y11" s="145"/>
      <c r="Z11" s="145"/>
    </row>
    <row r="12" spans="1:26" ht="14.25" customHeight="1">
      <c r="A12" s="145"/>
      <c r="B12" s="368"/>
      <c r="C12" s="145"/>
      <c r="D12" s="270"/>
      <c r="E12" s="271"/>
      <c r="F12" s="287"/>
      <c r="G12" s="145"/>
      <c r="H12" s="270"/>
      <c r="I12" s="271"/>
      <c r="J12" s="287"/>
      <c r="K12" s="145"/>
      <c r="L12" s="270"/>
      <c r="M12" s="271"/>
      <c r="N12" s="287"/>
      <c r="O12" s="146"/>
      <c r="P12" s="145"/>
      <c r="Q12" s="145"/>
      <c r="R12" s="145"/>
      <c r="S12" s="145"/>
      <c r="T12" s="145"/>
      <c r="U12" s="145"/>
      <c r="V12" s="145"/>
      <c r="W12" s="145"/>
      <c r="X12" s="145"/>
      <c r="Y12" s="145"/>
      <c r="Z12" s="145"/>
    </row>
    <row r="13" spans="1:26" ht="14.25" customHeight="1">
      <c r="A13" s="145"/>
      <c r="B13" s="368"/>
      <c r="C13" s="145"/>
      <c r="D13" s="270"/>
      <c r="E13" s="271"/>
      <c r="F13" s="287"/>
      <c r="G13" s="145"/>
      <c r="H13" s="270"/>
      <c r="I13" s="271"/>
      <c r="J13" s="287"/>
      <c r="K13" s="145"/>
      <c r="L13" s="270"/>
      <c r="M13" s="271"/>
      <c r="N13" s="287"/>
      <c r="O13" s="145"/>
      <c r="P13" s="145"/>
      <c r="Q13" s="145"/>
      <c r="R13" s="145"/>
      <c r="S13" s="145"/>
      <c r="T13" s="145"/>
      <c r="U13" s="145"/>
      <c r="V13" s="145"/>
      <c r="W13" s="145"/>
      <c r="X13" s="145"/>
      <c r="Y13" s="145"/>
      <c r="Z13" s="145"/>
    </row>
    <row r="14" spans="1:26" ht="14.25" customHeight="1">
      <c r="A14" s="145"/>
      <c r="B14" s="368"/>
      <c r="C14" s="145"/>
      <c r="D14" s="270"/>
      <c r="E14" s="271"/>
      <c r="F14" s="287"/>
      <c r="G14" s="145"/>
      <c r="H14" s="270"/>
      <c r="I14" s="271"/>
      <c r="J14" s="287"/>
      <c r="K14" s="145"/>
      <c r="L14" s="270"/>
      <c r="M14" s="271"/>
      <c r="N14" s="287"/>
      <c r="O14" s="145"/>
      <c r="P14" s="145"/>
      <c r="Q14" s="145"/>
      <c r="R14" s="145"/>
      <c r="S14" s="145"/>
      <c r="T14" s="145"/>
      <c r="U14" s="145"/>
      <c r="V14" s="145"/>
      <c r="W14" s="145"/>
      <c r="X14" s="145"/>
      <c r="Y14" s="145"/>
      <c r="Z14" s="145"/>
    </row>
    <row r="15" spans="1:26" ht="14.25" customHeight="1">
      <c r="A15" s="145"/>
      <c r="B15" s="368"/>
      <c r="C15" s="145"/>
      <c r="D15" s="270"/>
      <c r="E15" s="271"/>
      <c r="F15" s="287"/>
      <c r="G15" s="145"/>
      <c r="H15" s="270"/>
      <c r="I15" s="271"/>
      <c r="J15" s="287"/>
      <c r="K15" s="145"/>
      <c r="L15" s="270"/>
      <c r="M15" s="271"/>
      <c r="N15" s="287"/>
      <c r="O15" s="145"/>
      <c r="P15" s="145"/>
      <c r="Q15" s="145"/>
      <c r="R15" s="145"/>
      <c r="S15" s="145"/>
      <c r="T15" s="145"/>
      <c r="U15" s="145"/>
      <c r="V15" s="145"/>
      <c r="W15" s="145"/>
      <c r="X15" s="145"/>
      <c r="Y15" s="145"/>
      <c r="Z15" s="145"/>
    </row>
    <row r="16" spans="1:26" ht="14.25" customHeight="1">
      <c r="A16" s="145"/>
      <c r="B16" s="368"/>
      <c r="C16" s="145"/>
      <c r="D16" s="270"/>
      <c r="E16" s="271"/>
      <c r="F16" s="287"/>
      <c r="G16" s="145"/>
      <c r="H16" s="270"/>
      <c r="I16" s="271"/>
      <c r="J16" s="287"/>
      <c r="K16" s="145"/>
      <c r="L16" s="270"/>
      <c r="M16" s="271"/>
      <c r="N16" s="287"/>
      <c r="O16" s="145"/>
      <c r="P16" s="145"/>
      <c r="Q16" s="145"/>
      <c r="R16" s="145"/>
      <c r="S16" s="145"/>
      <c r="T16" s="145"/>
      <c r="U16" s="145"/>
      <c r="V16" s="145"/>
      <c r="W16" s="145"/>
      <c r="X16" s="145"/>
      <c r="Y16" s="145"/>
      <c r="Z16" s="145"/>
    </row>
    <row r="17" spans="1:26" ht="14.25" customHeight="1">
      <c r="A17" s="145"/>
      <c r="B17" s="368"/>
      <c r="C17" s="145"/>
      <c r="D17" s="270"/>
      <c r="E17" s="271"/>
      <c r="F17" s="287"/>
      <c r="G17" s="145"/>
      <c r="H17" s="270"/>
      <c r="I17" s="271"/>
      <c r="J17" s="287"/>
      <c r="K17" s="145"/>
      <c r="L17" s="270"/>
      <c r="M17" s="271"/>
      <c r="N17" s="287"/>
      <c r="O17" s="145"/>
      <c r="P17" s="145"/>
      <c r="Q17" s="145"/>
      <c r="R17" s="145"/>
      <c r="S17" s="145"/>
      <c r="T17" s="145"/>
      <c r="U17" s="145"/>
      <c r="V17" s="145"/>
      <c r="W17" s="145"/>
      <c r="X17" s="145"/>
      <c r="Y17" s="145"/>
      <c r="Z17" s="145"/>
    </row>
    <row r="18" spans="1:26" ht="14.25" customHeight="1">
      <c r="A18" s="145"/>
      <c r="B18" s="368"/>
      <c r="C18" s="145"/>
      <c r="D18" s="321"/>
      <c r="E18" s="292"/>
      <c r="F18" s="361"/>
      <c r="G18" s="145"/>
      <c r="H18" s="321"/>
      <c r="I18" s="292"/>
      <c r="J18" s="361"/>
      <c r="K18" s="145"/>
      <c r="L18" s="321"/>
      <c r="M18" s="292"/>
      <c r="N18" s="361"/>
      <c r="O18" s="145"/>
      <c r="P18" s="145"/>
      <c r="Q18" s="145"/>
      <c r="R18" s="145"/>
      <c r="S18" s="145"/>
      <c r="T18" s="145"/>
      <c r="U18" s="145"/>
      <c r="V18" s="145"/>
      <c r="W18" s="145"/>
      <c r="X18" s="145"/>
      <c r="Y18" s="145"/>
      <c r="Z18" s="145"/>
    </row>
    <row r="19" spans="1:26" ht="30">
      <c r="A19" s="145"/>
      <c r="B19" s="369"/>
      <c r="C19" s="145"/>
      <c r="D19" s="147"/>
      <c r="E19" s="148"/>
      <c r="F19" s="149">
        <f>'MYV O'!C3</f>
        <v>0.80322916666666666</v>
      </c>
      <c r="G19" s="145"/>
      <c r="H19" s="150"/>
      <c r="I19" s="151"/>
      <c r="J19" s="149">
        <f>'MYV O'!C4</f>
        <v>0.58976677805625177</v>
      </c>
      <c r="K19" s="145"/>
      <c r="L19" s="152"/>
      <c r="M19" s="153"/>
      <c r="N19" s="149">
        <f>'MYV O'!C5</f>
        <v>0.98267598227030273</v>
      </c>
      <c r="O19" s="145"/>
      <c r="P19" s="145"/>
      <c r="Q19" s="145"/>
      <c r="R19" s="145"/>
      <c r="S19" s="145"/>
      <c r="T19" s="145"/>
      <c r="U19" s="145"/>
      <c r="V19" s="145"/>
      <c r="W19" s="145"/>
      <c r="X19" s="145"/>
      <c r="Y19" s="145"/>
      <c r="Z19" s="145"/>
    </row>
    <row r="20" spans="1:26" ht="15.75" customHeigh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row>
    <row r="21" spans="1:26" ht="15.75" customHeigh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row>
    <row r="22" spans="1:26" ht="15.75" customHeight="1">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row>
    <row r="23" spans="1:26" ht="14.25" customHeight="1">
      <c r="A23" s="145"/>
      <c r="B23" s="367" t="s">
        <v>585</v>
      </c>
      <c r="C23" s="145"/>
      <c r="D23" s="370" t="s">
        <v>586</v>
      </c>
      <c r="E23" s="315"/>
      <c r="F23" s="317"/>
      <c r="G23" s="145"/>
      <c r="H23" s="370" t="s">
        <v>587</v>
      </c>
      <c r="I23" s="315"/>
      <c r="J23" s="317"/>
      <c r="K23" s="145"/>
      <c r="L23" s="370" t="s">
        <v>588</v>
      </c>
      <c r="M23" s="315"/>
      <c r="N23" s="317"/>
      <c r="O23" s="145"/>
      <c r="P23" s="145"/>
      <c r="Q23" s="145"/>
      <c r="R23" s="145"/>
      <c r="S23" s="145"/>
      <c r="T23" s="145"/>
      <c r="U23" s="145"/>
      <c r="V23" s="145"/>
      <c r="W23" s="145"/>
      <c r="X23" s="145"/>
      <c r="Y23" s="145"/>
      <c r="Z23" s="145"/>
    </row>
    <row r="24" spans="1:26" ht="14.25" customHeight="1">
      <c r="A24" s="145"/>
      <c r="B24" s="368"/>
      <c r="C24" s="145"/>
      <c r="D24" s="270"/>
      <c r="E24" s="271"/>
      <c r="F24" s="287"/>
      <c r="G24" s="145"/>
      <c r="H24" s="270"/>
      <c r="I24" s="271"/>
      <c r="J24" s="287"/>
      <c r="K24" s="145"/>
      <c r="L24" s="270"/>
      <c r="M24" s="271"/>
      <c r="N24" s="287"/>
      <c r="O24" s="145"/>
      <c r="P24" s="145"/>
      <c r="Q24" s="146"/>
      <c r="R24" s="145"/>
      <c r="S24" s="145"/>
      <c r="T24" s="145"/>
      <c r="U24" s="145"/>
      <c r="V24" s="145"/>
      <c r="W24" s="145"/>
      <c r="X24" s="145"/>
      <c r="Y24" s="145"/>
      <c r="Z24" s="145"/>
    </row>
    <row r="25" spans="1:26" ht="14.25" customHeight="1">
      <c r="A25" s="145"/>
      <c r="B25" s="368"/>
      <c r="C25" s="145"/>
      <c r="D25" s="270"/>
      <c r="E25" s="271"/>
      <c r="F25" s="287"/>
      <c r="G25" s="145"/>
      <c r="H25" s="270"/>
      <c r="I25" s="271"/>
      <c r="J25" s="287"/>
      <c r="K25" s="145"/>
      <c r="L25" s="270"/>
      <c r="M25" s="271"/>
      <c r="N25" s="287"/>
      <c r="O25" s="145"/>
      <c r="P25" s="145"/>
      <c r="Q25" s="145"/>
      <c r="R25" s="145"/>
      <c r="S25" s="145"/>
      <c r="T25" s="145"/>
      <c r="U25" s="145"/>
      <c r="V25" s="145"/>
      <c r="W25" s="145"/>
      <c r="X25" s="145"/>
      <c r="Y25" s="145"/>
      <c r="Z25" s="145"/>
    </row>
    <row r="26" spans="1:26" ht="14.25" customHeight="1">
      <c r="A26" s="145"/>
      <c r="B26" s="368"/>
      <c r="C26" s="145"/>
      <c r="D26" s="270"/>
      <c r="E26" s="271"/>
      <c r="F26" s="287"/>
      <c r="G26" s="145"/>
      <c r="H26" s="270"/>
      <c r="I26" s="271"/>
      <c r="J26" s="287"/>
      <c r="K26" s="145"/>
      <c r="L26" s="270"/>
      <c r="M26" s="271"/>
      <c r="N26" s="287"/>
      <c r="O26" s="145"/>
      <c r="P26" s="145"/>
      <c r="Q26" s="145"/>
      <c r="R26" s="145"/>
      <c r="S26" s="145"/>
      <c r="T26" s="145"/>
      <c r="U26" s="145"/>
      <c r="V26" s="145"/>
      <c r="W26" s="145"/>
      <c r="X26" s="145"/>
      <c r="Y26" s="145"/>
      <c r="Z26" s="145"/>
    </row>
    <row r="27" spans="1:26" ht="14.25" customHeight="1">
      <c r="A27" s="145"/>
      <c r="B27" s="368"/>
      <c r="C27" s="145"/>
      <c r="D27" s="270"/>
      <c r="E27" s="271"/>
      <c r="F27" s="287"/>
      <c r="G27" s="145"/>
      <c r="H27" s="270"/>
      <c r="I27" s="271"/>
      <c r="J27" s="287"/>
      <c r="K27" s="145"/>
      <c r="L27" s="270"/>
      <c r="M27" s="271"/>
      <c r="N27" s="287"/>
      <c r="O27" s="145"/>
      <c r="P27" s="145"/>
      <c r="Q27" s="145"/>
      <c r="R27" s="145"/>
      <c r="S27" s="145"/>
      <c r="T27" s="145"/>
      <c r="U27" s="145"/>
      <c r="V27" s="145"/>
      <c r="W27" s="145"/>
      <c r="X27" s="145"/>
      <c r="Y27" s="145"/>
      <c r="Z27" s="145"/>
    </row>
    <row r="28" spans="1:26" ht="14.25" customHeight="1">
      <c r="A28" s="145"/>
      <c r="B28" s="368"/>
      <c r="C28" s="145"/>
      <c r="D28" s="270"/>
      <c r="E28" s="271"/>
      <c r="F28" s="287"/>
      <c r="G28" s="145"/>
      <c r="H28" s="270"/>
      <c r="I28" s="271"/>
      <c r="J28" s="287"/>
      <c r="K28" s="145"/>
      <c r="L28" s="270"/>
      <c r="M28" s="271"/>
      <c r="N28" s="287"/>
      <c r="O28" s="145"/>
      <c r="P28" s="145"/>
      <c r="Q28" s="145"/>
      <c r="R28" s="145"/>
      <c r="S28" s="145"/>
      <c r="T28" s="145"/>
      <c r="U28" s="145"/>
      <c r="V28" s="145"/>
      <c r="W28" s="145"/>
      <c r="X28" s="145"/>
      <c r="Y28" s="145"/>
      <c r="Z28" s="145"/>
    </row>
    <row r="29" spans="1:26" ht="14.25" customHeight="1">
      <c r="A29" s="145"/>
      <c r="B29" s="368"/>
      <c r="C29" s="145"/>
      <c r="D29" s="270"/>
      <c r="E29" s="271"/>
      <c r="F29" s="287"/>
      <c r="G29" s="145"/>
      <c r="H29" s="270"/>
      <c r="I29" s="271"/>
      <c r="J29" s="287"/>
      <c r="K29" s="145"/>
      <c r="L29" s="270"/>
      <c r="M29" s="271"/>
      <c r="N29" s="287"/>
      <c r="O29" s="145"/>
      <c r="P29" s="145"/>
      <c r="Q29" s="145"/>
      <c r="R29" s="145"/>
      <c r="S29" s="145"/>
      <c r="T29" s="145"/>
      <c r="U29" s="145"/>
      <c r="V29" s="145"/>
      <c r="W29" s="145"/>
      <c r="X29" s="145"/>
      <c r="Y29" s="145"/>
      <c r="Z29" s="145"/>
    </row>
    <row r="30" spans="1:26" ht="24" customHeight="1">
      <c r="A30" s="145"/>
      <c r="B30" s="368"/>
      <c r="C30" s="145"/>
      <c r="D30" s="321"/>
      <c r="E30" s="292"/>
      <c r="F30" s="361"/>
      <c r="G30" s="145"/>
      <c r="H30" s="321"/>
      <c r="I30" s="292"/>
      <c r="J30" s="361"/>
      <c r="K30" s="145"/>
      <c r="L30" s="321"/>
      <c r="M30" s="292"/>
      <c r="N30" s="361"/>
      <c r="O30" s="145"/>
      <c r="P30" s="145"/>
      <c r="Q30" s="145"/>
      <c r="R30" s="145"/>
      <c r="S30" s="145"/>
      <c r="T30" s="145"/>
      <c r="U30" s="145"/>
      <c r="V30" s="145"/>
      <c r="W30" s="145"/>
      <c r="X30" s="145"/>
      <c r="Y30" s="145"/>
      <c r="Z30" s="145"/>
    </row>
    <row r="31" spans="1:26" ht="27.75" customHeight="1">
      <c r="A31" s="145"/>
      <c r="B31" s="369"/>
      <c r="C31" s="145"/>
      <c r="D31" s="154"/>
      <c r="E31" s="155"/>
      <c r="F31" s="156">
        <f>'MYV O'!C6</f>
        <v>0.92006325662641464</v>
      </c>
      <c r="G31" s="145"/>
      <c r="H31" s="154"/>
      <c r="I31" s="155"/>
      <c r="J31" s="156">
        <f>'MYV O'!C7</f>
        <v>0.69746921534937001</v>
      </c>
      <c r="K31" s="145"/>
      <c r="L31" s="154"/>
      <c r="M31" s="155"/>
      <c r="N31" s="156">
        <f>'MYV O'!C8</f>
        <v>0.29733333333333334</v>
      </c>
      <c r="O31" s="145"/>
      <c r="P31" s="145"/>
      <c r="Q31" s="145"/>
      <c r="R31" s="145"/>
      <c r="S31" s="145"/>
      <c r="T31" s="145"/>
      <c r="U31" s="145"/>
      <c r="V31" s="145"/>
      <c r="W31" s="145"/>
      <c r="X31" s="145"/>
      <c r="Y31" s="145"/>
      <c r="Z31" s="145"/>
    </row>
    <row r="32" spans="1:26" ht="15.75" customHeigh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row>
    <row r="33" spans="1:26" ht="15.75" customHeigh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row>
    <row r="34" spans="1:26" ht="15.7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row>
    <row r="35" spans="1:26" ht="14.25" customHeight="1">
      <c r="A35" s="145"/>
      <c r="B35" s="371" t="s">
        <v>589</v>
      </c>
      <c r="C35" s="145"/>
      <c r="D35" s="372" t="s">
        <v>590</v>
      </c>
      <c r="E35" s="315"/>
      <c r="F35" s="317"/>
      <c r="G35" s="145"/>
      <c r="H35" s="145"/>
      <c r="I35" s="145"/>
      <c r="J35" s="145"/>
      <c r="K35" s="145"/>
      <c r="L35" s="145"/>
      <c r="M35" s="145"/>
      <c r="N35" s="145"/>
      <c r="O35" s="145"/>
      <c r="P35" s="145"/>
      <c r="Q35" s="145"/>
      <c r="R35" s="145"/>
      <c r="S35" s="145"/>
      <c r="T35" s="145"/>
      <c r="U35" s="145"/>
      <c r="V35" s="145"/>
      <c r="W35" s="145"/>
      <c r="X35" s="145"/>
      <c r="Y35" s="145"/>
      <c r="Z35" s="145"/>
    </row>
    <row r="36" spans="1:26" ht="14.25" customHeight="1">
      <c r="A36" s="145"/>
      <c r="B36" s="368"/>
      <c r="C36" s="145"/>
      <c r="D36" s="270"/>
      <c r="E36" s="271"/>
      <c r="F36" s="287"/>
      <c r="G36" s="145"/>
      <c r="H36" s="145"/>
      <c r="I36" s="145"/>
      <c r="J36" s="145"/>
      <c r="K36" s="145"/>
      <c r="L36" s="145"/>
      <c r="M36" s="145"/>
      <c r="N36" s="145"/>
      <c r="O36" s="145"/>
      <c r="P36" s="145"/>
      <c r="Q36" s="145"/>
      <c r="R36" s="145"/>
      <c r="S36" s="145"/>
      <c r="T36" s="145"/>
      <c r="U36" s="145"/>
      <c r="V36" s="145"/>
      <c r="W36" s="145"/>
      <c r="X36" s="145"/>
      <c r="Y36" s="145"/>
      <c r="Z36" s="145"/>
    </row>
    <row r="37" spans="1:26" ht="14.25" customHeight="1">
      <c r="A37" s="145"/>
      <c r="B37" s="368"/>
      <c r="C37" s="145"/>
      <c r="D37" s="270"/>
      <c r="E37" s="271"/>
      <c r="F37" s="287"/>
      <c r="G37" s="145"/>
      <c r="H37" s="145"/>
      <c r="I37" s="145"/>
      <c r="J37" s="145"/>
      <c r="K37" s="145"/>
      <c r="L37" s="145"/>
      <c r="M37" s="145"/>
      <c r="N37" s="145"/>
      <c r="O37" s="145"/>
      <c r="P37" s="145"/>
      <c r="Q37" s="145"/>
      <c r="R37" s="145"/>
      <c r="S37" s="145"/>
      <c r="T37" s="145"/>
      <c r="U37" s="145"/>
      <c r="V37" s="145"/>
      <c r="W37" s="145"/>
      <c r="X37" s="145"/>
      <c r="Y37" s="145"/>
      <c r="Z37" s="145"/>
    </row>
    <row r="38" spans="1:26" ht="14.25" customHeight="1">
      <c r="A38" s="145"/>
      <c r="B38" s="368"/>
      <c r="C38" s="145"/>
      <c r="D38" s="270"/>
      <c r="E38" s="271"/>
      <c r="F38" s="287"/>
      <c r="G38" s="145"/>
      <c r="H38" s="145"/>
      <c r="I38" s="145"/>
      <c r="J38" s="145"/>
      <c r="K38" s="145"/>
      <c r="L38" s="145"/>
      <c r="M38" s="145"/>
      <c r="N38" s="145"/>
      <c r="O38" s="145"/>
      <c r="P38" s="145"/>
      <c r="Q38" s="145"/>
      <c r="R38" s="145"/>
      <c r="S38" s="145"/>
      <c r="T38" s="145"/>
      <c r="U38" s="145"/>
      <c r="V38" s="145"/>
      <c r="W38" s="145"/>
      <c r="X38" s="145"/>
      <c r="Y38" s="145"/>
      <c r="Z38" s="145"/>
    </row>
    <row r="39" spans="1:26" ht="14.25" customHeight="1">
      <c r="A39" s="145"/>
      <c r="B39" s="368"/>
      <c r="C39" s="145"/>
      <c r="D39" s="270"/>
      <c r="E39" s="271"/>
      <c r="F39" s="287"/>
      <c r="G39" s="145"/>
      <c r="H39" s="145"/>
      <c r="I39" s="145"/>
      <c r="J39" s="145"/>
      <c r="K39" s="145"/>
      <c r="L39" s="145"/>
      <c r="M39" s="145"/>
      <c r="N39" s="145"/>
      <c r="O39" s="145"/>
      <c r="P39" s="145"/>
      <c r="Q39" s="145"/>
      <c r="R39" s="145"/>
      <c r="S39" s="145"/>
      <c r="T39" s="145"/>
      <c r="U39" s="145"/>
      <c r="V39" s="145"/>
      <c r="W39" s="145"/>
      <c r="X39" s="145"/>
      <c r="Y39" s="145"/>
      <c r="Z39" s="145"/>
    </row>
    <row r="40" spans="1:26" ht="14.25" customHeight="1">
      <c r="A40" s="145"/>
      <c r="B40" s="368"/>
      <c r="C40" s="145"/>
      <c r="D40" s="270"/>
      <c r="E40" s="271"/>
      <c r="F40" s="287"/>
      <c r="G40" s="145"/>
      <c r="H40" s="145"/>
      <c r="I40" s="145"/>
      <c r="J40" s="145"/>
      <c r="K40" s="145"/>
      <c r="L40" s="145"/>
      <c r="M40" s="145"/>
      <c r="N40" s="145"/>
      <c r="O40" s="145"/>
      <c r="P40" s="145"/>
      <c r="Q40" s="145"/>
      <c r="R40" s="145"/>
      <c r="S40" s="145"/>
      <c r="T40" s="145"/>
      <c r="U40" s="145"/>
      <c r="V40" s="145"/>
      <c r="W40" s="145"/>
      <c r="X40" s="145"/>
      <c r="Y40" s="145"/>
      <c r="Z40" s="145"/>
    </row>
    <row r="41" spans="1:26" ht="14.25" customHeight="1">
      <c r="A41" s="145"/>
      <c r="B41" s="368"/>
      <c r="C41" s="145"/>
      <c r="D41" s="270"/>
      <c r="E41" s="271"/>
      <c r="F41" s="287"/>
      <c r="G41" s="145"/>
      <c r="H41" s="145"/>
      <c r="I41" s="145"/>
      <c r="J41" s="145"/>
      <c r="K41" s="145"/>
      <c r="L41" s="145"/>
      <c r="M41" s="145"/>
      <c r="N41" s="145"/>
      <c r="O41" s="145"/>
      <c r="P41" s="145"/>
      <c r="Q41" s="145"/>
      <c r="R41" s="145"/>
      <c r="S41" s="145"/>
      <c r="T41" s="145"/>
      <c r="U41" s="145"/>
      <c r="V41" s="145"/>
      <c r="W41" s="145"/>
      <c r="X41" s="145"/>
      <c r="Y41" s="145"/>
      <c r="Z41" s="145"/>
    </row>
    <row r="42" spans="1:26" ht="19.5" customHeight="1">
      <c r="A42" s="145"/>
      <c r="B42" s="368"/>
      <c r="C42" s="145"/>
      <c r="D42" s="321"/>
      <c r="E42" s="292"/>
      <c r="F42" s="361"/>
      <c r="G42" s="145"/>
      <c r="H42" s="145"/>
      <c r="I42" s="145"/>
      <c r="J42" s="145"/>
      <c r="K42" s="145"/>
      <c r="L42" s="145"/>
      <c r="M42" s="145"/>
      <c r="N42" s="145"/>
      <c r="O42" s="145"/>
      <c r="P42" s="145"/>
      <c r="Q42" s="145"/>
      <c r="R42" s="145"/>
      <c r="S42" s="145"/>
      <c r="T42" s="145"/>
      <c r="U42" s="145"/>
      <c r="V42" s="145"/>
      <c r="W42" s="145"/>
      <c r="X42" s="145"/>
      <c r="Y42" s="145"/>
      <c r="Z42" s="145"/>
    </row>
    <row r="43" spans="1:26" ht="34.5" customHeight="1">
      <c r="A43" s="145"/>
      <c r="B43" s="369"/>
      <c r="C43" s="145"/>
      <c r="D43" s="157"/>
      <c r="E43" s="158"/>
      <c r="F43" s="156">
        <f>'MYV O'!C9</f>
        <v>1.1274305555555557</v>
      </c>
      <c r="G43" s="145"/>
      <c r="H43" s="145"/>
      <c r="I43" s="145"/>
      <c r="J43" s="145"/>
      <c r="K43" s="145"/>
      <c r="L43" s="145"/>
      <c r="M43" s="145"/>
      <c r="N43" s="145"/>
      <c r="O43" s="145"/>
      <c r="P43" s="145"/>
      <c r="Q43" s="145"/>
      <c r="R43" s="145"/>
      <c r="S43" s="145"/>
      <c r="T43" s="145"/>
      <c r="U43" s="145"/>
      <c r="V43" s="145"/>
      <c r="W43" s="145"/>
      <c r="X43" s="145"/>
      <c r="Y43" s="145"/>
      <c r="Z43" s="145"/>
    </row>
    <row r="44" spans="1:26" ht="15.7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row>
    <row r="45" spans="1:26" ht="15.7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row>
    <row r="46" spans="1:26" ht="15.7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row>
    <row r="47" spans="1:26" ht="14.25" customHeight="1">
      <c r="A47" s="145"/>
      <c r="B47" s="373" t="s">
        <v>591</v>
      </c>
      <c r="C47" s="145"/>
      <c r="D47" s="145"/>
      <c r="E47" s="145"/>
      <c r="F47" s="145"/>
      <c r="G47" s="145"/>
      <c r="H47" s="374" t="s">
        <v>592</v>
      </c>
      <c r="I47" s="315"/>
      <c r="J47" s="317"/>
      <c r="K47" s="145"/>
      <c r="L47" s="145"/>
      <c r="M47" s="145"/>
      <c r="N47" s="145"/>
      <c r="O47" s="145"/>
      <c r="P47" s="145"/>
      <c r="Q47" s="145"/>
      <c r="R47" s="145"/>
      <c r="S47" s="145"/>
      <c r="T47" s="145"/>
      <c r="U47" s="145"/>
      <c r="V47" s="145"/>
      <c r="W47" s="145"/>
      <c r="X47" s="145"/>
      <c r="Y47" s="145"/>
      <c r="Z47" s="145"/>
    </row>
    <row r="48" spans="1:26" ht="14.25" customHeight="1">
      <c r="A48" s="145"/>
      <c r="B48" s="368"/>
      <c r="C48" s="145"/>
      <c r="D48" s="145"/>
      <c r="E48" s="145"/>
      <c r="F48" s="145"/>
      <c r="G48" s="145"/>
      <c r="H48" s="270"/>
      <c r="I48" s="271"/>
      <c r="J48" s="287"/>
      <c r="K48" s="145"/>
      <c r="L48" s="145"/>
      <c r="M48" s="145"/>
      <c r="N48" s="145"/>
      <c r="O48" s="145"/>
      <c r="P48" s="145"/>
      <c r="Q48" s="145"/>
      <c r="R48" s="145"/>
      <c r="S48" s="145"/>
      <c r="T48" s="145"/>
      <c r="U48" s="145"/>
      <c r="V48" s="145"/>
      <c r="W48" s="145"/>
      <c r="X48" s="145"/>
      <c r="Y48" s="145"/>
      <c r="Z48" s="145"/>
    </row>
    <row r="49" spans="1:26" ht="14.25" customHeight="1">
      <c r="A49" s="145"/>
      <c r="B49" s="368"/>
      <c r="C49" s="145"/>
      <c r="D49" s="145"/>
      <c r="E49" s="145"/>
      <c r="F49" s="145"/>
      <c r="G49" s="145"/>
      <c r="H49" s="270"/>
      <c r="I49" s="271"/>
      <c r="J49" s="287"/>
      <c r="K49" s="145"/>
      <c r="L49" s="145"/>
      <c r="M49" s="145"/>
      <c r="N49" s="145"/>
      <c r="O49" s="145"/>
      <c r="P49" s="145"/>
      <c r="Q49" s="145"/>
      <c r="R49" s="145"/>
      <c r="S49" s="145"/>
      <c r="T49" s="145"/>
      <c r="U49" s="145"/>
      <c r="V49" s="145"/>
      <c r="W49" s="145"/>
      <c r="X49" s="145"/>
      <c r="Y49" s="145"/>
      <c r="Z49" s="145"/>
    </row>
    <row r="50" spans="1:26" ht="14.25" customHeight="1">
      <c r="A50" s="145"/>
      <c r="B50" s="368"/>
      <c r="C50" s="145"/>
      <c r="D50" s="145"/>
      <c r="E50" s="145"/>
      <c r="F50" s="145"/>
      <c r="G50" s="145"/>
      <c r="H50" s="270"/>
      <c r="I50" s="271"/>
      <c r="J50" s="287"/>
      <c r="K50" s="145"/>
      <c r="L50" s="145"/>
      <c r="M50" s="145"/>
      <c r="N50" s="145"/>
      <c r="O50" s="145"/>
      <c r="P50" s="145"/>
      <c r="Q50" s="145"/>
      <c r="R50" s="145"/>
      <c r="S50" s="145"/>
      <c r="T50" s="145"/>
      <c r="U50" s="145"/>
      <c r="V50" s="145"/>
      <c r="W50" s="145"/>
      <c r="X50" s="145"/>
      <c r="Y50" s="145"/>
      <c r="Z50" s="145"/>
    </row>
    <row r="51" spans="1:26" ht="14.25" customHeight="1">
      <c r="A51" s="145"/>
      <c r="B51" s="368"/>
      <c r="C51" s="145"/>
      <c r="D51" s="145"/>
      <c r="E51" s="145"/>
      <c r="F51" s="145"/>
      <c r="G51" s="145"/>
      <c r="H51" s="270"/>
      <c r="I51" s="271"/>
      <c r="J51" s="287"/>
      <c r="K51" s="145"/>
      <c r="L51" s="145"/>
      <c r="M51" s="145"/>
      <c r="N51" s="145"/>
      <c r="O51" s="145"/>
      <c r="P51" s="145"/>
      <c r="Q51" s="145"/>
      <c r="R51" s="145"/>
      <c r="S51" s="145"/>
      <c r="T51" s="145"/>
      <c r="U51" s="145"/>
      <c r="V51" s="145"/>
      <c r="W51" s="145"/>
      <c r="X51" s="145"/>
      <c r="Y51" s="145"/>
      <c r="Z51" s="145"/>
    </row>
    <row r="52" spans="1:26" ht="14.25" customHeight="1">
      <c r="A52" s="145"/>
      <c r="B52" s="368"/>
      <c r="C52" s="145"/>
      <c r="D52" s="145"/>
      <c r="E52" s="145"/>
      <c r="F52" s="145"/>
      <c r="G52" s="145"/>
      <c r="H52" s="270"/>
      <c r="I52" s="271"/>
      <c r="J52" s="287"/>
      <c r="K52" s="145"/>
      <c r="L52" s="145"/>
      <c r="M52" s="145"/>
      <c r="N52" s="145"/>
      <c r="O52" s="145"/>
      <c r="P52" s="145"/>
      <c r="Q52" s="145"/>
      <c r="R52" s="145"/>
      <c r="S52" s="145"/>
      <c r="T52" s="145"/>
      <c r="U52" s="145"/>
      <c r="V52" s="145"/>
      <c r="W52" s="145"/>
      <c r="X52" s="145"/>
      <c r="Y52" s="145"/>
      <c r="Z52" s="145"/>
    </row>
    <row r="53" spans="1:26" ht="26.25" customHeight="1">
      <c r="A53" s="145"/>
      <c r="B53" s="368"/>
      <c r="C53" s="145"/>
      <c r="D53" s="145"/>
      <c r="E53" s="145"/>
      <c r="F53" s="145"/>
      <c r="G53" s="145"/>
      <c r="H53" s="321"/>
      <c r="I53" s="292"/>
      <c r="J53" s="361"/>
      <c r="K53" s="145"/>
      <c r="L53" s="145"/>
      <c r="M53" s="145"/>
      <c r="N53" s="145"/>
      <c r="O53" s="145"/>
      <c r="P53" s="145"/>
      <c r="Q53" s="145"/>
      <c r="R53" s="145"/>
      <c r="S53" s="145"/>
      <c r="T53" s="145"/>
      <c r="U53" s="145"/>
      <c r="V53" s="145"/>
      <c r="W53" s="145"/>
      <c r="X53" s="145"/>
      <c r="Y53" s="145"/>
      <c r="Z53" s="145"/>
    </row>
    <row r="54" spans="1:26" ht="36.75" customHeight="1">
      <c r="A54" s="145"/>
      <c r="B54" s="369"/>
      <c r="C54" s="145"/>
      <c r="D54" s="145"/>
      <c r="E54" s="145"/>
      <c r="F54" s="145"/>
      <c r="G54" s="145"/>
      <c r="H54" s="159"/>
      <c r="I54" s="160"/>
      <c r="J54" s="161">
        <f>'MYV O'!C10</f>
        <v>0.89471891534391546</v>
      </c>
      <c r="K54" s="145"/>
      <c r="L54" s="162"/>
      <c r="M54" s="145"/>
      <c r="N54" s="145"/>
      <c r="O54" s="145"/>
      <c r="P54" s="145"/>
      <c r="Q54" s="145"/>
      <c r="R54" s="145"/>
      <c r="S54" s="145"/>
      <c r="T54" s="145"/>
      <c r="U54" s="145"/>
      <c r="V54" s="145"/>
      <c r="W54" s="145"/>
      <c r="X54" s="145"/>
      <c r="Y54" s="145"/>
      <c r="Z54" s="145"/>
    </row>
    <row r="55" spans="1:26" ht="36"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FPPs7w6zuj+RtTBwpYvoJN8+XJK73+Naxn3cwrEBTtXH4MJgY81uwX+FOTxZmCqlSduV/1l2A8dCWsq6cPMg0A==" saltValue="3Veysadqx1kHGtpzBAqSnA==" spinCount="100000" sheet="1" objects="1" scenarios="1"/>
  <mergeCells count="17">
    <mergeCell ref="B35:B43"/>
    <mergeCell ref="D35:F42"/>
    <mergeCell ref="B47:B54"/>
    <mergeCell ref="H47:J53"/>
    <mergeCell ref="F3:L4"/>
    <mergeCell ref="F5:L5"/>
    <mergeCell ref="F6:J6"/>
    <mergeCell ref="K6:L6"/>
    <mergeCell ref="F8:F9"/>
    <mergeCell ref="B10:B19"/>
    <mergeCell ref="D10:F18"/>
    <mergeCell ref="H10:J18"/>
    <mergeCell ref="L10:N18"/>
    <mergeCell ref="B23:B31"/>
    <mergeCell ref="D23:F30"/>
    <mergeCell ref="H23:J30"/>
    <mergeCell ref="L23:N30"/>
  </mergeCells>
  <conditionalFormatting sqref="K6:L6 F19 J19 N19 F31 J31 N31 F43 J54">
    <cfRule type="cellIs" dxfId="162" priority="1" operator="lessThan">
      <formula>0.7</formula>
    </cfRule>
  </conditionalFormatting>
  <conditionalFormatting sqref="K6:L6 F19 J19 N19 F31 J31 N31 F43 J54">
    <cfRule type="cellIs" dxfId="161" priority="2" operator="greaterThanOrEqual">
      <formula>0.85</formula>
    </cfRule>
  </conditionalFormatting>
  <conditionalFormatting sqref="K6:L6 F19 J19 N19 F31 J31 N31 F43 J54">
    <cfRule type="cellIs" dxfId="160" priority="3" operator="between">
      <formula>0.7</formula>
      <formula>0.85</formula>
    </cfRule>
  </conditionalFormatting>
  <printOptions horizontalCentered="1" verticalCentered="1"/>
  <pageMargins left="0.70866141732283472" right="0.70866141732283472" top="0.74803149606299213" bottom="0.74803149606299213" header="0" footer="0"/>
  <pageSetup paperSize="5" orientation="portrait"/>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5E0B3"/>
    <pageSetUpPr fitToPage="1"/>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142"/>
      <c r="B1" s="142"/>
      <c r="C1" s="142"/>
      <c r="D1" s="142"/>
      <c r="E1" s="142"/>
      <c r="F1" s="142"/>
      <c r="G1" s="163"/>
      <c r="H1" s="142"/>
      <c r="I1" s="142"/>
      <c r="J1" s="142"/>
      <c r="K1" s="142"/>
      <c r="L1" s="142"/>
      <c r="M1" s="142"/>
      <c r="N1" s="142"/>
      <c r="O1" s="142"/>
      <c r="P1" s="142"/>
      <c r="Q1" s="142"/>
      <c r="R1" s="142"/>
      <c r="S1" s="142"/>
      <c r="T1" s="142"/>
      <c r="U1" s="142"/>
      <c r="V1" s="142"/>
      <c r="W1" s="142"/>
      <c r="X1" s="142"/>
      <c r="Y1" s="142"/>
      <c r="Z1" s="142"/>
    </row>
    <row r="2" spans="1:26" ht="15.75">
      <c r="A2" s="142"/>
      <c r="B2" s="384" t="s">
        <v>0</v>
      </c>
      <c r="C2" s="315"/>
      <c r="D2" s="315"/>
      <c r="E2" s="315"/>
      <c r="F2" s="315"/>
      <c r="G2" s="315"/>
      <c r="H2" s="315"/>
      <c r="I2" s="385"/>
      <c r="J2" s="317"/>
      <c r="K2" s="142"/>
      <c r="L2" s="142"/>
      <c r="M2" s="142"/>
      <c r="N2" s="142"/>
      <c r="O2" s="142"/>
      <c r="P2" s="142"/>
      <c r="Q2" s="142"/>
      <c r="R2" s="142"/>
      <c r="S2" s="142"/>
      <c r="T2" s="142"/>
      <c r="U2" s="142"/>
      <c r="V2" s="142"/>
      <c r="W2" s="142"/>
      <c r="X2" s="142"/>
      <c r="Y2" s="142"/>
      <c r="Z2" s="142"/>
    </row>
    <row r="3" spans="1:26" ht="15.75">
      <c r="A3" s="142"/>
      <c r="B3" s="270"/>
      <c r="C3" s="271"/>
      <c r="D3" s="271"/>
      <c r="E3" s="271"/>
      <c r="F3" s="271"/>
      <c r="G3" s="271"/>
      <c r="H3" s="271"/>
      <c r="I3" s="271"/>
      <c r="J3" s="287"/>
      <c r="K3" s="142"/>
      <c r="L3" s="142"/>
      <c r="M3" s="142"/>
      <c r="N3" s="142"/>
      <c r="O3" s="142"/>
      <c r="P3" s="142"/>
      <c r="Q3" s="142"/>
      <c r="R3" s="142"/>
      <c r="S3" s="142"/>
      <c r="T3" s="142"/>
      <c r="U3" s="142"/>
      <c r="V3" s="142"/>
      <c r="W3" s="142"/>
      <c r="X3" s="142"/>
      <c r="Y3" s="142"/>
      <c r="Z3" s="142"/>
    </row>
    <row r="4" spans="1:26" ht="15.75">
      <c r="A4" s="142"/>
      <c r="B4" s="270"/>
      <c r="C4" s="271"/>
      <c r="D4" s="271"/>
      <c r="E4" s="271"/>
      <c r="F4" s="271"/>
      <c r="G4" s="271"/>
      <c r="H4" s="271"/>
      <c r="I4" s="271"/>
      <c r="J4" s="287"/>
      <c r="K4" s="142"/>
      <c r="L4" s="142"/>
      <c r="M4" s="142"/>
      <c r="N4" s="142"/>
      <c r="O4" s="142"/>
      <c r="P4" s="142"/>
      <c r="Q4" s="142"/>
      <c r="R4" s="142"/>
      <c r="S4" s="142"/>
      <c r="T4" s="142"/>
      <c r="U4" s="142"/>
      <c r="V4" s="142"/>
      <c r="W4" s="142"/>
      <c r="X4" s="142"/>
      <c r="Y4" s="142"/>
      <c r="Z4" s="142"/>
    </row>
    <row r="5" spans="1:26" ht="15.75">
      <c r="A5" s="142"/>
      <c r="B5" s="270"/>
      <c r="C5" s="271"/>
      <c r="D5" s="271"/>
      <c r="E5" s="271"/>
      <c r="F5" s="271"/>
      <c r="G5" s="271"/>
      <c r="H5" s="271"/>
      <c r="I5" s="271"/>
      <c r="J5" s="287"/>
      <c r="K5" s="142"/>
      <c r="L5" s="142"/>
      <c r="M5" s="142"/>
      <c r="N5" s="142"/>
      <c r="O5" s="142"/>
      <c r="P5" s="142"/>
      <c r="Q5" s="142"/>
      <c r="R5" s="142"/>
      <c r="S5" s="142"/>
      <c r="T5" s="142"/>
      <c r="U5" s="142"/>
      <c r="V5" s="142"/>
      <c r="W5" s="142"/>
      <c r="X5" s="142"/>
      <c r="Y5" s="142"/>
      <c r="Z5" s="142"/>
    </row>
    <row r="6" spans="1:26" ht="15.75">
      <c r="A6" s="142"/>
      <c r="B6" s="273"/>
      <c r="C6" s="274"/>
      <c r="D6" s="274"/>
      <c r="E6" s="274"/>
      <c r="F6" s="274"/>
      <c r="G6" s="274"/>
      <c r="H6" s="274"/>
      <c r="I6" s="274"/>
      <c r="J6" s="289"/>
      <c r="K6" s="142"/>
      <c r="L6" s="142"/>
      <c r="M6" s="142"/>
      <c r="N6" s="142"/>
      <c r="O6" s="142"/>
      <c r="P6" s="142"/>
      <c r="Q6" s="142"/>
      <c r="R6" s="142"/>
      <c r="S6" s="142"/>
      <c r="T6" s="142"/>
      <c r="U6" s="142"/>
      <c r="V6" s="142"/>
      <c r="W6" s="142"/>
      <c r="X6" s="142"/>
      <c r="Y6" s="142"/>
      <c r="Z6" s="142"/>
    </row>
    <row r="7" spans="1:26" ht="15.75">
      <c r="A7" s="142"/>
      <c r="B7" s="164"/>
      <c r="C7" s="163"/>
      <c r="D7" s="163"/>
      <c r="E7" s="163"/>
      <c r="F7" s="163"/>
      <c r="G7" s="163"/>
      <c r="H7" s="142"/>
      <c r="I7" s="142"/>
      <c r="J7" s="165"/>
      <c r="K7" s="142"/>
      <c r="L7" s="142"/>
      <c r="M7" s="142"/>
      <c r="N7" s="142"/>
      <c r="O7" s="142"/>
      <c r="P7" s="142"/>
      <c r="Q7" s="142"/>
      <c r="R7" s="142"/>
      <c r="S7" s="142"/>
      <c r="T7" s="142"/>
      <c r="U7" s="142"/>
      <c r="V7" s="142"/>
      <c r="W7" s="142"/>
      <c r="X7" s="142"/>
      <c r="Y7" s="142"/>
      <c r="Z7" s="142"/>
    </row>
    <row r="8" spans="1:26" ht="15.75">
      <c r="A8" s="142"/>
      <c r="B8" s="164"/>
      <c r="C8" s="163"/>
      <c r="D8" s="163"/>
      <c r="E8" s="163"/>
      <c r="F8" s="163"/>
      <c r="G8" s="163"/>
      <c r="H8" s="386">
        <f>'MYV O'!E11</f>
        <v>0.76611388204011788</v>
      </c>
      <c r="I8" s="387"/>
      <c r="J8" s="165"/>
      <c r="K8" s="142"/>
      <c r="L8" s="142"/>
      <c r="M8" s="142"/>
      <c r="N8" s="142"/>
      <c r="O8" s="142"/>
      <c r="P8" s="142"/>
      <c r="Q8" s="142"/>
      <c r="R8" s="142"/>
      <c r="S8" s="142"/>
      <c r="T8" s="142"/>
      <c r="U8" s="142"/>
      <c r="V8" s="142"/>
      <c r="W8" s="142"/>
      <c r="X8" s="142"/>
      <c r="Y8" s="142"/>
      <c r="Z8" s="142"/>
    </row>
    <row r="9" spans="1:26" ht="15.75">
      <c r="A9" s="142"/>
      <c r="B9" s="164"/>
      <c r="C9" s="163"/>
      <c r="D9" s="163"/>
      <c r="E9" s="163"/>
      <c r="F9" s="163"/>
      <c r="G9" s="163"/>
      <c r="H9" s="295"/>
      <c r="I9" s="350"/>
      <c r="J9" s="165"/>
      <c r="K9" s="142"/>
      <c r="L9" s="142"/>
      <c r="M9" s="142"/>
      <c r="N9" s="142"/>
      <c r="O9" s="142"/>
      <c r="P9" s="142"/>
      <c r="Q9" s="142"/>
      <c r="R9" s="142"/>
      <c r="S9" s="142"/>
      <c r="T9" s="142"/>
      <c r="U9" s="142"/>
      <c r="V9" s="142"/>
      <c r="W9" s="142"/>
      <c r="X9" s="142"/>
      <c r="Y9" s="142"/>
      <c r="Z9" s="142"/>
    </row>
    <row r="10" spans="1:26" ht="15.75">
      <c r="A10" s="142"/>
      <c r="B10" s="164"/>
      <c r="C10" s="163"/>
      <c r="D10" s="163"/>
      <c r="E10" s="163"/>
      <c r="F10" s="163"/>
      <c r="G10" s="163"/>
      <c r="H10" s="295"/>
      <c r="I10" s="350"/>
      <c r="J10" s="165"/>
      <c r="K10" s="142"/>
      <c r="L10" s="142"/>
      <c r="M10" s="142"/>
      <c r="N10" s="142"/>
      <c r="O10" s="142"/>
      <c r="P10" s="142"/>
      <c r="Q10" s="142"/>
      <c r="R10" s="142"/>
      <c r="S10" s="142"/>
      <c r="T10" s="142"/>
      <c r="U10" s="142"/>
      <c r="V10" s="142"/>
      <c r="W10" s="142"/>
      <c r="X10" s="142"/>
      <c r="Y10" s="142"/>
      <c r="Z10" s="142"/>
    </row>
    <row r="11" spans="1:26" ht="15.75">
      <c r="A11" s="142"/>
      <c r="B11" s="164"/>
      <c r="C11" s="163"/>
      <c r="D11" s="163"/>
      <c r="E11" s="163"/>
      <c r="F11" s="163"/>
      <c r="G11" s="163"/>
      <c r="H11" s="388"/>
      <c r="I11" s="357"/>
      <c r="J11" s="165"/>
      <c r="K11" s="142"/>
      <c r="L11" s="142"/>
      <c r="M11" s="142"/>
      <c r="N11" s="142"/>
      <c r="O11" s="142"/>
      <c r="P11" s="142"/>
      <c r="Q11" s="142"/>
      <c r="R11" s="142"/>
      <c r="S11" s="142"/>
      <c r="T11" s="142"/>
      <c r="U11" s="142"/>
      <c r="V11" s="142"/>
      <c r="W11" s="142"/>
      <c r="X11" s="142"/>
      <c r="Y11" s="142"/>
      <c r="Z11" s="142"/>
    </row>
    <row r="12" spans="1:26" ht="15.75">
      <c r="A12" s="142"/>
      <c r="B12" s="166"/>
      <c r="C12" s="167"/>
      <c r="D12" s="168"/>
      <c r="E12" s="168"/>
      <c r="F12" s="168"/>
      <c r="G12" s="169"/>
      <c r="H12" s="168"/>
      <c r="I12" s="170"/>
      <c r="J12" s="165"/>
      <c r="K12" s="142"/>
      <c r="L12" s="142"/>
      <c r="M12" s="142"/>
      <c r="N12" s="142"/>
      <c r="O12" s="142"/>
      <c r="P12" s="142"/>
      <c r="Q12" s="142"/>
      <c r="R12" s="142"/>
      <c r="S12" s="142"/>
      <c r="T12" s="142"/>
      <c r="U12" s="142"/>
      <c r="V12" s="142"/>
      <c r="W12" s="142"/>
      <c r="X12" s="142"/>
      <c r="Y12" s="142"/>
      <c r="Z12" s="142"/>
    </row>
    <row r="13" spans="1:26" ht="15.75">
      <c r="A13" s="142"/>
      <c r="B13" s="166"/>
      <c r="C13" s="166"/>
      <c r="D13" s="142"/>
      <c r="E13" s="142"/>
      <c r="F13" s="142"/>
      <c r="G13" s="163"/>
      <c r="H13" s="142"/>
      <c r="I13" s="165"/>
      <c r="J13" s="165"/>
      <c r="K13" s="142"/>
      <c r="L13" s="142"/>
      <c r="M13" s="142"/>
      <c r="N13" s="142"/>
      <c r="O13" s="142"/>
      <c r="P13" s="142"/>
      <c r="Q13" s="142"/>
      <c r="R13" s="142"/>
      <c r="S13" s="142"/>
      <c r="T13" s="142"/>
      <c r="U13" s="142"/>
      <c r="V13" s="142"/>
      <c r="W13" s="142"/>
      <c r="X13" s="142"/>
      <c r="Y13" s="142"/>
      <c r="Z13" s="142"/>
    </row>
    <row r="14" spans="1:26" ht="15.75">
      <c r="A14" s="142"/>
      <c r="B14" s="166"/>
      <c r="C14" s="166"/>
      <c r="D14" s="142"/>
      <c r="E14" s="142"/>
      <c r="F14" s="142"/>
      <c r="G14" s="163"/>
      <c r="H14" s="142"/>
      <c r="I14" s="165"/>
      <c r="J14" s="165"/>
      <c r="K14" s="142"/>
      <c r="L14" s="142"/>
      <c r="M14" s="142"/>
      <c r="N14" s="142"/>
      <c r="O14" s="142"/>
      <c r="P14" s="142"/>
      <c r="Q14" s="142"/>
      <c r="R14" s="142"/>
      <c r="S14" s="142"/>
      <c r="T14" s="142"/>
      <c r="U14" s="142"/>
      <c r="V14" s="142"/>
      <c r="W14" s="142"/>
      <c r="X14" s="142"/>
      <c r="Y14" s="142"/>
      <c r="Z14" s="142"/>
    </row>
    <row r="15" spans="1:26" ht="15.75">
      <c r="A15" s="142"/>
      <c r="B15" s="166"/>
      <c r="C15" s="166"/>
      <c r="D15" s="142"/>
      <c r="E15" s="142"/>
      <c r="F15" s="142"/>
      <c r="G15" s="163"/>
      <c r="H15" s="142"/>
      <c r="I15" s="165"/>
      <c r="J15" s="165"/>
      <c r="K15" s="142"/>
      <c r="L15" s="142"/>
      <c r="M15" s="142"/>
      <c r="N15" s="142"/>
      <c r="O15" s="142"/>
      <c r="P15" s="142"/>
      <c r="Q15" s="142"/>
      <c r="R15" s="142"/>
      <c r="S15" s="142"/>
      <c r="T15" s="142"/>
      <c r="U15" s="142"/>
      <c r="V15" s="142"/>
      <c r="W15" s="142"/>
      <c r="X15" s="142"/>
      <c r="Y15" s="142"/>
      <c r="Z15" s="142"/>
    </row>
    <row r="16" spans="1:26" ht="15.75">
      <c r="A16" s="142"/>
      <c r="B16" s="166"/>
      <c r="C16" s="166"/>
      <c r="D16" s="142"/>
      <c r="E16" s="142"/>
      <c r="F16" s="142"/>
      <c r="G16" s="163"/>
      <c r="H16" s="142"/>
      <c r="I16" s="165"/>
      <c r="J16" s="165"/>
      <c r="K16" s="142"/>
      <c r="L16" s="142"/>
      <c r="M16" s="142"/>
      <c r="N16" s="142"/>
      <c r="O16" s="142"/>
      <c r="P16" s="142"/>
      <c r="Q16" s="142"/>
      <c r="R16" s="142"/>
      <c r="S16" s="142"/>
      <c r="T16" s="142"/>
      <c r="U16" s="142"/>
      <c r="V16" s="142"/>
      <c r="W16" s="142"/>
      <c r="X16" s="142"/>
      <c r="Y16" s="142"/>
      <c r="Z16" s="142"/>
    </row>
    <row r="17" spans="1:26" ht="15.75">
      <c r="A17" s="142"/>
      <c r="B17" s="166"/>
      <c r="C17" s="166"/>
      <c r="D17" s="142"/>
      <c r="E17" s="142"/>
      <c r="F17" s="142"/>
      <c r="G17" s="163"/>
      <c r="H17" s="142"/>
      <c r="I17" s="165"/>
      <c r="J17" s="165"/>
      <c r="K17" s="142"/>
      <c r="L17" s="142"/>
      <c r="M17" s="142"/>
      <c r="N17" s="142"/>
      <c r="O17" s="142"/>
      <c r="P17" s="142"/>
      <c r="Q17" s="142"/>
      <c r="R17" s="142"/>
      <c r="S17" s="142"/>
      <c r="T17" s="142"/>
      <c r="U17" s="142"/>
      <c r="V17" s="142"/>
      <c r="W17" s="142"/>
      <c r="X17" s="142"/>
      <c r="Y17" s="142"/>
      <c r="Z17" s="142"/>
    </row>
    <row r="18" spans="1:26" ht="15.75">
      <c r="A18" s="142"/>
      <c r="B18" s="166"/>
      <c r="C18" s="166"/>
      <c r="D18" s="142"/>
      <c r="E18" s="142"/>
      <c r="F18" s="142"/>
      <c r="G18" s="163"/>
      <c r="H18" s="142"/>
      <c r="I18" s="165"/>
      <c r="J18" s="165"/>
      <c r="K18" s="142"/>
      <c r="L18" s="142"/>
      <c r="M18" s="142"/>
      <c r="N18" s="142"/>
      <c r="O18" s="142"/>
      <c r="P18" s="142"/>
      <c r="Q18" s="142"/>
      <c r="R18" s="142"/>
      <c r="S18" s="142"/>
      <c r="T18" s="142"/>
      <c r="U18" s="142"/>
      <c r="V18" s="142"/>
      <c r="W18" s="142"/>
      <c r="X18" s="142"/>
      <c r="Y18" s="142"/>
      <c r="Z18" s="142"/>
    </row>
    <row r="19" spans="1:26" ht="15.75">
      <c r="A19" s="142"/>
      <c r="B19" s="166"/>
      <c r="C19" s="166"/>
      <c r="D19" s="142"/>
      <c r="E19" s="142"/>
      <c r="F19" s="142"/>
      <c r="G19" s="163"/>
      <c r="H19" s="142"/>
      <c r="I19" s="165"/>
      <c r="J19" s="165"/>
      <c r="K19" s="142"/>
      <c r="L19" s="142"/>
      <c r="M19" s="142"/>
      <c r="N19" s="142"/>
      <c r="O19" s="142"/>
      <c r="P19" s="142"/>
      <c r="Q19" s="142"/>
      <c r="R19" s="142"/>
      <c r="S19" s="142"/>
      <c r="T19" s="142"/>
      <c r="U19" s="142"/>
      <c r="V19" s="142"/>
      <c r="W19" s="142"/>
      <c r="X19" s="142"/>
      <c r="Y19" s="142"/>
      <c r="Z19" s="142"/>
    </row>
    <row r="20" spans="1:26" ht="15.75">
      <c r="A20" s="142"/>
      <c r="B20" s="166"/>
      <c r="C20" s="166"/>
      <c r="D20" s="142"/>
      <c r="E20" s="142"/>
      <c r="F20" s="142"/>
      <c r="G20" s="163"/>
      <c r="H20" s="142"/>
      <c r="I20" s="165"/>
      <c r="J20" s="165"/>
      <c r="K20" s="142"/>
      <c r="L20" s="142"/>
      <c r="M20" s="142"/>
      <c r="N20" s="142"/>
      <c r="O20" s="142"/>
      <c r="P20" s="142"/>
      <c r="Q20" s="142"/>
      <c r="R20" s="142"/>
      <c r="S20" s="142"/>
      <c r="T20" s="142"/>
      <c r="U20" s="142"/>
      <c r="V20" s="142"/>
      <c r="W20" s="142"/>
      <c r="X20" s="142"/>
      <c r="Y20" s="142"/>
      <c r="Z20" s="142"/>
    </row>
    <row r="21" spans="1:26" ht="15.75" customHeight="1">
      <c r="A21" s="142"/>
      <c r="B21" s="166"/>
      <c r="C21" s="166"/>
      <c r="D21" s="142"/>
      <c r="E21" s="142"/>
      <c r="F21" s="142"/>
      <c r="G21" s="163"/>
      <c r="H21" s="142"/>
      <c r="I21" s="165"/>
      <c r="J21" s="165"/>
      <c r="K21" s="142"/>
      <c r="L21" s="142"/>
      <c r="M21" s="142"/>
      <c r="N21" s="142"/>
      <c r="O21" s="142"/>
      <c r="P21" s="142"/>
      <c r="Q21" s="142"/>
      <c r="R21" s="142"/>
      <c r="S21" s="142"/>
      <c r="T21" s="142"/>
      <c r="U21" s="142"/>
      <c r="V21" s="142"/>
      <c r="W21" s="142"/>
      <c r="X21" s="142"/>
      <c r="Y21" s="142"/>
      <c r="Z21" s="142"/>
    </row>
    <row r="22" spans="1:26" ht="15.75" customHeight="1">
      <c r="A22" s="142"/>
      <c r="B22" s="166"/>
      <c r="C22" s="166"/>
      <c r="D22" s="142"/>
      <c r="E22" s="142"/>
      <c r="F22" s="142"/>
      <c r="G22" s="163"/>
      <c r="H22" s="142"/>
      <c r="I22" s="165"/>
      <c r="J22" s="165"/>
      <c r="K22" s="142"/>
      <c r="L22" s="142"/>
      <c r="M22" s="142"/>
      <c r="N22" s="142"/>
      <c r="O22" s="142"/>
      <c r="P22" s="142"/>
      <c r="Q22" s="142"/>
      <c r="R22" s="142"/>
      <c r="S22" s="142"/>
      <c r="T22" s="142"/>
      <c r="U22" s="142"/>
      <c r="V22" s="142"/>
      <c r="W22" s="142"/>
      <c r="X22" s="142"/>
      <c r="Y22" s="142"/>
      <c r="Z22" s="142"/>
    </row>
    <row r="23" spans="1:26" ht="15.75" customHeight="1">
      <c r="A23" s="142"/>
      <c r="B23" s="166"/>
      <c r="C23" s="171"/>
      <c r="D23" s="172"/>
      <c r="E23" s="172"/>
      <c r="F23" s="172"/>
      <c r="G23" s="173"/>
      <c r="H23" s="172"/>
      <c r="I23" s="174"/>
      <c r="J23" s="165"/>
      <c r="K23" s="142"/>
      <c r="L23" s="142"/>
      <c r="M23" s="142"/>
      <c r="N23" s="142"/>
      <c r="O23" s="142"/>
      <c r="P23" s="142"/>
      <c r="Q23" s="142"/>
      <c r="R23" s="142"/>
      <c r="S23" s="142"/>
      <c r="T23" s="142"/>
      <c r="U23" s="142"/>
      <c r="V23" s="142"/>
      <c r="W23" s="142"/>
      <c r="X23" s="142"/>
      <c r="Y23" s="142"/>
      <c r="Z23" s="142"/>
    </row>
    <row r="24" spans="1:26" ht="15.75" customHeight="1">
      <c r="A24" s="142"/>
      <c r="B24" s="166"/>
      <c r="C24" s="142"/>
      <c r="D24" s="142"/>
      <c r="E24" s="142"/>
      <c r="F24" s="142"/>
      <c r="G24" s="163"/>
      <c r="H24" s="142"/>
      <c r="I24" s="142"/>
      <c r="J24" s="165"/>
      <c r="K24" s="142"/>
      <c r="L24" s="142"/>
      <c r="M24" s="142"/>
      <c r="N24" s="142"/>
      <c r="O24" s="142"/>
      <c r="P24" s="142"/>
      <c r="Q24" s="142"/>
      <c r="R24" s="142"/>
      <c r="S24" s="142"/>
      <c r="T24" s="142"/>
      <c r="U24" s="142"/>
      <c r="V24" s="142"/>
      <c r="W24" s="142"/>
      <c r="X24" s="142"/>
      <c r="Y24" s="142"/>
      <c r="Z24" s="142"/>
    </row>
    <row r="25" spans="1:26" ht="15.75" customHeight="1">
      <c r="A25" s="142"/>
      <c r="B25" s="171"/>
      <c r="C25" s="172"/>
      <c r="D25" s="172"/>
      <c r="E25" s="172"/>
      <c r="F25" s="172"/>
      <c r="G25" s="173"/>
      <c r="H25" s="172"/>
      <c r="I25" s="172"/>
      <c r="J25" s="174"/>
      <c r="K25" s="142"/>
      <c r="L25" s="142"/>
      <c r="M25" s="142"/>
      <c r="N25" s="142"/>
      <c r="O25" s="142"/>
      <c r="P25" s="142"/>
      <c r="Q25" s="142"/>
      <c r="R25" s="142"/>
      <c r="S25" s="142"/>
      <c r="T25" s="142"/>
      <c r="U25" s="142"/>
      <c r="V25" s="142"/>
      <c r="W25" s="142"/>
      <c r="X25" s="142"/>
      <c r="Y25" s="142"/>
      <c r="Z25" s="142"/>
    </row>
    <row r="26" spans="1:26" ht="15.75" customHeight="1">
      <c r="A26" s="142"/>
      <c r="B26" s="166"/>
      <c r="C26" s="142"/>
      <c r="D26" s="142"/>
      <c r="E26" s="142"/>
      <c r="F26" s="142"/>
      <c r="G26" s="163"/>
      <c r="H26" s="142"/>
      <c r="I26" s="142"/>
      <c r="J26" s="165"/>
      <c r="K26" s="142"/>
      <c r="L26" s="142"/>
      <c r="M26" s="142"/>
      <c r="N26" s="142"/>
      <c r="O26" s="142"/>
      <c r="P26" s="142"/>
      <c r="Q26" s="142"/>
      <c r="R26" s="142"/>
      <c r="S26" s="142"/>
      <c r="T26" s="142"/>
      <c r="U26" s="142"/>
      <c r="V26" s="142"/>
      <c r="W26" s="142"/>
      <c r="X26" s="142"/>
      <c r="Y26" s="142"/>
      <c r="Z26" s="142"/>
    </row>
    <row r="27" spans="1:26" ht="15.75" customHeight="1">
      <c r="A27" s="142"/>
      <c r="B27" s="166"/>
      <c r="C27" s="142"/>
      <c r="D27" s="142"/>
      <c r="E27" s="142"/>
      <c r="F27" s="142"/>
      <c r="G27" s="163"/>
      <c r="H27" s="142"/>
      <c r="I27" s="142"/>
      <c r="J27" s="165"/>
      <c r="K27" s="142"/>
      <c r="L27" s="142"/>
      <c r="M27" s="142"/>
      <c r="N27" s="142"/>
      <c r="O27" s="142"/>
      <c r="P27" s="142"/>
      <c r="Q27" s="142"/>
      <c r="R27" s="142"/>
      <c r="S27" s="142"/>
      <c r="T27" s="142"/>
      <c r="U27" s="142"/>
      <c r="V27" s="142"/>
      <c r="W27" s="142"/>
      <c r="X27" s="142"/>
      <c r="Y27" s="142"/>
      <c r="Z27" s="142"/>
    </row>
    <row r="28" spans="1:26" ht="15.75" customHeight="1">
      <c r="A28" s="142"/>
      <c r="B28" s="166"/>
      <c r="C28" s="142"/>
      <c r="D28" s="142"/>
      <c r="E28" s="142"/>
      <c r="F28" s="142"/>
      <c r="G28" s="163"/>
      <c r="H28" s="142"/>
      <c r="I28" s="142"/>
      <c r="J28" s="165"/>
      <c r="K28" s="142"/>
      <c r="L28" s="142"/>
      <c r="M28" s="142"/>
      <c r="N28" s="142"/>
      <c r="O28" s="142"/>
      <c r="P28" s="142"/>
      <c r="Q28" s="142"/>
      <c r="R28" s="142"/>
      <c r="S28" s="142"/>
      <c r="T28" s="142"/>
      <c r="U28" s="142"/>
      <c r="V28" s="142"/>
      <c r="W28" s="142"/>
      <c r="X28" s="142"/>
      <c r="Y28" s="142"/>
      <c r="Z28" s="142"/>
    </row>
    <row r="29" spans="1:26" ht="15.75" customHeight="1">
      <c r="A29" s="142"/>
      <c r="B29" s="166"/>
      <c r="C29" s="142"/>
      <c r="D29" s="142"/>
      <c r="E29" s="142"/>
      <c r="F29" s="142"/>
      <c r="G29" s="163"/>
      <c r="H29" s="142"/>
      <c r="I29" s="142"/>
      <c r="J29" s="165"/>
      <c r="K29" s="142"/>
      <c r="L29" s="142"/>
      <c r="M29" s="142"/>
      <c r="N29" s="142"/>
      <c r="O29" s="142"/>
      <c r="P29" s="142"/>
      <c r="Q29" s="142"/>
      <c r="R29" s="142"/>
      <c r="S29" s="142"/>
      <c r="T29" s="142"/>
      <c r="U29" s="142"/>
      <c r="V29" s="142"/>
      <c r="W29" s="142"/>
      <c r="X29" s="142"/>
      <c r="Y29" s="142"/>
      <c r="Z29" s="142"/>
    </row>
    <row r="30" spans="1:26" ht="15.75" customHeight="1">
      <c r="A30" s="142"/>
      <c r="B30" s="166"/>
      <c r="C30" s="142"/>
      <c r="D30" s="142"/>
      <c r="E30" s="142"/>
      <c r="F30" s="142"/>
      <c r="G30" s="163"/>
      <c r="H30" s="142"/>
      <c r="I30" s="142"/>
      <c r="J30" s="165"/>
      <c r="K30" s="142"/>
      <c r="L30" s="142"/>
      <c r="M30" s="142"/>
      <c r="N30" s="142"/>
      <c r="O30" s="142"/>
      <c r="P30" s="142"/>
      <c r="Q30" s="142"/>
      <c r="R30" s="142"/>
      <c r="S30" s="142"/>
      <c r="T30" s="142"/>
      <c r="U30" s="142"/>
      <c r="V30" s="142"/>
      <c r="W30" s="142"/>
      <c r="X30" s="142"/>
      <c r="Y30" s="142"/>
      <c r="Z30" s="142"/>
    </row>
    <row r="31" spans="1:26" ht="15.75" customHeight="1">
      <c r="A31" s="142"/>
      <c r="B31" s="166"/>
      <c r="C31" s="142"/>
      <c r="D31" s="142"/>
      <c r="E31" s="142"/>
      <c r="F31" s="142"/>
      <c r="G31" s="163"/>
      <c r="H31" s="142"/>
      <c r="I31" s="142"/>
      <c r="J31" s="165"/>
      <c r="K31" s="142"/>
      <c r="L31" s="142"/>
      <c r="M31" s="142"/>
      <c r="N31" s="142"/>
      <c r="O31" s="142"/>
      <c r="P31" s="142"/>
      <c r="Q31" s="142"/>
      <c r="R31" s="142"/>
      <c r="S31" s="142"/>
      <c r="T31" s="142"/>
      <c r="U31" s="142"/>
      <c r="V31" s="142"/>
      <c r="W31" s="142"/>
      <c r="X31" s="142"/>
      <c r="Y31" s="142"/>
      <c r="Z31" s="142"/>
    </row>
    <row r="32" spans="1:26" ht="15.75" customHeight="1">
      <c r="A32" s="142"/>
      <c r="B32" s="171"/>
      <c r="C32" s="172"/>
      <c r="D32" s="172"/>
      <c r="E32" s="172"/>
      <c r="F32" s="172"/>
      <c r="G32" s="173"/>
      <c r="H32" s="172"/>
      <c r="I32" s="172"/>
      <c r="J32" s="174"/>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63"/>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63"/>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63"/>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63"/>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63"/>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63"/>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63"/>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63"/>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63"/>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63"/>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63"/>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63"/>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63"/>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63"/>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63"/>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63"/>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63"/>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63"/>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63"/>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63"/>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63"/>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63"/>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63"/>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63"/>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63"/>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63"/>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63"/>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63"/>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63"/>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63"/>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63"/>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63"/>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63"/>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63"/>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63"/>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63"/>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63"/>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63"/>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63"/>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63"/>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63"/>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63"/>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63"/>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63"/>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63"/>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63"/>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63"/>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63"/>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63"/>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63"/>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63"/>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63"/>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63"/>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63"/>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63"/>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63"/>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63"/>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63"/>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63"/>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63"/>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63"/>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63"/>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63"/>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63"/>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63"/>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63"/>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63"/>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63"/>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63"/>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63"/>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63"/>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63"/>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63"/>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63"/>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63"/>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63"/>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63"/>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63"/>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63"/>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63"/>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63"/>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63"/>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63"/>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63"/>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63"/>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63"/>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63"/>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63"/>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63"/>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63"/>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63"/>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63"/>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63"/>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63"/>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63"/>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63"/>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63"/>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63"/>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63"/>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63"/>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63"/>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63"/>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63"/>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63"/>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63"/>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63"/>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63"/>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63"/>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63"/>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63"/>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63"/>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63"/>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63"/>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63"/>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63"/>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63"/>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63"/>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63"/>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63"/>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63"/>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63"/>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63"/>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63"/>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63"/>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63"/>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63"/>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63"/>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63"/>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63"/>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63"/>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63"/>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63"/>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63"/>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63"/>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63"/>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63"/>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63"/>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63"/>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63"/>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63"/>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63"/>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63"/>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63"/>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63"/>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63"/>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63"/>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63"/>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63"/>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63"/>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63"/>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63"/>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63"/>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63"/>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63"/>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63"/>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63"/>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63"/>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63"/>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63"/>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63"/>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63"/>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63"/>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63"/>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63"/>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63"/>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63"/>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63"/>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63"/>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63"/>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63"/>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63"/>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63"/>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63"/>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63"/>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63"/>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63"/>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63"/>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63"/>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63"/>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63"/>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63"/>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63"/>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63"/>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63"/>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63"/>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63"/>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63"/>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63"/>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c r="G221" s="175"/>
    </row>
    <row r="222" spans="1:26" ht="15.75" customHeight="1">
      <c r="G222" s="175"/>
    </row>
    <row r="223" spans="1:26" ht="15.75" customHeight="1">
      <c r="G223" s="175"/>
    </row>
    <row r="224" spans="1:26" ht="15.75" customHeight="1">
      <c r="G224" s="175"/>
    </row>
    <row r="225" spans="7:7" ht="15.75" customHeight="1">
      <c r="G225" s="175"/>
    </row>
    <row r="226" spans="7:7" ht="15.75" customHeight="1">
      <c r="G226" s="175"/>
    </row>
    <row r="227" spans="7:7" ht="15.75" customHeight="1">
      <c r="G227" s="175"/>
    </row>
    <row r="228" spans="7:7" ht="15.75" customHeight="1">
      <c r="G228" s="175"/>
    </row>
    <row r="229" spans="7:7" ht="15.75" customHeight="1">
      <c r="G229" s="175"/>
    </row>
    <row r="230" spans="7:7" ht="15.75" customHeight="1">
      <c r="G230" s="175"/>
    </row>
    <row r="231" spans="7:7" ht="15.75" customHeight="1">
      <c r="G231" s="175"/>
    </row>
    <row r="232" spans="7:7" ht="15.75" customHeight="1">
      <c r="G232" s="175"/>
    </row>
    <row r="233" spans="7:7" ht="15.75" customHeight="1">
      <c r="G233" s="175"/>
    </row>
    <row r="234" spans="7:7" ht="15.75" customHeight="1">
      <c r="G234" s="175"/>
    </row>
    <row r="235" spans="7:7" ht="15.75" customHeight="1">
      <c r="G235" s="175"/>
    </row>
    <row r="236" spans="7:7" ht="15.75" customHeight="1">
      <c r="G236" s="175"/>
    </row>
    <row r="237" spans="7:7" ht="15.75" customHeight="1">
      <c r="G237" s="175"/>
    </row>
    <row r="238" spans="7:7" ht="15.75" customHeight="1">
      <c r="G238" s="175"/>
    </row>
    <row r="239" spans="7:7" ht="15.75" customHeight="1">
      <c r="G239" s="175"/>
    </row>
    <row r="240" spans="7:7" ht="15.75" customHeight="1">
      <c r="G240" s="175"/>
    </row>
    <row r="241" spans="7:7" ht="15.75" customHeight="1">
      <c r="G241" s="175"/>
    </row>
    <row r="242" spans="7:7" ht="15.75" customHeight="1">
      <c r="G242" s="175"/>
    </row>
    <row r="243" spans="7:7" ht="15.75" customHeight="1">
      <c r="G243" s="175"/>
    </row>
    <row r="244" spans="7:7" ht="15.75" customHeight="1">
      <c r="G244" s="175"/>
    </row>
    <row r="245" spans="7:7" ht="15.75" customHeight="1">
      <c r="G245" s="175"/>
    </row>
    <row r="246" spans="7:7" ht="15.75" customHeight="1">
      <c r="G246" s="175"/>
    </row>
    <row r="247" spans="7:7" ht="15.75" customHeight="1">
      <c r="G247" s="175"/>
    </row>
    <row r="248" spans="7:7" ht="15.75" customHeight="1">
      <c r="G248" s="175"/>
    </row>
    <row r="249" spans="7:7" ht="15.75" customHeight="1">
      <c r="G249" s="175"/>
    </row>
    <row r="250" spans="7:7" ht="15.75" customHeight="1">
      <c r="G250" s="175"/>
    </row>
    <row r="251" spans="7:7" ht="15.75" customHeight="1">
      <c r="G251" s="175"/>
    </row>
    <row r="252" spans="7:7" ht="15.75" customHeight="1">
      <c r="G252" s="175"/>
    </row>
    <row r="253" spans="7:7" ht="15.75" customHeight="1">
      <c r="G253" s="175"/>
    </row>
    <row r="254" spans="7:7" ht="15.75" customHeight="1">
      <c r="G254" s="175"/>
    </row>
    <row r="255" spans="7:7" ht="15.75" customHeight="1">
      <c r="G255" s="175"/>
    </row>
    <row r="256" spans="7:7" ht="15.75" customHeight="1">
      <c r="G256" s="175"/>
    </row>
    <row r="257" spans="7:7" ht="15.75" customHeight="1">
      <c r="G257" s="175"/>
    </row>
    <row r="258" spans="7:7" ht="15.75" customHeight="1">
      <c r="G258" s="175"/>
    </row>
    <row r="259" spans="7:7" ht="15.75" customHeight="1">
      <c r="G259" s="175"/>
    </row>
    <row r="260" spans="7:7" ht="15.75" customHeight="1">
      <c r="G260" s="175"/>
    </row>
    <row r="261" spans="7:7" ht="15.75" customHeight="1">
      <c r="G261" s="175"/>
    </row>
    <row r="262" spans="7:7" ht="15.75" customHeight="1">
      <c r="G262" s="175"/>
    </row>
    <row r="263" spans="7:7" ht="15.75" customHeight="1">
      <c r="G263" s="175"/>
    </row>
    <row r="264" spans="7:7" ht="15.75" customHeight="1">
      <c r="G264" s="175"/>
    </row>
    <row r="265" spans="7:7" ht="15.75" customHeight="1">
      <c r="G265" s="175"/>
    </row>
    <row r="266" spans="7:7" ht="15.75" customHeight="1">
      <c r="G266" s="175"/>
    </row>
    <row r="267" spans="7:7" ht="15.75" customHeight="1">
      <c r="G267" s="175"/>
    </row>
    <row r="268" spans="7:7" ht="15.75" customHeight="1">
      <c r="G268" s="175"/>
    </row>
    <row r="269" spans="7:7" ht="15.75" customHeight="1">
      <c r="G269" s="175"/>
    </row>
    <row r="270" spans="7:7" ht="15.75" customHeight="1">
      <c r="G270" s="175"/>
    </row>
    <row r="271" spans="7:7" ht="15.75" customHeight="1">
      <c r="G271" s="175"/>
    </row>
    <row r="272" spans="7:7" ht="15.75" customHeight="1">
      <c r="G272" s="175"/>
    </row>
    <row r="273" spans="7:7" ht="15.75" customHeight="1">
      <c r="G273" s="175"/>
    </row>
    <row r="274" spans="7:7" ht="15.75" customHeight="1">
      <c r="G274" s="175"/>
    </row>
    <row r="275" spans="7:7" ht="15.75" customHeight="1">
      <c r="G275" s="175"/>
    </row>
    <row r="276" spans="7:7" ht="15.75" customHeight="1">
      <c r="G276" s="175"/>
    </row>
    <row r="277" spans="7:7" ht="15.75" customHeight="1">
      <c r="G277" s="175"/>
    </row>
    <row r="278" spans="7:7" ht="15.75" customHeight="1">
      <c r="G278" s="175"/>
    </row>
    <row r="279" spans="7:7" ht="15.75" customHeight="1">
      <c r="G279" s="175"/>
    </row>
    <row r="280" spans="7:7" ht="15.75" customHeight="1">
      <c r="G280" s="175"/>
    </row>
    <row r="281" spans="7:7" ht="15.75" customHeight="1">
      <c r="G281" s="175"/>
    </row>
    <row r="282" spans="7:7" ht="15.75" customHeight="1">
      <c r="G282" s="175"/>
    </row>
    <row r="283" spans="7:7" ht="15.75" customHeight="1">
      <c r="G283" s="175"/>
    </row>
    <row r="284" spans="7:7" ht="15.75" customHeight="1">
      <c r="G284" s="175"/>
    </row>
    <row r="285" spans="7:7" ht="15.75" customHeight="1">
      <c r="G285" s="175"/>
    </row>
    <row r="286" spans="7:7" ht="15.75" customHeight="1">
      <c r="G286" s="175"/>
    </row>
    <row r="287" spans="7:7" ht="15.75" customHeight="1">
      <c r="G287" s="175"/>
    </row>
    <row r="288" spans="7:7" ht="15.75" customHeight="1">
      <c r="G288" s="175"/>
    </row>
    <row r="289" spans="7:7" ht="15.75" customHeight="1">
      <c r="G289" s="175"/>
    </row>
    <row r="290" spans="7:7" ht="15.75" customHeight="1">
      <c r="G290" s="175"/>
    </row>
    <row r="291" spans="7:7" ht="15.75" customHeight="1">
      <c r="G291" s="175"/>
    </row>
    <row r="292" spans="7:7" ht="15.75" customHeight="1">
      <c r="G292" s="175"/>
    </row>
    <row r="293" spans="7:7" ht="15.75" customHeight="1">
      <c r="G293" s="175"/>
    </row>
    <row r="294" spans="7:7" ht="15.75" customHeight="1">
      <c r="G294" s="175"/>
    </row>
    <row r="295" spans="7:7" ht="15.75" customHeight="1">
      <c r="G295" s="175"/>
    </row>
    <row r="296" spans="7:7" ht="15.75" customHeight="1">
      <c r="G296" s="175"/>
    </row>
    <row r="297" spans="7:7" ht="15.75" customHeight="1">
      <c r="G297" s="175"/>
    </row>
    <row r="298" spans="7:7" ht="15.75" customHeight="1">
      <c r="G298" s="175"/>
    </row>
    <row r="299" spans="7:7" ht="15.75" customHeight="1">
      <c r="G299" s="175"/>
    </row>
    <row r="300" spans="7:7" ht="15.75" customHeight="1">
      <c r="G300" s="175"/>
    </row>
    <row r="301" spans="7:7" ht="15.75" customHeight="1">
      <c r="G301" s="175"/>
    </row>
    <row r="302" spans="7:7" ht="15.75" customHeight="1">
      <c r="G302" s="175"/>
    </row>
    <row r="303" spans="7:7" ht="15.75" customHeight="1">
      <c r="G303" s="175"/>
    </row>
    <row r="304" spans="7:7" ht="15.75" customHeight="1">
      <c r="G304" s="175"/>
    </row>
    <row r="305" spans="7:7" ht="15.75" customHeight="1">
      <c r="G305" s="175"/>
    </row>
    <row r="306" spans="7:7" ht="15.75" customHeight="1">
      <c r="G306" s="175"/>
    </row>
    <row r="307" spans="7:7" ht="15.75" customHeight="1">
      <c r="G307" s="175"/>
    </row>
    <row r="308" spans="7:7" ht="15.75" customHeight="1">
      <c r="G308" s="175"/>
    </row>
    <row r="309" spans="7:7" ht="15.75" customHeight="1">
      <c r="G309" s="175"/>
    </row>
    <row r="310" spans="7:7" ht="15.75" customHeight="1">
      <c r="G310" s="175"/>
    </row>
    <row r="311" spans="7:7" ht="15.75" customHeight="1">
      <c r="G311" s="175"/>
    </row>
    <row r="312" spans="7:7" ht="15.75" customHeight="1">
      <c r="G312" s="175"/>
    </row>
    <row r="313" spans="7:7" ht="15.75" customHeight="1">
      <c r="G313" s="175"/>
    </row>
    <row r="314" spans="7:7" ht="15.75" customHeight="1">
      <c r="G314" s="175"/>
    </row>
    <row r="315" spans="7:7" ht="15.75" customHeight="1">
      <c r="G315" s="175"/>
    </row>
    <row r="316" spans="7:7" ht="15.75" customHeight="1">
      <c r="G316" s="175"/>
    </row>
    <row r="317" spans="7:7" ht="15.75" customHeight="1">
      <c r="G317" s="175"/>
    </row>
    <row r="318" spans="7:7" ht="15.75" customHeight="1">
      <c r="G318" s="175"/>
    </row>
    <row r="319" spans="7:7" ht="15.75" customHeight="1">
      <c r="G319" s="175"/>
    </row>
    <row r="320" spans="7:7" ht="15.75" customHeight="1">
      <c r="G320" s="175"/>
    </row>
    <row r="321" spans="7:7" ht="15.75" customHeight="1">
      <c r="G321" s="175"/>
    </row>
    <row r="322" spans="7:7" ht="15.75" customHeight="1">
      <c r="G322" s="175"/>
    </row>
    <row r="323" spans="7:7" ht="15.75" customHeight="1">
      <c r="G323" s="175"/>
    </row>
    <row r="324" spans="7:7" ht="15.75" customHeight="1">
      <c r="G324" s="175"/>
    </row>
    <row r="325" spans="7:7" ht="15.75" customHeight="1">
      <c r="G325" s="175"/>
    </row>
    <row r="326" spans="7:7" ht="15.75" customHeight="1">
      <c r="G326" s="175"/>
    </row>
    <row r="327" spans="7:7" ht="15.75" customHeight="1">
      <c r="G327" s="175"/>
    </row>
    <row r="328" spans="7:7" ht="15.75" customHeight="1">
      <c r="G328" s="175"/>
    </row>
    <row r="329" spans="7:7" ht="15.75" customHeight="1">
      <c r="G329" s="175"/>
    </row>
    <row r="330" spans="7:7" ht="15.75" customHeight="1">
      <c r="G330" s="175"/>
    </row>
    <row r="331" spans="7:7" ht="15.75" customHeight="1">
      <c r="G331" s="175"/>
    </row>
    <row r="332" spans="7:7" ht="15.75" customHeight="1">
      <c r="G332" s="175"/>
    </row>
    <row r="333" spans="7:7" ht="15.75" customHeight="1">
      <c r="G333" s="175"/>
    </row>
    <row r="334" spans="7:7" ht="15.75" customHeight="1">
      <c r="G334" s="175"/>
    </row>
    <row r="335" spans="7:7" ht="15.75" customHeight="1">
      <c r="G335" s="175"/>
    </row>
    <row r="336" spans="7:7" ht="15.75" customHeight="1">
      <c r="G336" s="175"/>
    </row>
    <row r="337" spans="7:7" ht="15.75" customHeight="1">
      <c r="G337" s="175"/>
    </row>
    <row r="338" spans="7:7" ht="15.75" customHeight="1">
      <c r="G338" s="175"/>
    </row>
    <row r="339" spans="7:7" ht="15.75" customHeight="1">
      <c r="G339" s="175"/>
    </row>
    <row r="340" spans="7:7" ht="15.75" customHeight="1">
      <c r="G340" s="175"/>
    </row>
    <row r="341" spans="7:7" ht="15.75" customHeight="1">
      <c r="G341" s="175"/>
    </row>
    <row r="342" spans="7:7" ht="15.75" customHeight="1">
      <c r="G342" s="175"/>
    </row>
    <row r="343" spans="7:7" ht="15.75" customHeight="1">
      <c r="G343" s="175"/>
    </row>
    <row r="344" spans="7:7" ht="15.75" customHeight="1">
      <c r="G344" s="175"/>
    </row>
    <row r="345" spans="7:7" ht="15.75" customHeight="1">
      <c r="G345" s="175"/>
    </row>
    <row r="346" spans="7:7" ht="15.75" customHeight="1">
      <c r="G346" s="175"/>
    </row>
    <row r="347" spans="7:7" ht="15.75" customHeight="1">
      <c r="G347" s="175"/>
    </row>
    <row r="348" spans="7:7" ht="15.75" customHeight="1">
      <c r="G348" s="175"/>
    </row>
    <row r="349" spans="7:7" ht="15.75" customHeight="1">
      <c r="G349" s="175"/>
    </row>
    <row r="350" spans="7:7" ht="15.75" customHeight="1">
      <c r="G350" s="175"/>
    </row>
    <row r="351" spans="7:7" ht="15.75" customHeight="1">
      <c r="G351" s="175"/>
    </row>
    <row r="352" spans="7:7" ht="15.75" customHeight="1">
      <c r="G352" s="175"/>
    </row>
    <row r="353" spans="7:7" ht="15.75" customHeight="1">
      <c r="G353" s="175"/>
    </row>
    <row r="354" spans="7:7" ht="15.75" customHeight="1">
      <c r="G354" s="175"/>
    </row>
    <row r="355" spans="7:7" ht="15.75" customHeight="1">
      <c r="G355" s="175"/>
    </row>
    <row r="356" spans="7:7" ht="15.75" customHeight="1">
      <c r="G356" s="175"/>
    </row>
    <row r="357" spans="7:7" ht="15.75" customHeight="1">
      <c r="G357" s="175"/>
    </row>
    <row r="358" spans="7:7" ht="15.75" customHeight="1">
      <c r="G358" s="175"/>
    </row>
    <row r="359" spans="7:7" ht="15.75" customHeight="1">
      <c r="G359" s="175"/>
    </row>
    <row r="360" spans="7:7" ht="15.75" customHeight="1">
      <c r="G360" s="175"/>
    </row>
    <row r="361" spans="7:7" ht="15.75" customHeight="1">
      <c r="G361" s="175"/>
    </row>
    <row r="362" spans="7:7" ht="15.75" customHeight="1">
      <c r="G362" s="175"/>
    </row>
    <row r="363" spans="7:7" ht="15.75" customHeight="1">
      <c r="G363" s="175"/>
    </row>
    <row r="364" spans="7:7" ht="15.75" customHeight="1">
      <c r="G364" s="175"/>
    </row>
    <row r="365" spans="7:7" ht="15.75" customHeight="1">
      <c r="G365" s="175"/>
    </row>
    <row r="366" spans="7:7" ht="15.75" customHeight="1">
      <c r="G366" s="175"/>
    </row>
    <row r="367" spans="7:7" ht="15.75" customHeight="1">
      <c r="G367" s="175"/>
    </row>
    <row r="368" spans="7:7" ht="15.75" customHeight="1">
      <c r="G368" s="175"/>
    </row>
    <row r="369" spans="7:7" ht="15.75" customHeight="1">
      <c r="G369" s="175"/>
    </row>
    <row r="370" spans="7:7" ht="15.75" customHeight="1">
      <c r="G370" s="175"/>
    </row>
    <row r="371" spans="7:7" ht="15.75" customHeight="1">
      <c r="G371" s="175"/>
    </row>
    <row r="372" spans="7:7" ht="15.75" customHeight="1">
      <c r="G372" s="175"/>
    </row>
    <row r="373" spans="7:7" ht="15.75" customHeight="1">
      <c r="G373" s="175"/>
    </row>
    <row r="374" spans="7:7" ht="15.75" customHeight="1">
      <c r="G374" s="175"/>
    </row>
    <row r="375" spans="7:7" ht="15.75" customHeight="1">
      <c r="G375" s="175"/>
    </row>
    <row r="376" spans="7:7" ht="15.75" customHeight="1">
      <c r="G376" s="175"/>
    </row>
    <row r="377" spans="7:7" ht="15.75" customHeight="1">
      <c r="G377" s="175"/>
    </row>
    <row r="378" spans="7:7" ht="15.75" customHeight="1">
      <c r="G378" s="175"/>
    </row>
    <row r="379" spans="7:7" ht="15.75" customHeight="1">
      <c r="G379" s="175"/>
    </row>
    <row r="380" spans="7:7" ht="15.75" customHeight="1">
      <c r="G380" s="175"/>
    </row>
    <row r="381" spans="7:7" ht="15.75" customHeight="1">
      <c r="G381" s="175"/>
    </row>
    <row r="382" spans="7:7" ht="15.75" customHeight="1">
      <c r="G382" s="175"/>
    </row>
    <row r="383" spans="7:7" ht="15.75" customHeight="1">
      <c r="G383" s="175"/>
    </row>
    <row r="384" spans="7:7" ht="15.75" customHeight="1">
      <c r="G384" s="175"/>
    </row>
    <row r="385" spans="7:7" ht="15.75" customHeight="1">
      <c r="G385" s="175"/>
    </row>
    <row r="386" spans="7:7" ht="15.75" customHeight="1">
      <c r="G386" s="175"/>
    </row>
    <row r="387" spans="7:7" ht="15.75" customHeight="1">
      <c r="G387" s="175"/>
    </row>
    <row r="388" spans="7:7" ht="15.75" customHeight="1">
      <c r="G388" s="175"/>
    </row>
    <row r="389" spans="7:7" ht="15.75" customHeight="1">
      <c r="G389" s="175"/>
    </row>
    <row r="390" spans="7:7" ht="15.75" customHeight="1">
      <c r="G390" s="175"/>
    </row>
    <row r="391" spans="7:7" ht="15.75" customHeight="1">
      <c r="G391" s="175"/>
    </row>
    <row r="392" spans="7:7" ht="15.75" customHeight="1">
      <c r="G392" s="175"/>
    </row>
    <row r="393" spans="7:7" ht="15.75" customHeight="1">
      <c r="G393" s="175"/>
    </row>
    <row r="394" spans="7:7" ht="15.75" customHeight="1">
      <c r="G394" s="175"/>
    </row>
    <row r="395" spans="7:7" ht="15.75" customHeight="1">
      <c r="G395" s="175"/>
    </row>
    <row r="396" spans="7:7" ht="15.75" customHeight="1">
      <c r="G396" s="175"/>
    </row>
    <row r="397" spans="7:7" ht="15.75" customHeight="1">
      <c r="G397" s="175"/>
    </row>
    <row r="398" spans="7:7" ht="15.75" customHeight="1">
      <c r="G398" s="175"/>
    </row>
    <row r="399" spans="7:7" ht="15.75" customHeight="1">
      <c r="G399" s="175"/>
    </row>
    <row r="400" spans="7:7" ht="15.75" customHeight="1">
      <c r="G400" s="175"/>
    </row>
    <row r="401" spans="7:7" ht="15.75" customHeight="1">
      <c r="G401" s="175"/>
    </row>
    <row r="402" spans="7:7" ht="15.75" customHeight="1">
      <c r="G402" s="175"/>
    </row>
    <row r="403" spans="7:7" ht="15.75" customHeight="1">
      <c r="G403" s="175"/>
    </row>
    <row r="404" spans="7:7" ht="15.75" customHeight="1">
      <c r="G404" s="175"/>
    </row>
    <row r="405" spans="7:7" ht="15.75" customHeight="1">
      <c r="G405" s="175"/>
    </row>
    <row r="406" spans="7:7" ht="15.75" customHeight="1">
      <c r="G406" s="175"/>
    </row>
    <row r="407" spans="7:7" ht="15.75" customHeight="1">
      <c r="G407" s="175"/>
    </row>
    <row r="408" spans="7:7" ht="15.75" customHeight="1">
      <c r="G408" s="175"/>
    </row>
    <row r="409" spans="7:7" ht="15.75" customHeight="1">
      <c r="G409" s="175"/>
    </row>
    <row r="410" spans="7:7" ht="15.75" customHeight="1">
      <c r="G410" s="175"/>
    </row>
    <row r="411" spans="7:7" ht="15.75" customHeight="1">
      <c r="G411" s="175"/>
    </row>
    <row r="412" spans="7:7" ht="15.75" customHeight="1">
      <c r="G412" s="175"/>
    </row>
    <row r="413" spans="7:7" ht="15.75" customHeight="1">
      <c r="G413" s="175"/>
    </row>
    <row r="414" spans="7:7" ht="15.75" customHeight="1">
      <c r="G414" s="175"/>
    </row>
    <row r="415" spans="7:7" ht="15.75" customHeight="1">
      <c r="G415" s="175"/>
    </row>
    <row r="416" spans="7:7" ht="15.75" customHeight="1">
      <c r="G416" s="175"/>
    </row>
    <row r="417" spans="7:7" ht="15.75" customHeight="1">
      <c r="G417" s="175"/>
    </row>
    <row r="418" spans="7:7" ht="15.75" customHeight="1">
      <c r="G418" s="175"/>
    </row>
    <row r="419" spans="7:7" ht="15.75" customHeight="1">
      <c r="G419" s="175"/>
    </row>
    <row r="420" spans="7:7" ht="15.75" customHeight="1">
      <c r="G420" s="175"/>
    </row>
    <row r="421" spans="7:7" ht="15.75" customHeight="1">
      <c r="G421" s="175"/>
    </row>
    <row r="422" spans="7:7" ht="15.75" customHeight="1">
      <c r="G422" s="175"/>
    </row>
    <row r="423" spans="7:7" ht="15.75" customHeight="1">
      <c r="G423" s="175"/>
    </row>
    <row r="424" spans="7:7" ht="15.75" customHeight="1">
      <c r="G424" s="175"/>
    </row>
    <row r="425" spans="7:7" ht="15.75" customHeight="1">
      <c r="G425" s="175"/>
    </row>
    <row r="426" spans="7:7" ht="15.75" customHeight="1">
      <c r="G426" s="175"/>
    </row>
    <row r="427" spans="7:7" ht="15.75" customHeight="1">
      <c r="G427" s="175"/>
    </row>
    <row r="428" spans="7:7" ht="15.75" customHeight="1">
      <c r="G428" s="175"/>
    </row>
    <row r="429" spans="7:7" ht="15.75" customHeight="1">
      <c r="G429" s="175"/>
    </row>
    <row r="430" spans="7:7" ht="15.75" customHeight="1">
      <c r="G430" s="175"/>
    </row>
    <row r="431" spans="7:7" ht="15.75" customHeight="1">
      <c r="G431" s="175"/>
    </row>
    <row r="432" spans="7:7" ht="15.75" customHeight="1">
      <c r="G432" s="175"/>
    </row>
    <row r="433" spans="7:7" ht="15.75" customHeight="1">
      <c r="G433" s="175"/>
    </row>
    <row r="434" spans="7:7" ht="15.75" customHeight="1">
      <c r="G434" s="175"/>
    </row>
    <row r="435" spans="7:7" ht="15.75" customHeight="1">
      <c r="G435" s="175"/>
    </row>
    <row r="436" spans="7:7" ht="15.75" customHeight="1">
      <c r="G436" s="175"/>
    </row>
    <row r="437" spans="7:7" ht="15.75" customHeight="1">
      <c r="G437" s="175"/>
    </row>
    <row r="438" spans="7:7" ht="15.75" customHeight="1">
      <c r="G438" s="175"/>
    </row>
    <row r="439" spans="7:7" ht="15.75" customHeight="1">
      <c r="G439" s="175"/>
    </row>
    <row r="440" spans="7:7" ht="15.75" customHeight="1">
      <c r="G440" s="175"/>
    </row>
    <row r="441" spans="7:7" ht="15.75" customHeight="1">
      <c r="G441" s="175"/>
    </row>
    <row r="442" spans="7:7" ht="15.75" customHeight="1">
      <c r="G442" s="175"/>
    </row>
    <row r="443" spans="7:7" ht="15.75" customHeight="1">
      <c r="G443" s="175"/>
    </row>
    <row r="444" spans="7:7" ht="15.75" customHeight="1">
      <c r="G444" s="175"/>
    </row>
    <row r="445" spans="7:7" ht="15.75" customHeight="1">
      <c r="G445" s="175"/>
    </row>
    <row r="446" spans="7:7" ht="15.75" customHeight="1">
      <c r="G446" s="175"/>
    </row>
    <row r="447" spans="7:7" ht="15.75" customHeight="1">
      <c r="G447" s="175"/>
    </row>
    <row r="448" spans="7:7" ht="15.75" customHeight="1">
      <c r="G448" s="175"/>
    </row>
    <row r="449" spans="7:7" ht="15.75" customHeight="1">
      <c r="G449" s="175"/>
    </row>
    <row r="450" spans="7:7" ht="15.75" customHeight="1">
      <c r="G450" s="175"/>
    </row>
    <row r="451" spans="7:7" ht="15.75" customHeight="1">
      <c r="G451" s="175"/>
    </row>
    <row r="452" spans="7:7" ht="15.75" customHeight="1">
      <c r="G452" s="175"/>
    </row>
    <row r="453" spans="7:7" ht="15.75" customHeight="1">
      <c r="G453" s="175"/>
    </row>
    <row r="454" spans="7:7" ht="15.75" customHeight="1">
      <c r="G454" s="175"/>
    </row>
    <row r="455" spans="7:7" ht="15.75" customHeight="1">
      <c r="G455" s="175"/>
    </row>
    <row r="456" spans="7:7" ht="15.75" customHeight="1">
      <c r="G456" s="175"/>
    </row>
    <row r="457" spans="7:7" ht="15.75" customHeight="1">
      <c r="G457" s="175"/>
    </row>
    <row r="458" spans="7:7" ht="15.75" customHeight="1">
      <c r="G458" s="175"/>
    </row>
    <row r="459" spans="7:7" ht="15.75" customHeight="1">
      <c r="G459" s="175"/>
    </row>
    <row r="460" spans="7:7" ht="15.75" customHeight="1">
      <c r="G460" s="175"/>
    </row>
    <row r="461" spans="7:7" ht="15.75" customHeight="1">
      <c r="G461" s="175"/>
    </row>
    <row r="462" spans="7:7" ht="15.75" customHeight="1">
      <c r="G462" s="175"/>
    </row>
    <row r="463" spans="7:7" ht="15.75" customHeight="1">
      <c r="G463" s="175"/>
    </row>
    <row r="464" spans="7:7" ht="15.75" customHeight="1">
      <c r="G464" s="175"/>
    </row>
    <row r="465" spans="7:7" ht="15.75" customHeight="1">
      <c r="G465" s="175"/>
    </row>
    <row r="466" spans="7:7" ht="15.75" customHeight="1">
      <c r="G466" s="175"/>
    </row>
    <row r="467" spans="7:7" ht="15.75" customHeight="1">
      <c r="G467" s="175"/>
    </row>
    <row r="468" spans="7:7" ht="15.75" customHeight="1">
      <c r="G468" s="175"/>
    </row>
    <row r="469" spans="7:7" ht="15.75" customHeight="1">
      <c r="G469" s="175"/>
    </row>
    <row r="470" spans="7:7" ht="15.75" customHeight="1">
      <c r="G470" s="175"/>
    </row>
    <row r="471" spans="7:7" ht="15.75" customHeight="1">
      <c r="G471" s="175"/>
    </row>
    <row r="472" spans="7:7" ht="15.75" customHeight="1">
      <c r="G472" s="175"/>
    </row>
    <row r="473" spans="7:7" ht="15.75" customHeight="1">
      <c r="G473" s="175"/>
    </row>
    <row r="474" spans="7:7" ht="15.75" customHeight="1">
      <c r="G474" s="175"/>
    </row>
    <row r="475" spans="7:7" ht="15.75" customHeight="1">
      <c r="G475" s="175"/>
    </row>
    <row r="476" spans="7:7" ht="15.75" customHeight="1">
      <c r="G476" s="175"/>
    </row>
    <row r="477" spans="7:7" ht="15.75" customHeight="1">
      <c r="G477" s="175"/>
    </row>
    <row r="478" spans="7:7" ht="15.75" customHeight="1">
      <c r="G478" s="175"/>
    </row>
    <row r="479" spans="7:7" ht="15.75" customHeight="1">
      <c r="G479" s="175"/>
    </row>
    <row r="480" spans="7:7" ht="15.75" customHeight="1">
      <c r="G480" s="175"/>
    </row>
    <row r="481" spans="7:7" ht="15.75" customHeight="1">
      <c r="G481" s="175"/>
    </row>
    <row r="482" spans="7:7" ht="15.75" customHeight="1">
      <c r="G482" s="175"/>
    </row>
    <row r="483" spans="7:7" ht="15.75" customHeight="1">
      <c r="G483" s="175"/>
    </row>
    <row r="484" spans="7:7" ht="15.75" customHeight="1">
      <c r="G484" s="175"/>
    </row>
    <row r="485" spans="7:7" ht="15.75" customHeight="1">
      <c r="G485" s="175"/>
    </row>
    <row r="486" spans="7:7" ht="15.75" customHeight="1">
      <c r="G486" s="175"/>
    </row>
    <row r="487" spans="7:7" ht="15.75" customHeight="1">
      <c r="G487" s="175"/>
    </row>
    <row r="488" spans="7:7" ht="15.75" customHeight="1">
      <c r="G488" s="175"/>
    </row>
    <row r="489" spans="7:7" ht="15.75" customHeight="1">
      <c r="G489" s="175"/>
    </row>
    <row r="490" spans="7:7" ht="15.75" customHeight="1">
      <c r="G490" s="175"/>
    </row>
    <row r="491" spans="7:7" ht="15.75" customHeight="1">
      <c r="G491" s="175"/>
    </row>
    <row r="492" spans="7:7" ht="15.75" customHeight="1">
      <c r="G492" s="175"/>
    </row>
    <row r="493" spans="7:7" ht="15.75" customHeight="1">
      <c r="G493" s="175"/>
    </row>
    <row r="494" spans="7:7" ht="15.75" customHeight="1">
      <c r="G494" s="175"/>
    </row>
    <row r="495" spans="7:7" ht="15.75" customHeight="1">
      <c r="G495" s="175"/>
    </row>
    <row r="496" spans="7:7" ht="15.75" customHeight="1">
      <c r="G496" s="175"/>
    </row>
    <row r="497" spans="7:7" ht="15.75" customHeight="1">
      <c r="G497" s="175"/>
    </row>
    <row r="498" spans="7:7" ht="15.75" customHeight="1">
      <c r="G498" s="175"/>
    </row>
    <row r="499" spans="7:7" ht="15.75" customHeight="1">
      <c r="G499" s="175"/>
    </row>
    <row r="500" spans="7:7" ht="15.75" customHeight="1">
      <c r="G500" s="175"/>
    </row>
    <row r="501" spans="7:7" ht="15.75" customHeight="1">
      <c r="G501" s="175"/>
    </row>
    <row r="502" spans="7:7" ht="15.75" customHeight="1">
      <c r="G502" s="175"/>
    </row>
    <row r="503" spans="7:7" ht="15.75" customHeight="1">
      <c r="G503" s="175"/>
    </row>
    <row r="504" spans="7:7" ht="15.75" customHeight="1">
      <c r="G504" s="175"/>
    </row>
    <row r="505" spans="7:7" ht="15.75" customHeight="1">
      <c r="G505" s="175"/>
    </row>
    <row r="506" spans="7:7" ht="15.75" customHeight="1">
      <c r="G506" s="175"/>
    </row>
    <row r="507" spans="7:7" ht="15.75" customHeight="1">
      <c r="G507" s="175"/>
    </row>
    <row r="508" spans="7:7" ht="15.75" customHeight="1">
      <c r="G508" s="175"/>
    </row>
    <row r="509" spans="7:7" ht="15.75" customHeight="1">
      <c r="G509" s="175"/>
    </row>
    <row r="510" spans="7:7" ht="15.75" customHeight="1">
      <c r="G510" s="175"/>
    </row>
    <row r="511" spans="7:7" ht="15.75" customHeight="1">
      <c r="G511" s="175"/>
    </row>
    <row r="512" spans="7:7" ht="15.75" customHeight="1">
      <c r="G512" s="175"/>
    </row>
    <row r="513" spans="7:7" ht="15.75" customHeight="1">
      <c r="G513" s="175"/>
    </row>
    <row r="514" spans="7:7" ht="15.75" customHeight="1">
      <c r="G514" s="175"/>
    </row>
    <row r="515" spans="7:7" ht="15.75" customHeight="1">
      <c r="G515" s="175"/>
    </row>
    <row r="516" spans="7:7" ht="15.75" customHeight="1">
      <c r="G516" s="175"/>
    </row>
    <row r="517" spans="7:7" ht="15.75" customHeight="1">
      <c r="G517" s="175"/>
    </row>
    <row r="518" spans="7:7" ht="15.75" customHeight="1">
      <c r="G518" s="175"/>
    </row>
    <row r="519" spans="7:7" ht="15.75" customHeight="1">
      <c r="G519" s="175"/>
    </row>
    <row r="520" spans="7:7" ht="15.75" customHeight="1">
      <c r="G520" s="175"/>
    </row>
    <row r="521" spans="7:7" ht="15.75" customHeight="1">
      <c r="G521" s="175"/>
    </row>
    <row r="522" spans="7:7" ht="15.75" customHeight="1">
      <c r="G522" s="175"/>
    </row>
    <row r="523" spans="7:7" ht="15.75" customHeight="1">
      <c r="G523" s="175"/>
    </row>
    <row r="524" spans="7:7" ht="15.75" customHeight="1">
      <c r="G524" s="175"/>
    </row>
    <row r="525" spans="7:7" ht="15.75" customHeight="1">
      <c r="G525" s="175"/>
    </row>
    <row r="526" spans="7:7" ht="15.75" customHeight="1">
      <c r="G526" s="175"/>
    </row>
    <row r="527" spans="7:7" ht="15.75" customHeight="1">
      <c r="G527" s="175"/>
    </row>
    <row r="528" spans="7:7" ht="15.75" customHeight="1">
      <c r="G528" s="175"/>
    </row>
    <row r="529" spans="7:7" ht="15.75" customHeight="1">
      <c r="G529" s="175"/>
    </row>
    <row r="530" spans="7:7" ht="15.75" customHeight="1">
      <c r="G530" s="175"/>
    </row>
    <row r="531" spans="7:7" ht="15.75" customHeight="1">
      <c r="G531" s="175"/>
    </row>
    <row r="532" spans="7:7" ht="15.75" customHeight="1">
      <c r="G532" s="175"/>
    </row>
    <row r="533" spans="7:7" ht="15.75" customHeight="1">
      <c r="G533" s="175"/>
    </row>
    <row r="534" spans="7:7" ht="15.75" customHeight="1">
      <c r="G534" s="175"/>
    </row>
    <row r="535" spans="7:7" ht="15.75" customHeight="1">
      <c r="G535" s="175"/>
    </row>
    <row r="536" spans="7:7" ht="15.75" customHeight="1">
      <c r="G536" s="175"/>
    </row>
    <row r="537" spans="7:7" ht="15.75" customHeight="1">
      <c r="G537" s="175"/>
    </row>
    <row r="538" spans="7:7" ht="15.75" customHeight="1">
      <c r="G538" s="175"/>
    </row>
    <row r="539" spans="7:7" ht="15.75" customHeight="1">
      <c r="G539" s="175"/>
    </row>
    <row r="540" spans="7:7" ht="15.75" customHeight="1">
      <c r="G540" s="175"/>
    </row>
    <row r="541" spans="7:7" ht="15.75" customHeight="1">
      <c r="G541" s="175"/>
    </row>
    <row r="542" spans="7:7" ht="15.75" customHeight="1">
      <c r="G542" s="175"/>
    </row>
    <row r="543" spans="7:7" ht="15.75" customHeight="1">
      <c r="G543" s="175"/>
    </row>
    <row r="544" spans="7:7" ht="15.75" customHeight="1">
      <c r="G544" s="175"/>
    </row>
    <row r="545" spans="7:7" ht="15.75" customHeight="1">
      <c r="G545" s="175"/>
    </row>
    <row r="546" spans="7:7" ht="15.75" customHeight="1">
      <c r="G546" s="175"/>
    </row>
    <row r="547" spans="7:7" ht="15.75" customHeight="1">
      <c r="G547" s="175"/>
    </row>
    <row r="548" spans="7:7" ht="15.75" customHeight="1">
      <c r="G548" s="175"/>
    </row>
    <row r="549" spans="7:7" ht="15.75" customHeight="1">
      <c r="G549" s="175"/>
    </row>
    <row r="550" spans="7:7" ht="15.75" customHeight="1">
      <c r="G550" s="175"/>
    </row>
    <row r="551" spans="7:7" ht="15.75" customHeight="1">
      <c r="G551" s="175"/>
    </row>
    <row r="552" spans="7:7" ht="15.75" customHeight="1">
      <c r="G552" s="175"/>
    </row>
    <row r="553" spans="7:7" ht="15.75" customHeight="1">
      <c r="G553" s="175"/>
    </row>
    <row r="554" spans="7:7" ht="15.75" customHeight="1">
      <c r="G554" s="175"/>
    </row>
    <row r="555" spans="7:7" ht="15.75" customHeight="1">
      <c r="G555" s="175"/>
    </row>
    <row r="556" spans="7:7" ht="15.75" customHeight="1">
      <c r="G556" s="175"/>
    </row>
    <row r="557" spans="7:7" ht="15.75" customHeight="1">
      <c r="G557" s="175"/>
    </row>
    <row r="558" spans="7:7" ht="15.75" customHeight="1">
      <c r="G558" s="175"/>
    </row>
    <row r="559" spans="7:7" ht="15.75" customHeight="1">
      <c r="G559" s="175"/>
    </row>
    <row r="560" spans="7:7" ht="15.75" customHeight="1">
      <c r="G560" s="175"/>
    </row>
    <row r="561" spans="7:7" ht="15.75" customHeight="1">
      <c r="G561" s="175"/>
    </row>
    <row r="562" spans="7:7" ht="15.75" customHeight="1">
      <c r="G562" s="175"/>
    </row>
    <row r="563" spans="7:7" ht="15.75" customHeight="1">
      <c r="G563" s="175"/>
    </row>
    <row r="564" spans="7:7" ht="15.75" customHeight="1">
      <c r="G564" s="175"/>
    </row>
    <row r="565" spans="7:7" ht="15.75" customHeight="1">
      <c r="G565" s="175"/>
    </row>
    <row r="566" spans="7:7" ht="15.75" customHeight="1">
      <c r="G566" s="175"/>
    </row>
    <row r="567" spans="7:7" ht="15.75" customHeight="1">
      <c r="G567" s="175"/>
    </row>
    <row r="568" spans="7:7" ht="15.75" customHeight="1">
      <c r="G568" s="175"/>
    </row>
    <row r="569" spans="7:7" ht="15.75" customHeight="1">
      <c r="G569" s="175"/>
    </row>
    <row r="570" spans="7:7" ht="15.75" customHeight="1">
      <c r="G570" s="175"/>
    </row>
    <row r="571" spans="7:7" ht="15.75" customHeight="1">
      <c r="G571" s="175"/>
    </row>
    <row r="572" spans="7:7" ht="15.75" customHeight="1">
      <c r="G572" s="175"/>
    </row>
    <row r="573" spans="7:7" ht="15.75" customHeight="1">
      <c r="G573" s="175"/>
    </row>
    <row r="574" spans="7:7" ht="15.75" customHeight="1">
      <c r="G574" s="175"/>
    </row>
    <row r="575" spans="7:7" ht="15.75" customHeight="1">
      <c r="G575" s="175"/>
    </row>
    <row r="576" spans="7:7" ht="15.75" customHeight="1">
      <c r="G576" s="175"/>
    </row>
    <row r="577" spans="7:7" ht="15.75" customHeight="1">
      <c r="G577" s="175"/>
    </row>
    <row r="578" spans="7:7" ht="15.75" customHeight="1">
      <c r="G578" s="175"/>
    </row>
    <row r="579" spans="7:7" ht="15.75" customHeight="1">
      <c r="G579" s="175"/>
    </row>
    <row r="580" spans="7:7" ht="15.75" customHeight="1">
      <c r="G580" s="175"/>
    </row>
    <row r="581" spans="7:7" ht="15.75" customHeight="1">
      <c r="G581" s="175"/>
    </row>
    <row r="582" spans="7:7" ht="15.75" customHeight="1">
      <c r="G582" s="175"/>
    </row>
    <row r="583" spans="7:7" ht="15.75" customHeight="1">
      <c r="G583" s="175"/>
    </row>
    <row r="584" spans="7:7" ht="15.75" customHeight="1">
      <c r="G584" s="175"/>
    </row>
    <row r="585" spans="7:7" ht="15.75" customHeight="1">
      <c r="G585" s="175"/>
    </row>
    <row r="586" spans="7:7" ht="15.75" customHeight="1">
      <c r="G586" s="175"/>
    </row>
    <row r="587" spans="7:7" ht="15.75" customHeight="1">
      <c r="G587" s="175"/>
    </row>
    <row r="588" spans="7:7" ht="15.75" customHeight="1">
      <c r="G588" s="175"/>
    </row>
    <row r="589" spans="7:7" ht="15.75" customHeight="1">
      <c r="G589" s="175"/>
    </row>
    <row r="590" spans="7:7" ht="15.75" customHeight="1">
      <c r="G590" s="175"/>
    </row>
    <row r="591" spans="7:7" ht="15.75" customHeight="1">
      <c r="G591" s="175"/>
    </row>
    <row r="592" spans="7:7" ht="15.75" customHeight="1">
      <c r="G592" s="175"/>
    </row>
    <row r="593" spans="7:7" ht="15.75" customHeight="1">
      <c r="G593" s="175"/>
    </row>
    <row r="594" spans="7:7" ht="15.75" customHeight="1">
      <c r="G594" s="175"/>
    </row>
    <row r="595" spans="7:7" ht="15.75" customHeight="1">
      <c r="G595" s="175"/>
    </row>
    <row r="596" spans="7:7" ht="15.75" customHeight="1">
      <c r="G596" s="175"/>
    </row>
    <row r="597" spans="7:7" ht="15.75" customHeight="1">
      <c r="G597" s="175"/>
    </row>
    <row r="598" spans="7:7" ht="15.75" customHeight="1">
      <c r="G598" s="175"/>
    </row>
    <row r="599" spans="7:7" ht="15.75" customHeight="1">
      <c r="G599" s="175"/>
    </row>
    <row r="600" spans="7:7" ht="15.75" customHeight="1">
      <c r="G600" s="175"/>
    </row>
    <row r="601" spans="7:7" ht="15.75" customHeight="1">
      <c r="G601" s="175"/>
    </row>
    <row r="602" spans="7:7" ht="15.75" customHeight="1">
      <c r="G602" s="175"/>
    </row>
    <row r="603" spans="7:7" ht="15.75" customHeight="1">
      <c r="G603" s="175"/>
    </row>
    <row r="604" spans="7:7" ht="15.75" customHeight="1">
      <c r="G604" s="175"/>
    </row>
    <row r="605" spans="7:7" ht="15.75" customHeight="1">
      <c r="G605" s="175"/>
    </row>
    <row r="606" spans="7:7" ht="15.75" customHeight="1">
      <c r="G606" s="175"/>
    </row>
    <row r="607" spans="7:7" ht="15.75" customHeight="1">
      <c r="G607" s="175"/>
    </row>
    <row r="608" spans="7:7" ht="15.75" customHeight="1">
      <c r="G608" s="175"/>
    </row>
    <row r="609" spans="7:7" ht="15.75" customHeight="1">
      <c r="G609" s="175"/>
    </row>
    <row r="610" spans="7:7" ht="15.75" customHeight="1">
      <c r="G610" s="175"/>
    </row>
    <row r="611" spans="7:7" ht="15.75" customHeight="1">
      <c r="G611" s="175"/>
    </row>
    <row r="612" spans="7:7" ht="15.75" customHeight="1">
      <c r="G612" s="175"/>
    </row>
    <row r="613" spans="7:7" ht="15.75" customHeight="1">
      <c r="G613" s="175"/>
    </row>
    <row r="614" spans="7:7" ht="15.75" customHeight="1">
      <c r="G614" s="175"/>
    </row>
    <row r="615" spans="7:7" ht="15.75" customHeight="1">
      <c r="G615" s="175"/>
    </row>
    <row r="616" spans="7:7" ht="15.75" customHeight="1">
      <c r="G616" s="175"/>
    </row>
    <row r="617" spans="7:7" ht="15.75" customHeight="1">
      <c r="G617" s="175"/>
    </row>
    <row r="618" spans="7:7" ht="15.75" customHeight="1">
      <c r="G618" s="175"/>
    </row>
    <row r="619" spans="7:7" ht="15.75" customHeight="1">
      <c r="G619" s="175"/>
    </row>
    <row r="620" spans="7:7" ht="15.75" customHeight="1">
      <c r="G620" s="175"/>
    </row>
    <row r="621" spans="7:7" ht="15.75" customHeight="1">
      <c r="G621" s="175"/>
    </row>
    <row r="622" spans="7:7" ht="15.75" customHeight="1">
      <c r="G622" s="175"/>
    </row>
    <row r="623" spans="7:7" ht="15.75" customHeight="1">
      <c r="G623" s="175"/>
    </row>
    <row r="624" spans="7:7" ht="15.75" customHeight="1">
      <c r="G624" s="175"/>
    </row>
    <row r="625" spans="7:7" ht="15.75" customHeight="1">
      <c r="G625" s="175"/>
    </row>
    <row r="626" spans="7:7" ht="15.75" customHeight="1">
      <c r="G626" s="175"/>
    </row>
    <row r="627" spans="7:7" ht="15.75" customHeight="1">
      <c r="G627" s="175"/>
    </row>
    <row r="628" spans="7:7" ht="15.75" customHeight="1">
      <c r="G628" s="175"/>
    </row>
    <row r="629" spans="7:7" ht="15.75" customHeight="1">
      <c r="G629" s="175"/>
    </row>
    <row r="630" spans="7:7" ht="15.75" customHeight="1">
      <c r="G630" s="175"/>
    </row>
    <row r="631" spans="7:7" ht="15.75" customHeight="1">
      <c r="G631" s="175"/>
    </row>
    <row r="632" spans="7:7" ht="15.75" customHeight="1">
      <c r="G632" s="175"/>
    </row>
    <row r="633" spans="7:7" ht="15.75" customHeight="1">
      <c r="G633" s="175"/>
    </row>
    <row r="634" spans="7:7" ht="15.75" customHeight="1">
      <c r="G634" s="175"/>
    </row>
    <row r="635" spans="7:7" ht="15.75" customHeight="1">
      <c r="G635" s="175"/>
    </row>
    <row r="636" spans="7:7" ht="15.75" customHeight="1">
      <c r="G636" s="175"/>
    </row>
    <row r="637" spans="7:7" ht="15.75" customHeight="1">
      <c r="G637" s="175"/>
    </row>
    <row r="638" spans="7:7" ht="15.75" customHeight="1">
      <c r="G638" s="175"/>
    </row>
    <row r="639" spans="7:7" ht="15.75" customHeight="1">
      <c r="G639" s="175"/>
    </row>
    <row r="640" spans="7:7" ht="15.75" customHeight="1">
      <c r="G640" s="175"/>
    </row>
    <row r="641" spans="7:7" ht="15.75" customHeight="1">
      <c r="G641" s="175"/>
    </row>
    <row r="642" spans="7:7" ht="15.75" customHeight="1">
      <c r="G642" s="175"/>
    </row>
    <row r="643" spans="7:7" ht="15.75" customHeight="1">
      <c r="G643" s="175"/>
    </row>
    <row r="644" spans="7:7" ht="15.75" customHeight="1">
      <c r="G644" s="175"/>
    </row>
    <row r="645" spans="7:7" ht="15.75" customHeight="1">
      <c r="G645" s="175"/>
    </row>
    <row r="646" spans="7:7" ht="15.75" customHeight="1">
      <c r="G646" s="175"/>
    </row>
    <row r="647" spans="7:7" ht="15.75" customHeight="1">
      <c r="G647" s="175"/>
    </row>
    <row r="648" spans="7:7" ht="15.75" customHeight="1">
      <c r="G648" s="175"/>
    </row>
    <row r="649" spans="7:7" ht="15.75" customHeight="1">
      <c r="G649" s="175"/>
    </row>
    <row r="650" spans="7:7" ht="15.75" customHeight="1">
      <c r="G650" s="175"/>
    </row>
    <row r="651" spans="7:7" ht="15.75" customHeight="1">
      <c r="G651" s="175"/>
    </row>
    <row r="652" spans="7:7" ht="15.75" customHeight="1">
      <c r="G652" s="175"/>
    </row>
    <row r="653" spans="7:7" ht="15.75" customHeight="1">
      <c r="G653" s="175"/>
    </row>
    <row r="654" spans="7:7" ht="15.75" customHeight="1">
      <c r="G654" s="175"/>
    </row>
    <row r="655" spans="7:7" ht="15.75" customHeight="1">
      <c r="G655" s="175"/>
    </row>
    <row r="656" spans="7:7" ht="15.75" customHeight="1">
      <c r="G656" s="175"/>
    </row>
    <row r="657" spans="7:7" ht="15.75" customHeight="1">
      <c r="G657" s="175"/>
    </row>
    <row r="658" spans="7:7" ht="15.75" customHeight="1">
      <c r="G658" s="175"/>
    </row>
    <row r="659" spans="7:7" ht="15.75" customHeight="1">
      <c r="G659" s="175"/>
    </row>
    <row r="660" spans="7:7" ht="15.75" customHeight="1">
      <c r="G660" s="175"/>
    </row>
    <row r="661" spans="7:7" ht="15.75" customHeight="1">
      <c r="G661" s="175"/>
    </row>
    <row r="662" spans="7:7" ht="15.75" customHeight="1">
      <c r="G662" s="175"/>
    </row>
    <row r="663" spans="7:7" ht="15.75" customHeight="1">
      <c r="G663" s="175"/>
    </row>
    <row r="664" spans="7:7" ht="15.75" customHeight="1">
      <c r="G664" s="175"/>
    </row>
    <row r="665" spans="7:7" ht="15.75" customHeight="1">
      <c r="G665" s="175"/>
    </row>
    <row r="666" spans="7:7" ht="15.75" customHeight="1">
      <c r="G666" s="175"/>
    </row>
    <row r="667" spans="7:7" ht="15.75" customHeight="1">
      <c r="G667" s="175"/>
    </row>
    <row r="668" spans="7:7" ht="15.75" customHeight="1">
      <c r="G668" s="175"/>
    </row>
    <row r="669" spans="7:7" ht="15.75" customHeight="1">
      <c r="G669" s="175"/>
    </row>
    <row r="670" spans="7:7" ht="15.75" customHeight="1">
      <c r="G670" s="175"/>
    </row>
    <row r="671" spans="7:7" ht="15.75" customHeight="1">
      <c r="G671" s="175"/>
    </row>
    <row r="672" spans="7:7" ht="15.75" customHeight="1">
      <c r="G672" s="175"/>
    </row>
    <row r="673" spans="7:7" ht="15.75" customHeight="1">
      <c r="G673" s="175"/>
    </row>
    <row r="674" spans="7:7" ht="15.75" customHeight="1">
      <c r="G674" s="175"/>
    </row>
    <row r="675" spans="7:7" ht="15.75" customHeight="1">
      <c r="G675" s="175"/>
    </row>
    <row r="676" spans="7:7" ht="15.75" customHeight="1">
      <c r="G676" s="175"/>
    </row>
    <row r="677" spans="7:7" ht="15.75" customHeight="1">
      <c r="G677" s="175"/>
    </row>
    <row r="678" spans="7:7" ht="15.75" customHeight="1">
      <c r="G678" s="175"/>
    </row>
    <row r="679" spans="7:7" ht="15.75" customHeight="1">
      <c r="G679" s="175"/>
    </row>
    <row r="680" spans="7:7" ht="15.75" customHeight="1">
      <c r="G680" s="175"/>
    </row>
    <row r="681" spans="7:7" ht="15.75" customHeight="1">
      <c r="G681" s="175"/>
    </row>
    <row r="682" spans="7:7" ht="15.75" customHeight="1">
      <c r="G682" s="175"/>
    </row>
    <row r="683" spans="7:7" ht="15.75" customHeight="1">
      <c r="G683" s="175"/>
    </row>
    <row r="684" spans="7:7" ht="15.75" customHeight="1">
      <c r="G684" s="175"/>
    </row>
    <row r="685" spans="7:7" ht="15.75" customHeight="1">
      <c r="G685" s="175"/>
    </row>
    <row r="686" spans="7:7" ht="15.75" customHeight="1">
      <c r="G686" s="175"/>
    </row>
    <row r="687" spans="7:7" ht="15.75" customHeight="1">
      <c r="G687" s="175"/>
    </row>
    <row r="688" spans="7:7" ht="15.75" customHeight="1">
      <c r="G688" s="175"/>
    </row>
    <row r="689" spans="7:7" ht="15.75" customHeight="1">
      <c r="G689" s="175"/>
    </row>
    <row r="690" spans="7:7" ht="15.75" customHeight="1">
      <c r="G690" s="175"/>
    </row>
    <row r="691" spans="7:7" ht="15.75" customHeight="1">
      <c r="G691" s="175"/>
    </row>
    <row r="692" spans="7:7" ht="15.75" customHeight="1">
      <c r="G692" s="175"/>
    </row>
    <row r="693" spans="7:7" ht="15.75" customHeight="1">
      <c r="G693" s="175"/>
    </row>
    <row r="694" spans="7:7" ht="15.75" customHeight="1">
      <c r="G694" s="175"/>
    </row>
    <row r="695" spans="7:7" ht="15.75" customHeight="1">
      <c r="G695" s="175"/>
    </row>
    <row r="696" spans="7:7" ht="15.75" customHeight="1">
      <c r="G696" s="175"/>
    </row>
    <row r="697" spans="7:7" ht="15.75" customHeight="1">
      <c r="G697" s="175"/>
    </row>
    <row r="698" spans="7:7" ht="15.75" customHeight="1">
      <c r="G698" s="175"/>
    </row>
    <row r="699" spans="7:7" ht="15.75" customHeight="1">
      <c r="G699" s="175"/>
    </row>
    <row r="700" spans="7:7" ht="15.75" customHeight="1">
      <c r="G700" s="175"/>
    </row>
    <row r="701" spans="7:7" ht="15.75" customHeight="1">
      <c r="G701" s="175"/>
    </row>
    <row r="702" spans="7:7" ht="15.75" customHeight="1">
      <c r="G702" s="175"/>
    </row>
    <row r="703" spans="7:7" ht="15.75" customHeight="1">
      <c r="G703" s="175"/>
    </row>
    <row r="704" spans="7:7" ht="15.75" customHeight="1">
      <c r="G704" s="175"/>
    </row>
    <row r="705" spans="7:7" ht="15.75" customHeight="1">
      <c r="G705" s="175"/>
    </row>
    <row r="706" spans="7:7" ht="15.75" customHeight="1">
      <c r="G706" s="175"/>
    </row>
    <row r="707" spans="7:7" ht="15.75" customHeight="1">
      <c r="G707" s="175"/>
    </row>
    <row r="708" spans="7:7" ht="15.75" customHeight="1">
      <c r="G708" s="175"/>
    </row>
    <row r="709" spans="7:7" ht="15.75" customHeight="1">
      <c r="G709" s="175"/>
    </row>
    <row r="710" spans="7:7" ht="15.75" customHeight="1">
      <c r="G710" s="175"/>
    </row>
    <row r="711" spans="7:7" ht="15.75" customHeight="1">
      <c r="G711" s="175"/>
    </row>
    <row r="712" spans="7:7" ht="15.75" customHeight="1">
      <c r="G712" s="175"/>
    </row>
    <row r="713" spans="7:7" ht="15.75" customHeight="1">
      <c r="G713" s="175"/>
    </row>
    <row r="714" spans="7:7" ht="15.75" customHeight="1">
      <c r="G714" s="175"/>
    </row>
    <row r="715" spans="7:7" ht="15.75" customHeight="1">
      <c r="G715" s="175"/>
    </row>
    <row r="716" spans="7:7" ht="15.75" customHeight="1">
      <c r="G716" s="175"/>
    </row>
    <row r="717" spans="7:7" ht="15.75" customHeight="1">
      <c r="G717" s="175"/>
    </row>
    <row r="718" spans="7:7" ht="15.75" customHeight="1">
      <c r="G718" s="175"/>
    </row>
    <row r="719" spans="7:7" ht="15.75" customHeight="1">
      <c r="G719" s="175"/>
    </row>
    <row r="720" spans="7:7" ht="15.75" customHeight="1">
      <c r="G720" s="175"/>
    </row>
    <row r="721" spans="7:7" ht="15.75" customHeight="1">
      <c r="G721" s="175"/>
    </row>
    <row r="722" spans="7:7" ht="15.75" customHeight="1">
      <c r="G722" s="175"/>
    </row>
    <row r="723" spans="7:7" ht="15.75" customHeight="1">
      <c r="G723" s="175"/>
    </row>
    <row r="724" spans="7:7" ht="15.75" customHeight="1">
      <c r="G724" s="175"/>
    </row>
    <row r="725" spans="7:7" ht="15.75" customHeight="1">
      <c r="G725" s="175"/>
    </row>
    <row r="726" spans="7:7" ht="15.75" customHeight="1">
      <c r="G726" s="175"/>
    </row>
    <row r="727" spans="7:7" ht="15.75" customHeight="1">
      <c r="G727" s="175"/>
    </row>
    <row r="728" spans="7:7" ht="15.75" customHeight="1">
      <c r="G728" s="175"/>
    </row>
    <row r="729" spans="7:7" ht="15.75" customHeight="1">
      <c r="G729" s="175"/>
    </row>
    <row r="730" spans="7:7" ht="15.75" customHeight="1">
      <c r="G730" s="175"/>
    </row>
    <row r="731" spans="7:7" ht="15.75" customHeight="1">
      <c r="G731" s="175"/>
    </row>
    <row r="732" spans="7:7" ht="15.75" customHeight="1">
      <c r="G732" s="175"/>
    </row>
    <row r="733" spans="7:7" ht="15.75" customHeight="1">
      <c r="G733" s="175"/>
    </row>
    <row r="734" spans="7:7" ht="15.75" customHeight="1">
      <c r="G734" s="175"/>
    </row>
    <row r="735" spans="7:7" ht="15.75" customHeight="1">
      <c r="G735" s="175"/>
    </row>
    <row r="736" spans="7:7" ht="15.75" customHeight="1">
      <c r="G736" s="175"/>
    </row>
    <row r="737" spans="7:7" ht="15.75" customHeight="1">
      <c r="G737" s="175"/>
    </row>
    <row r="738" spans="7:7" ht="15.75" customHeight="1">
      <c r="G738" s="175"/>
    </row>
    <row r="739" spans="7:7" ht="15.75" customHeight="1">
      <c r="G739" s="175"/>
    </row>
    <row r="740" spans="7:7" ht="15.75" customHeight="1">
      <c r="G740" s="175"/>
    </row>
    <row r="741" spans="7:7" ht="15.75" customHeight="1">
      <c r="G741" s="175"/>
    </row>
    <row r="742" spans="7:7" ht="15.75" customHeight="1">
      <c r="G742" s="175"/>
    </row>
    <row r="743" spans="7:7" ht="15.75" customHeight="1">
      <c r="G743" s="175"/>
    </row>
    <row r="744" spans="7:7" ht="15.75" customHeight="1">
      <c r="G744" s="175"/>
    </row>
    <row r="745" spans="7:7" ht="15.75" customHeight="1">
      <c r="G745" s="175"/>
    </row>
    <row r="746" spans="7:7" ht="15.75" customHeight="1">
      <c r="G746" s="175"/>
    </row>
    <row r="747" spans="7:7" ht="15.75" customHeight="1">
      <c r="G747" s="175"/>
    </row>
    <row r="748" spans="7:7" ht="15.75" customHeight="1">
      <c r="G748" s="175"/>
    </row>
    <row r="749" spans="7:7" ht="15.75" customHeight="1">
      <c r="G749" s="175"/>
    </row>
    <row r="750" spans="7:7" ht="15.75" customHeight="1">
      <c r="G750" s="175"/>
    </row>
    <row r="751" spans="7:7" ht="15.75" customHeight="1">
      <c r="G751" s="175"/>
    </row>
    <row r="752" spans="7:7" ht="15.75" customHeight="1">
      <c r="G752" s="175"/>
    </row>
    <row r="753" spans="7:7" ht="15.75" customHeight="1">
      <c r="G753" s="175"/>
    </row>
    <row r="754" spans="7:7" ht="15.75" customHeight="1">
      <c r="G754" s="175"/>
    </row>
    <row r="755" spans="7:7" ht="15.75" customHeight="1">
      <c r="G755" s="175"/>
    </row>
    <row r="756" spans="7:7" ht="15.75" customHeight="1">
      <c r="G756" s="175"/>
    </row>
    <row r="757" spans="7:7" ht="15.75" customHeight="1">
      <c r="G757" s="175"/>
    </row>
    <row r="758" spans="7:7" ht="15.75" customHeight="1">
      <c r="G758" s="175"/>
    </row>
    <row r="759" spans="7:7" ht="15.75" customHeight="1">
      <c r="G759" s="175"/>
    </row>
    <row r="760" spans="7:7" ht="15.75" customHeight="1">
      <c r="G760" s="175"/>
    </row>
    <row r="761" spans="7:7" ht="15.75" customHeight="1">
      <c r="G761" s="175"/>
    </row>
    <row r="762" spans="7:7" ht="15.75" customHeight="1">
      <c r="G762" s="175"/>
    </row>
    <row r="763" spans="7:7" ht="15.75" customHeight="1">
      <c r="G763" s="175"/>
    </row>
    <row r="764" spans="7:7" ht="15.75" customHeight="1">
      <c r="G764" s="175"/>
    </row>
    <row r="765" spans="7:7" ht="15.75" customHeight="1">
      <c r="G765" s="175"/>
    </row>
    <row r="766" spans="7:7" ht="15.75" customHeight="1">
      <c r="G766" s="175"/>
    </row>
    <row r="767" spans="7:7" ht="15.75" customHeight="1">
      <c r="G767" s="175"/>
    </row>
    <row r="768" spans="7:7" ht="15.75" customHeight="1">
      <c r="G768" s="175"/>
    </row>
    <row r="769" spans="7:7" ht="15.75" customHeight="1">
      <c r="G769" s="175"/>
    </row>
    <row r="770" spans="7:7" ht="15.75" customHeight="1">
      <c r="G770" s="175"/>
    </row>
    <row r="771" spans="7:7" ht="15.75" customHeight="1">
      <c r="G771" s="175"/>
    </row>
    <row r="772" spans="7:7" ht="15.75" customHeight="1">
      <c r="G772" s="175"/>
    </row>
    <row r="773" spans="7:7" ht="15.75" customHeight="1">
      <c r="G773" s="175"/>
    </row>
    <row r="774" spans="7:7" ht="15.75" customHeight="1">
      <c r="G774" s="175"/>
    </row>
    <row r="775" spans="7:7" ht="15.75" customHeight="1">
      <c r="G775" s="175"/>
    </row>
    <row r="776" spans="7:7" ht="15.75" customHeight="1">
      <c r="G776" s="175"/>
    </row>
    <row r="777" spans="7:7" ht="15.75" customHeight="1">
      <c r="G777" s="175"/>
    </row>
    <row r="778" spans="7:7" ht="15.75" customHeight="1">
      <c r="G778" s="175"/>
    </row>
    <row r="779" spans="7:7" ht="15.75" customHeight="1">
      <c r="G779" s="175"/>
    </row>
    <row r="780" spans="7:7" ht="15.75" customHeight="1">
      <c r="G780" s="175"/>
    </row>
    <row r="781" spans="7:7" ht="15.75" customHeight="1">
      <c r="G781" s="175"/>
    </row>
    <row r="782" spans="7:7" ht="15.75" customHeight="1">
      <c r="G782" s="175"/>
    </row>
    <row r="783" spans="7:7" ht="15.75" customHeight="1">
      <c r="G783" s="175"/>
    </row>
    <row r="784" spans="7:7" ht="15.75" customHeight="1">
      <c r="G784" s="175"/>
    </row>
    <row r="785" spans="7:7" ht="15.75" customHeight="1">
      <c r="G785" s="175"/>
    </row>
    <row r="786" spans="7:7" ht="15.75" customHeight="1">
      <c r="G786" s="175"/>
    </row>
    <row r="787" spans="7:7" ht="15.75" customHeight="1">
      <c r="G787" s="175"/>
    </row>
    <row r="788" spans="7:7" ht="15.75" customHeight="1">
      <c r="G788" s="175"/>
    </row>
    <row r="789" spans="7:7" ht="15.75" customHeight="1">
      <c r="G789" s="175"/>
    </row>
    <row r="790" spans="7:7" ht="15.75" customHeight="1">
      <c r="G790" s="175"/>
    </row>
    <row r="791" spans="7:7" ht="15.75" customHeight="1">
      <c r="G791" s="175"/>
    </row>
    <row r="792" spans="7:7" ht="15.75" customHeight="1">
      <c r="G792" s="175"/>
    </row>
    <row r="793" spans="7:7" ht="15.75" customHeight="1">
      <c r="G793" s="175"/>
    </row>
    <row r="794" spans="7:7" ht="15.75" customHeight="1">
      <c r="G794" s="175"/>
    </row>
    <row r="795" spans="7:7" ht="15.75" customHeight="1">
      <c r="G795" s="175"/>
    </row>
    <row r="796" spans="7:7" ht="15.75" customHeight="1">
      <c r="G796" s="175"/>
    </row>
    <row r="797" spans="7:7" ht="15.75" customHeight="1">
      <c r="G797" s="175"/>
    </row>
    <row r="798" spans="7:7" ht="15.75" customHeight="1">
      <c r="G798" s="175"/>
    </row>
    <row r="799" spans="7:7" ht="15.75" customHeight="1">
      <c r="G799" s="175"/>
    </row>
    <row r="800" spans="7:7" ht="15.75" customHeight="1">
      <c r="G800" s="175"/>
    </row>
    <row r="801" spans="7:7" ht="15.75" customHeight="1">
      <c r="G801" s="175"/>
    </row>
    <row r="802" spans="7:7" ht="15.75" customHeight="1">
      <c r="G802" s="175"/>
    </row>
    <row r="803" spans="7:7" ht="15.75" customHeight="1">
      <c r="G803" s="175"/>
    </row>
    <row r="804" spans="7:7" ht="15.75" customHeight="1">
      <c r="G804" s="175"/>
    </row>
    <row r="805" spans="7:7" ht="15.75" customHeight="1">
      <c r="G805" s="175"/>
    </row>
    <row r="806" spans="7:7" ht="15.75" customHeight="1">
      <c r="G806" s="175"/>
    </row>
    <row r="807" spans="7:7" ht="15.75" customHeight="1">
      <c r="G807" s="175"/>
    </row>
    <row r="808" spans="7:7" ht="15.75" customHeight="1">
      <c r="G808" s="175"/>
    </row>
    <row r="809" spans="7:7" ht="15.75" customHeight="1">
      <c r="G809" s="175"/>
    </row>
    <row r="810" spans="7:7" ht="15.75" customHeight="1">
      <c r="G810" s="175"/>
    </row>
    <row r="811" spans="7:7" ht="15.75" customHeight="1">
      <c r="G811" s="175"/>
    </row>
    <row r="812" spans="7:7" ht="15.75" customHeight="1">
      <c r="G812" s="175"/>
    </row>
    <row r="813" spans="7:7" ht="15.75" customHeight="1">
      <c r="G813" s="175"/>
    </row>
    <row r="814" spans="7:7" ht="15.75" customHeight="1">
      <c r="G814" s="175"/>
    </row>
    <row r="815" spans="7:7" ht="15.75" customHeight="1">
      <c r="G815" s="175"/>
    </row>
    <row r="816" spans="7:7" ht="15.75" customHeight="1">
      <c r="G816" s="175"/>
    </row>
    <row r="817" spans="7:7" ht="15.75" customHeight="1">
      <c r="G817" s="175"/>
    </row>
    <row r="818" spans="7:7" ht="15.75" customHeight="1">
      <c r="G818" s="175"/>
    </row>
    <row r="819" spans="7:7" ht="15.75" customHeight="1">
      <c r="G819" s="175"/>
    </row>
    <row r="820" spans="7:7" ht="15.75" customHeight="1">
      <c r="G820" s="175"/>
    </row>
    <row r="821" spans="7:7" ht="15.75" customHeight="1">
      <c r="G821" s="175"/>
    </row>
    <row r="822" spans="7:7" ht="15.75" customHeight="1">
      <c r="G822" s="175"/>
    </row>
    <row r="823" spans="7:7" ht="15.75" customHeight="1">
      <c r="G823" s="175"/>
    </row>
    <row r="824" spans="7:7" ht="15.75" customHeight="1">
      <c r="G824" s="175"/>
    </row>
    <row r="825" spans="7:7" ht="15.75" customHeight="1">
      <c r="G825" s="175"/>
    </row>
    <row r="826" spans="7:7" ht="15.75" customHeight="1">
      <c r="G826" s="175"/>
    </row>
    <row r="827" spans="7:7" ht="15.75" customHeight="1">
      <c r="G827" s="175"/>
    </row>
    <row r="828" spans="7:7" ht="15.75" customHeight="1">
      <c r="G828" s="175"/>
    </row>
    <row r="829" spans="7:7" ht="15.75" customHeight="1">
      <c r="G829" s="175"/>
    </row>
    <row r="830" spans="7:7" ht="15.75" customHeight="1">
      <c r="G830" s="175"/>
    </row>
    <row r="831" spans="7:7" ht="15.75" customHeight="1">
      <c r="G831" s="175"/>
    </row>
    <row r="832" spans="7:7" ht="15.75" customHeight="1">
      <c r="G832" s="175"/>
    </row>
    <row r="833" spans="7:7" ht="15.75" customHeight="1">
      <c r="G833" s="175"/>
    </row>
    <row r="834" spans="7:7" ht="15.75" customHeight="1">
      <c r="G834" s="175"/>
    </row>
    <row r="835" spans="7:7" ht="15.75" customHeight="1">
      <c r="G835" s="175"/>
    </row>
    <row r="836" spans="7:7" ht="15.75" customHeight="1">
      <c r="G836" s="175"/>
    </row>
    <row r="837" spans="7:7" ht="15.75" customHeight="1">
      <c r="G837" s="175"/>
    </row>
    <row r="838" spans="7:7" ht="15.75" customHeight="1">
      <c r="G838" s="175"/>
    </row>
    <row r="839" spans="7:7" ht="15.75" customHeight="1">
      <c r="G839" s="175"/>
    </row>
    <row r="840" spans="7:7" ht="15.75" customHeight="1">
      <c r="G840" s="175"/>
    </row>
    <row r="841" spans="7:7" ht="15.75" customHeight="1">
      <c r="G841" s="175"/>
    </row>
    <row r="842" spans="7:7" ht="15.75" customHeight="1">
      <c r="G842" s="175"/>
    </row>
    <row r="843" spans="7:7" ht="15.75" customHeight="1">
      <c r="G843" s="175"/>
    </row>
    <row r="844" spans="7:7" ht="15.75" customHeight="1">
      <c r="G844" s="175"/>
    </row>
    <row r="845" spans="7:7" ht="15.75" customHeight="1">
      <c r="G845" s="175"/>
    </row>
    <row r="846" spans="7:7" ht="15.75" customHeight="1">
      <c r="G846" s="175"/>
    </row>
    <row r="847" spans="7:7" ht="15.75" customHeight="1">
      <c r="G847" s="175"/>
    </row>
    <row r="848" spans="7:7" ht="15.75" customHeight="1">
      <c r="G848" s="175"/>
    </row>
    <row r="849" spans="7:7" ht="15.75" customHeight="1">
      <c r="G849" s="175"/>
    </row>
    <row r="850" spans="7:7" ht="15.75" customHeight="1">
      <c r="G850" s="175"/>
    </row>
    <row r="851" spans="7:7" ht="15.75" customHeight="1">
      <c r="G851" s="175"/>
    </row>
    <row r="852" spans="7:7" ht="15.75" customHeight="1">
      <c r="G852" s="175"/>
    </row>
    <row r="853" spans="7:7" ht="15.75" customHeight="1">
      <c r="G853" s="175"/>
    </row>
    <row r="854" spans="7:7" ht="15.75" customHeight="1">
      <c r="G854" s="175"/>
    </row>
    <row r="855" spans="7:7" ht="15.75" customHeight="1">
      <c r="G855" s="175"/>
    </row>
    <row r="856" spans="7:7" ht="15.75" customHeight="1">
      <c r="G856" s="175"/>
    </row>
    <row r="857" spans="7:7" ht="15.75" customHeight="1">
      <c r="G857" s="175"/>
    </row>
    <row r="858" spans="7:7" ht="15.75" customHeight="1">
      <c r="G858" s="175"/>
    </row>
    <row r="859" spans="7:7" ht="15.75" customHeight="1">
      <c r="G859" s="175"/>
    </row>
    <row r="860" spans="7:7" ht="15.75" customHeight="1">
      <c r="G860" s="175"/>
    </row>
    <row r="861" spans="7:7" ht="15.75" customHeight="1">
      <c r="G861" s="175"/>
    </row>
    <row r="862" spans="7:7" ht="15.75" customHeight="1">
      <c r="G862" s="175"/>
    </row>
    <row r="863" spans="7:7" ht="15.75" customHeight="1">
      <c r="G863" s="175"/>
    </row>
    <row r="864" spans="7:7" ht="15.75" customHeight="1">
      <c r="G864" s="175"/>
    </row>
    <row r="865" spans="7:7" ht="15.75" customHeight="1">
      <c r="G865" s="175"/>
    </row>
    <row r="866" spans="7:7" ht="15.75" customHeight="1">
      <c r="G866" s="175"/>
    </row>
    <row r="867" spans="7:7" ht="15.75" customHeight="1">
      <c r="G867" s="175"/>
    </row>
    <row r="868" spans="7:7" ht="15.75" customHeight="1">
      <c r="G868" s="175"/>
    </row>
    <row r="869" spans="7:7" ht="15.75" customHeight="1">
      <c r="G869" s="175"/>
    </row>
    <row r="870" spans="7:7" ht="15.75" customHeight="1">
      <c r="G870" s="175"/>
    </row>
    <row r="871" spans="7:7" ht="15.75" customHeight="1">
      <c r="G871" s="175"/>
    </row>
    <row r="872" spans="7:7" ht="15.75" customHeight="1">
      <c r="G872" s="175"/>
    </row>
    <row r="873" spans="7:7" ht="15.75" customHeight="1">
      <c r="G873" s="175"/>
    </row>
    <row r="874" spans="7:7" ht="15.75" customHeight="1">
      <c r="G874" s="175"/>
    </row>
    <row r="875" spans="7:7" ht="15.75" customHeight="1">
      <c r="G875" s="175"/>
    </row>
    <row r="876" spans="7:7" ht="15.75" customHeight="1">
      <c r="G876" s="175"/>
    </row>
    <row r="877" spans="7:7" ht="15.75" customHeight="1">
      <c r="G877" s="175"/>
    </row>
    <row r="878" spans="7:7" ht="15.75" customHeight="1">
      <c r="G878" s="175"/>
    </row>
    <row r="879" spans="7:7" ht="15.75" customHeight="1">
      <c r="G879" s="175"/>
    </row>
    <row r="880" spans="7:7" ht="15.75" customHeight="1">
      <c r="G880" s="175"/>
    </row>
    <row r="881" spans="7:7" ht="15.75" customHeight="1">
      <c r="G881" s="175"/>
    </row>
    <row r="882" spans="7:7" ht="15.75" customHeight="1">
      <c r="G882" s="175"/>
    </row>
    <row r="883" spans="7:7" ht="15.75" customHeight="1">
      <c r="G883" s="175"/>
    </row>
    <row r="884" spans="7:7" ht="15.75" customHeight="1">
      <c r="G884" s="175"/>
    </row>
    <row r="885" spans="7:7" ht="15.75" customHeight="1">
      <c r="G885" s="175"/>
    </row>
    <row r="886" spans="7:7" ht="15.75" customHeight="1">
      <c r="G886" s="175"/>
    </row>
    <row r="887" spans="7:7" ht="15.75" customHeight="1">
      <c r="G887" s="175"/>
    </row>
    <row r="888" spans="7:7" ht="15.75" customHeight="1">
      <c r="G888" s="175"/>
    </row>
    <row r="889" spans="7:7" ht="15.75" customHeight="1">
      <c r="G889" s="175"/>
    </row>
    <row r="890" spans="7:7" ht="15.75" customHeight="1">
      <c r="G890" s="175"/>
    </row>
    <row r="891" spans="7:7" ht="15.75" customHeight="1">
      <c r="G891" s="175"/>
    </row>
    <row r="892" spans="7:7" ht="15.75" customHeight="1">
      <c r="G892" s="175"/>
    </row>
    <row r="893" spans="7:7" ht="15.75" customHeight="1">
      <c r="G893" s="175"/>
    </row>
    <row r="894" spans="7:7" ht="15.75" customHeight="1">
      <c r="G894" s="175"/>
    </row>
    <row r="895" spans="7:7" ht="15.75" customHeight="1">
      <c r="G895" s="175"/>
    </row>
    <row r="896" spans="7:7" ht="15.75" customHeight="1">
      <c r="G896" s="175"/>
    </row>
    <row r="897" spans="7:7" ht="15.75" customHeight="1">
      <c r="G897" s="175"/>
    </row>
    <row r="898" spans="7:7" ht="15.75" customHeight="1">
      <c r="G898" s="175"/>
    </row>
    <row r="899" spans="7:7" ht="15.75" customHeight="1">
      <c r="G899" s="175"/>
    </row>
    <row r="900" spans="7:7" ht="15.75" customHeight="1">
      <c r="G900" s="175"/>
    </row>
    <row r="901" spans="7:7" ht="15.75" customHeight="1">
      <c r="G901" s="175"/>
    </row>
    <row r="902" spans="7:7" ht="15.75" customHeight="1">
      <c r="G902" s="175"/>
    </row>
    <row r="903" spans="7:7" ht="15.75" customHeight="1">
      <c r="G903" s="175"/>
    </row>
    <row r="904" spans="7:7" ht="15.75" customHeight="1">
      <c r="G904" s="175"/>
    </row>
    <row r="905" spans="7:7" ht="15.75" customHeight="1">
      <c r="G905" s="175"/>
    </row>
    <row r="906" spans="7:7" ht="15.75" customHeight="1">
      <c r="G906" s="175"/>
    </row>
    <row r="907" spans="7:7" ht="15.75" customHeight="1">
      <c r="G907" s="175"/>
    </row>
    <row r="908" spans="7:7" ht="15.75" customHeight="1">
      <c r="G908" s="175"/>
    </row>
    <row r="909" spans="7:7" ht="15.75" customHeight="1">
      <c r="G909" s="175"/>
    </row>
    <row r="910" spans="7:7" ht="15.75" customHeight="1">
      <c r="G910" s="175"/>
    </row>
    <row r="911" spans="7:7" ht="15.75" customHeight="1">
      <c r="G911" s="175"/>
    </row>
    <row r="912" spans="7:7" ht="15.75" customHeight="1">
      <c r="G912" s="175"/>
    </row>
    <row r="913" spans="7:7" ht="15.75" customHeight="1">
      <c r="G913" s="175"/>
    </row>
    <row r="914" spans="7:7" ht="15.75" customHeight="1">
      <c r="G914" s="175"/>
    </row>
    <row r="915" spans="7:7" ht="15.75" customHeight="1">
      <c r="G915" s="175"/>
    </row>
    <row r="916" spans="7:7" ht="15.75" customHeight="1">
      <c r="G916" s="175"/>
    </row>
    <row r="917" spans="7:7" ht="15.75" customHeight="1">
      <c r="G917" s="175"/>
    </row>
    <row r="918" spans="7:7" ht="15.75" customHeight="1">
      <c r="G918" s="175"/>
    </row>
    <row r="919" spans="7:7" ht="15.75" customHeight="1">
      <c r="G919" s="175"/>
    </row>
    <row r="920" spans="7:7" ht="15.75" customHeight="1">
      <c r="G920" s="175"/>
    </row>
    <row r="921" spans="7:7" ht="15.75" customHeight="1">
      <c r="G921" s="175"/>
    </row>
    <row r="922" spans="7:7" ht="15.75" customHeight="1">
      <c r="G922" s="175"/>
    </row>
    <row r="923" spans="7:7" ht="15.75" customHeight="1">
      <c r="G923" s="175"/>
    </row>
    <row r="924" spans="7:7" ht="15.75" customHeight="1">
      <c r="G924" s="175"/>
    </row>
    <row r="925" spans="7:7" ht="15.75" customHeight="1">
      <c r="G925" s="175"/>
    </row>
    <row r="926" spans="7:7" ht="15.75" customHeight="1">
      <c r="G926" s="175"/>
    </row>
    <row r="927" spans="7:7" ht="15.75" customHeight="1">
      <c r="G927" s="175"/>
    </row>
    <row r="928" spans="7:7" ht="15.75" customHeight="1">
      <c r="G928" s="175"/>
    </row>
    <row r="929" spans="7:7" ht="15.75" customHeight="1">
      <c r="G929" s="175"/>
    </row>
    <row r="930" spans="7:7" ht="15.75" customHeight="1">
      <c r="G930" s="175"/>
    </row>
    <row r="931" spans="7:7" ht="15.75" customHeight="1">
      <c r="G931" s="175"/>
    </row>
    <row r="932" spans="7:7" ht="15.75" customHeight="1">
      <c r="G932" s="175"/>
    </row>
    <row r="933" spans="7:7" ht="15.75" customHeight="1">
      <c r="G933" s="175"/>
    </row>
    <row r="934" spans="7:7" ht="15.75" customHeight="1">
      <c r="G934" s="175"/>
    </row>
    <row r="935" spans="7:7" ht="15.75" customHeight="1">
      <c r="G935" s="175"/>
    </row>
    <row r="936" spans="7:7" ht="15.75" customHeight="1">
      <c r="G936" s="175"/>
    </row>
    <row r="937" spans="7:7" ht="15.75" customHeight="1">
      <c r="G937" s="175"/>
    </row>
    <row r="938" spans="7:7" ht="15.75" customHeight="1">
      <c r="G938" s="175"/>
    </row>
    <row r="939" spans="7:7" ht="15.75" customHeight="1">
      <c r="G939" s="175"/>
    </row>
    <row r="940" spans="7:7" ht="15.75" customHeight="1">
      <c r="G940" s="175"/>
    </row>
    <row r="941" spans="7:7" ht="15.75" customHeight="1">
      <c r="G941" s="175"/>
    </row>
    <row r="942" spans="7:7" ht="15.75" customHeight="1">
      <c r="G942" s="175"/>
    </row>
    <row r="943" spans="7:7" ht="15.75" customHeight="1">
      <c r="G943" s="175"/>
    </row>
    <row r="944" spans="7:7" ht="15.75" customHeight="1">
      <c r="G944" s="175"/>
    </row>
    <row r="945" spans="7:7" ht="15.75" customHeight="1">
      <c r="G945" s="175"/>
    </row>
    <row r="946" spans="7:7" ht="15.75" customHeight="1">
      <c r="G946" s="175"/>
    </row>
    <row r="947" spans="7:7" ht="15.75" customHeight="1">
      <c r="G947" s="175"/>
    </row>
    <row r="948" spans="7:7" ht="15.75" customHeight="1">
      <c r="G948" s="175"/>
    </row>
    <row r="949" spans="7:7" ht="15.75" customHeight="1">
      <c r="G949" s="175"/>
    </row>
    <row r="950" spans="7:7" ht="15.75" customHeight="1">
      <c r="G950" s="175"/>
    </row>
    <row r="951" spans="7:7" ht="15.75" customHeight="1">
      <c r="G951" s="175"/>
    </row>
    <row r="952" spans="7:7" ht="15.75" customHeight="1">
      <c r="G952" s="175"/>
    </row>
    <row r="953" spans="7:7" ht="15.75" customHeight="1">
      <c r="G953" s="175"/>
    </row>
    <row r="954" spans="7:7" ht="15.75" customHeight="1">
      <c r="G954" s="175"/>
    </row>
    <row r="955" spans="7:7" ht="15.75" customHeight="1">
      <c r="G955" s="175"/>
    </row>
    <row r="956" spans="7:7" ht="15.75" customHeight="1">
      <c r="G956" s="175"/>
    </row>
    <row r="957" spans="7:7" ht="15.75" customHeight="1">
      <c r="G957" s="175"/>
    </row>
    <row r="958" spans="7:7" ht="15.75" customHeight="1">
      <c r="G958" s="175"/>
    </row>
    <row r="959" spans="7:7" ht="15.75" customHeight="1">
      <c r="G959" s="175"/>
    </row>
    <row r="960" spans="7:7" ht="15.75" customHeight="1">
      <c r="G960" s="175"/>
    </row>
    <row r="961" spans="7:7" ht="15.75" customHeight="1">
      <c r="G961" s="175"/>
    </row>
    <row r="962" spans="7:7" ht="15.75" customHeight="1">
      <c r="G962" s="175"/>
    </row>
    <row r="963" spans="7:7" ht="15.75" customHeight="1">
      <c r="G963" s="175"/>
    </row>
    <row r="964" spans="7:7" ht="15.75" customHeight="1">
      <c r="G964" s="175"/>
    </row>
    <row r="965" spans="7:7" ht="15.75" customHeight="1">
      <c r="G965" s="175"/>
    </row>
    <row r="966" spans="7:7" ht="15.75" customHeight="1">
      <c r="G966" s="175"/>
    </row>
    <row r="967" spans="7:7" ht="15.75" customHeight="1">
      <c r="G967" s="175"/>
    </row>
    <row r="968" spans="7:7" ht="15.75" customHeight="1">
      <c r="G968" s="175"/>
    </row>
    <row r="969" spans="7:7" ht="15.75" customHeight="1">
      <c r="G969" s="175"/>
    </row>
    <row r="970" spans="7:7" ht="15.75" customHeight="1">
      <c r="G970" s="175"/>
    </row>
    <row r="971" spans="7:7" ht="15.75" customHeight="1">
      <c r="G971" s="175"/>
    </row>
    <row r="972" spans="7:7" ht="15.75" customHeight="1">
      <c r="G972" s="175"/>
    </row>
    <row r="973" spans="7:7" ht="15.75" customHeight="1">
      <c r="G973" s="175"/>
    </row>
    <row r="974" spans="7:7" ht="15.75" customHeight="1">
      <c r="G974" s="175"/>
    </row>
    <row r="975" spans="7:7" ht="15.75" customHeight="1">
      <c r="G975" s="175"/>
    </row>
    <row r="976" spans="7:7" ht="15.75" customHeight="1">
      <c r="G976" s="175"/>
    </row>
    <row r="977" spans="7:7" ht="15.75" customHeight="1">
      <c r="G977" s="175"/>
    </row>
    <row r="978" spans="7:7" ht="15.75" customHeight="1">
      <c r="G978" s="175"/>
    </row>
    <row r="979" spans="7:7" ht="15.75" customHeight="1">
      <c r="G979" s="175"/>
    </row>
    <row r="980" spans="7:7" ht="15.75" customHeight="1">
      <c r="G980" s="175"/>
    </row>
    <row r="981" spans="7:7" ht="15.75" customHeight="1">
      <c r="G981" s="175"/>
    </row>
    <row r="982" spans="7:7" ht="15.75" customHeight="1">
      <c r="G982" s="175"/>
    </row>
    <row r="983" spans="7:7" ht="15.75" customHeight="1">
      <c r="G983" s="175"/>
    </row>
    <row r="984" spans="7:7" ht="15.75" customHeight="1">
      <c r="G984" s="175"/>
    </row>
    <row r="985" spans="7:7" ht="15.75" customHeight="1">
      <c r="G985" s="175"/>
    </row>
    <row r="986" spans="7:7" ht="15.75" customHeight="1">
      <c r="G986" s="175"/>
    </row>
    <row r="987" spans="7:7" ht="15.75" customHeight="1">
      <c r="G987" s="175"/>
    </row>
    <row r="988" spans="7:7" ht="15.75" customHeight="1">
      <c r="G988" s="175"/>
    </row>
    <row r="989" spans="7:7" ht="15.75" customHeight="1">
      <c r="G989" s="175"/>
    </row>
    <row r="990" spans="7:7" ht="15.75" customHeight="1">
      <c r="G990" s="175"/>
    </row>
    <row r="991" spans="7:7" ht="15.75" customHeight="1">
      <c r="G991" s="175"/>
    </row>
    <row r="992" spans="7:7" ht="15.75" customHeight="1">
      <c r="G992" s="175"/>
    </row>
    <row r="993" spans="7:7" ht="15.75" customHeight="1">
      <c r="G993" s="175"/>
    </row>
    <row r="994" spans="7:7" ht="15.75" customHeight="1">
      <c r="G994" s="175"/>
    </row>
    <row r="995" spans="7:7" ht="15.75" customHeight="1">
      <c r="G995" s="175"/>
    </row>
    <row r="996" spans="7:7" ht="15.75" customHeight="1">
      <c r="G996" s="175"/>
    </row>
    <row r="997" spans="7:7" ht="15.75" customHeight="1">
      <c r="G997" s="175"/>
    </row>
    <row r="998" spans="7:7" ht="15.75" customHeight="1">
      <c r="G998" s="175"/>
    </row>
    <row r="999" spans="7:7" ht="15.75" customHeight="1">
      <c r="G999" s="175"/>
    </row>
    <row r="1000" spans="7:7" ht="15.75" customHeight="1">
      <c r="G1000" s="175"/>
    </row>
  </sheetData>
  <mergeCells count="3">
    <mergeCell ref="B2:H6"/>
    <mergeCell ref="I2:J6"/>
    <mergeCell ref="H8:I11"/>
  </mergeCells>
  <printOptions horizontalCentered="1"/>
  <pageMargins left="0.51181102362204722" right="0.51181102362204722" top="0.55118110236220474" bottom="0.55118110236220474" header="0" footer="0"/>
  <pageSetup orientation="landscape"/>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A8D08D"/>
  </sheetPr>
  <dimension ref="A1:Z1000"/>
  <sheetViews>
    <sheetView showGridLines="0" workbookViewId="0">
      <selection activeCell="B7" sqref="B7"/>
    </sheetView>
  </sheetViews>
  <sheetFormatPr baseColWidth="10" defaultColWidth="11.21875" defaultRowHeight="15" customHeight="1"/>
  <cols>
    <col min="1" max="10" width="11.5546875" customWidth="1"/>
    <col min="11"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389" t="s">
        <v>0</v>
      </c>
      <c r="C2" s="315"/>
      <c r="D2" s="315"/>
      <c r="E2" s="315"/>
      <c r="F2" s="315"/>
      <c r="G2" s="315"/>
      <c r="H2" s="315"/>
      <c r="I2" s="385"/>
      <c r="J2" s="317"/>
      <c r="K2" s="142"/>
      <c r="L2" s="142"/>
      <c r="M2" s="142"/>
      <c r="N2" s="142"/>
      <c r="O2" s="142"/>
      <c r="P2" s="142"/>
      <c r="Q2" s="142"/>
      <c r="R2" s="142"/>
      <c r="S2" s="142"/>
      <c r="T2" s="142"/>
      <c r="U2" s="142"/>
      <c r="V2" s="142"/>
      <c r="W2" s="142"/>
      <c r="X2" s="142"/>
      <c r="Y2" s="142"/>
      <c r="Z2" s="142"/>
    </row>
    <row r="3" spans="1:26" ht="15.75">
      <c r="A3" s="142"/>
      <c r="B3" s="270"/>
      <c r="C3" s="271"/>
      <c r="D3" s="271"/>
      <c r="E3" s="271"/>
      <c r="F3" s="271"/>
      <c r="G3" s="271"/>
      <c r="H3" s="271"/>
      <c r="I3" s="271"/>
      <c r="J3" s="287"/>
      <c r="K3" s="142"/>
      <c r="L3" s="142"/>
      <c r="M3" s="142"/>
      <c r="N3" s="142"/>
      <c r="O3" s="142"/>
      <c r="P3" s="142"/>
      <c r="Q3" s="142"/>
      <c r="R3" s="142"/>
      <c r="S3" s="142"/>
      <c r="T3" s="142"/>
      <c r="U3" s="142"/>
      <c r="V3" s="142"/>
      <c r="W3" s="142"/>
      <c r="X3" s="142"/>
      <c r="Y3" s="142"/>
      <c r="Z3" s="142"/>
    </row>
    <row r="4" spans="1:26" ht="15.75">
      <c r="A4" s="142"/>
      <c r="B4" s="270"/>
      <c r="C4" s="271"/>
      <c r="D4" s="271"/>
      <c r="E4" s="271"/>
      <c r="F4" s="271"/>
      <c r="G4" s="271"/>
      <c r="H4" s="271"/>
      <c r="I4" s="271"/>
      <c r="J4" s="287"/>
      <c r="K4" s="142"/>
      <c r="L4" s="142"/>
      <c r="M4" s="142"/>
      <c r="N4" s="142"/>
      <c r="O4" s="142"/>
      <c r="P4" s="142"/>
      <c r="Q4" s="142"/>
      <c r="R4" s="142"/>
      <c r="S4" s="142"/>
      <c r="T4" s="142"/>
      <c r="U4" s="142"/>
      <c r="V4" s="142"/>
      <c r="W4" s="142"/>
      <c r="X4" s="142"/>
      <c r="Y4" s="142"/>
      <c r="Z4" s="142"/>
    </row>
    <row r="5" spans="1:26" ht="15.75">
      <c r="A5" s="142"/>
      <c r="B5" s="270"/>
      <c r="C5" s="271"/>
      <c r="D5" s="271"/>
      <c r="E5" s="271"/>
      <c r="F5" s="271"/>
      <c r="G5" s="271"/>
      <c r="H5" s="271"/>
      <c r="I5" s="271"/>
      <c r="J5" s="287"/>
      <c r="K5" s="142"/>
      <c r="L5" s="142"/>
      <c r="M5" s="142"/>
      <c r="N5" s="142"/>
      <c r="O5" s="142"/>
      <c r="P5" s="142"/>
      <c r="Q5" s="142"/>
      <c r="R5" s="142"/>
      <c r="S5" s="142"/>
      <c r="T5" s="142"/>
      <c r="U5" s="142"/>
      <c r="V5" s="142"/>
      <c r="W5" s="142"/>
      <c r="X5" s="142"/>
      <c r="Y5" s="142"/>
      <c r="Z5" s="142"/>
    </row>
    <row r="6" spans="1:26" ht="15.75">
      <c r="A6" s="142"/>
      <c r="B6" s="273"/>
      <c r="C6" s="274"/>
      <c r="D6" s="274"/>
      <c r="E6" s="274"/>
      <c r="F6" s="274"/>
      <c r="G6" s="274"/>
      <c r="H6" s="274"/>
      <c r="I6" s="274"/>
      <c r="J6" s="289"/>
      <c r="K6" s="142"/>
      <c r="L6" s="142"/>
      <c r="M6" s="142"/>
      <c r="N6" s="142"/>
      <c r="O6" s="142"/>
      <c r="P6" s="142"/>
      <c r="Q6" s="142"/>
      <c r="R6" s="142"/>
      <c r="S6" s="142"/>
      <c r="T6" s="142"/>
      <c r="U6" s="142"/>
      <c r="V6" s="142"/>
      <c r="W6" s="142"/>
      <c r="X6" s="142"/>
      <c r="Y6" s="142"/>
      <c r="Z6" s="142"/>
    </row>
    <row r="7" spans="1:26" ht="15.75">
      <c r="A7" s="142"/>
      <c r="B7" s="166"/>
      <c r="C7" s="142"/>
      <c r="D7" s="142"/>
      <c r="E7" s="142"/>
      <c r="F7" s="142"/>
      <c r="G7" s="142"/>
      <c r="H7" s="142"/>
      <c r="I7" s="142"/>
      <c r="J7" s="165"/>
      <c r="K7" s="142"/>
      <c r="L7" s="142"/>
      <c r="M7" s="142"/>
      <c r="N7" s="142"/>
      <c r="O7" s="142"/>
      <c r="P7" s="142"/>
      <c r="Q7" s="142"/>
      <c r="R7" s="142"/>
      <c r="S7" s="142"/>
      <c r="T7" s="142"/>
      <c r="U7" s="142"/>
      <c r="V7" s="142"/>
      <c r="W7" s="142"/>
      <c r="X7" s="142"/>
      <c r="Y7" s="142"/>
      <c r="Z7" s="142"/>
    </row>
    <row r="8" spans="1:26" ht="15.75">
      <c r="A8" s="142"/>
      <c r="B8" s="166"/>
      <c r="C8" s="176"/>
      <c r="D8" s="176"/>
      <c r="E8" s="176"/>
      <c r="F8" s="176"/>
      <c r="G8" s="176"/>
      <c r="H8" s="386">
        <f>'Comunidad O'!E6</f>
        <v>0.79567015044293798</v>
      </c>
      <c r="I8" s="387"/>
      <c r="J8" s="165"/>
      <c r="K8" s="142"/>
      <c r="L8" s="142"/>
      <c r="M8" s="142"/>
      <c r="N8" s="142"/>
      <c r="O8" s="142"/>
      <c r="P8" s="142"/>
      <c r="Q8" s="142"/>
      <c r="R8" s="142"/>
      <c r="S8" s="142"/>
      <c r="T8" s="142"/>
      <c r="U8" s="142"/>
      <c r="V8" s="142"/>
      <c r="W8" s="142"/>
      <c r="X8" s="142"/>
      <c r="Y8" s="142"/>
      <c r="Z8" s="142"/>
    </row>
    <row r="9" spans="1:26" ht="15.75">
      <c r="A9" s="142"/>
      <c r="B9" s="166"/>
      <c r="C9" s="176"/>
      <c r="D9" s="176"/>
      <c r="E9" s="176"/>
      <c r="F9" s="176"/>
      <c r="G9" s="176"/>
      <c r="H9" s="295"/>
      <c r="I9" s="350"/>
      <c r="J9" s="165"/>
      <c r="K9" s="142"/>
      <c r="L9" s="142"/>
      <c r="M9" s="142"/>
      <c r="N9" s="142"/>
      <c r="O9" s="142"/>
      <c r="P9" s="142"/>
      <c r="Q9" s="142"/>
      <c r="R9" s="142"/>
      <c r="S9" s="142"/>
      <c r="T9" s="142"/>
      <c r="U9" s="142"/>
      <c r="V9" s="142"/>
      <c r="W9" s="142"/>
      <c r="X9" s="142"/>
      <c r="Y9" s="142"/>
      <c r="Z9" s="142"/>
    </row>
    <row r="10" spans="1:26" ht="15.75">
      <c r="A10" s="142"/>
      <c r="B10" s="166"/>
      <c r="C10" s="176"/>
      <c r="D10" s="176"/>
      <c r="E10" s="176"/>
      <c r="F10" s="176"/>
      <c r="G10" s="176"/>
      <c r="H10" s="295"/>
      <c r="I10" s="350"/>
      <c r="J10" s="165"/>
      <c r="K10" s="142"/>
      <c r="L10" s="142"/>
      <c r="M10" s="142"/>
      <c r="N10" s="142"/>
      <c r="O10" s="142"/>
      <c r="P10" s="142"/>
      <c r="Q10" s="142"/>
      <c r="R10" s="142"/>
      <c r="S10" s="142"/>
      <c r="T10" s="142"/>
      <c r="U10" s="142"/>
      <c r="V10" s="142"/>
      <c r="W10" s="142"/>
      <c r="X10" s="142"/>
      <c r="Y10" s="142"/>
      <c r="Z10" s="142"/>
    </row>
    <row r="11" spans="1:26" ht="15.75">
      <c r="A11" s="142"/>
      <c r="B11" s="166"/>
      <c r="C11" s="176"/>
      <c r="D11" s="176"/>
      <c r="E11" s="176"/>
      <c r="F11" s="176"/>
      <c r="G11" s="176"/>
      <c r="H11" s="388"/>
      <c r="I11" s="357"/>
      <c r="J11" s="165"/>
      <c r="K11" s="142"/>
      <c r="L11" s="142"/>
      <c r="M11" s="142"/>
      <c r="N11" s="142"/>
      <c r="O11" s="142"/>
      <c r="P11" s="142"/>
      <c r="Q11" s="142"/>
      <c r="R11" s="142"/>
      <c r="S11" s="142"/>
      <c r="T11" s="142"/>
      <c r="U11" s="142"/>
      <c r="V11" s="142"/>
      <c r="W11" s="142"/>
      <c r="X11" s="142"/>
      <c r="Y11" s="142"/>
      <c r="Z11" s="142"/>
    </row>
    <row r="12" spans="1:26" ht="15.75">
      <c r="A12" s="142"/>
      <c r="B12" s="166"/>
      <c r="C12" s="167"/>
      <c r="D12" s="168"/>
      <c r="E12" s="168"/>
      <c r="F12" s="168"/>
      <c r="G12" s="168"/>
      <c r="H12" s="168"/>
      <c r="I12" s="170"/>
      <c r="J12" s="165"/>
      <c r="K12" s="142"/>
      <c r="L12" s="142"/>
      <c r="M12" s="142"/>
      <c r="N12" s="142"/>
      <c r="O12" s="142"/>
      <c r="P12" s="142"/>
      <c r="Q12" s="142"/>
      <c r="R12" s="142"/>
      <c r="S12" s="142"/>
      <c r="T12" s="142"/>
      <c r="U12" s="142"/>
      <c r="V12" s="142"/>
      <c r="W12" s="142"/>
      <c r="X12" s="142"/>
      <c r="Y12" s="142"/>
      <c r="Z12" s="142"/>
    </row>
    <row r="13" spans="1:26" ht="15.75">
      <c r="A13" s="142"/>
      <c r="B13" s="166"/>
      <c r="C13" s="166"/>
      <c r="D13" s="142"/>
      <c r="E13" s="142"/>
      <c r="F13" s="142"/>
      <c r="G13" s="142"/>
      <c r="H13" s="142"/>
      <c r="I13" s="165"/>
      <c r="J13" s="165"/>
      <c r="K13" s="142"/>
      <c r="L13" s="142"/>
      <c r="M13" s="142"/>
      <c r="N13" s="142"/>
      <c r="O13" s="142"/>
      <c r="P13" s="142"/>
      <c r="Q13" s="142"/>
      <c r="R13" s="142"/>
      <c r="S13" s="142"/>
      <c r="T13" s="142"/>
      <c r="U13" s="142"/>
      <c r="V13" s="142"/>
      <c r="W13" s="142"/>
      <c r="X13" s="142"/>
      <c r="Y13" s="142"/>
      <c r="Z13" s="142"/>
    </row>
    <row r="14" spans="1:26" ht="15.75">
      <c r="A14" s="142"/>
      <c r="B14" s="166"/>
      <c r="C14" s="166"/>
      <c r="D14" s="142"/>
      <c r="E14" s="142"/>
      <c r="F14" s="142"/>
      <c r="G14" s="142"/>
      <c r="H14" s="142"/>
      <c r="I14" s="165"/>
      <c r="J14" s="165"/>
      <c r="K14" s="142"/>
      <c r="L14" s="142"/>
      <c r="M14" s="142"/>
      <c r="N14" s="142"/>
      <c r="O14" s="142"/>
      <c r="P14" s="142"/>
      <c r="Q14" s="142"/>
      <c r="R14" s="142"/>
      <c r="S14" s="142"/>
      <c r="T14" s="142"/>
      <c r="U14" s="142"/>
      <c r="V14" s="142"/>
      <c r="W14" s="142"/>
      <c r="X14" s="142"/>
      <c r="Y14" s="142"/>
      <c r="Z14" s="142"/>
    </row>
    <row r="15" spans="1:26" ht="15.75">
      <c r="A15" s="142"/>
      <c r="B15" s="166"/>
      <c r="C15" s="166"/>
      <c r="D15" s="142"/>
      <c r="E15" s="142"/>
      <c r="F15" s="142"/>
      <c r="G15" s="142"/>
      <c r="H15" s="142"/>
      <c r="I15" s="165"/>
      <c r="J15" s="165"/>
      <c r="K15" s="142"/>
      <c r="L15" s="142"/>
      <c r="M15" s="142"/>
      <c r="N15" s="142"/>
      <c r="O15" s="142"/>
      <c r="P15" s="142"/>
      <c r="Q15" s="142"/>
      <c r="R15" s="142"/>
      <c r="S15" s="142"/>
      <c r="T15" s="142"/>
      <c r="U15" s="142"/>
      <c r="V15" s="142"/>
      <c r="W15" s="142"/>
      <c r="X15" s="142"/>
      <c r="Y15" s="142"/>
      <c r="Z15" s="142"/>
    </row>
    <row r="16" spans="1:26" ht="15.75">
      <c r="A16" s="142"/>
      <c r="B16" s="166"/>
      <c r="C16" s="166"/>
      <c r="D16" s="142"/>
      <c r="E16" s="142"/>
      <c r="F16" s="142"/>
      <c r="G16" s="142"/>
      <c r="H16" s="142"/>
      <c r="I16" s="165"/>
      <c r="J16" s="165"/>
      <c r="K16" s="142"/>
      <c r="L16" s="142"/>
      <c r="M16" s="142"/>
      <c r="N16" s="142"/>
      <c r="O16" s="142"/>
      <c r="P16" s="142"/>
      <c r="Q16" s="142"/>
      <c r="R16" s="142"/>
      <c r="S16" s="142"/>
      <c r="T16" s="142"/>
      <c r="U16" s="142"/>
      <c r="V16" s="142"/>
      <c r="W16" s="142"/>
      <c r="X16" s="142"/>
      <c r="Y16" s="142"/>
      <c r="Z16" s="142"/>
    </row>
    <row r="17" spans="1:26" ht="15.75">
      <c r="A17" s="142"/>
      <c r="B17" s="166"/>
      <c r="C17" s="166"/>
      <c r="D17" s="142"/>
      <c r="E17" s="142"/>
      <c r="F17" s="142"/>
      <c r="G17" s="142"/>
      <c r="H17" s="142"/>
      <c r="I17" s="165"/>
      <c r="J17" s="165"/>
      <c r="K17" s="142"/>
      <c r="L17" s="142"/>
      <c r="M17" s="142"/>
      <c r="N17" s="142"/>
      <c r="O17" s="142"/>
      <c r="P17" s="142"/>
      <c r="Q17" s="142"/>
      <c r="R17" s="142"/>
      <c r="S17" s="142"/>
      <c r="T17" s="142"/>
      <c r="U17" s="142"/>
      <c r="V17" s="142"/>
      <c r="W17" s="142"/>
      <c r="X17" s="142"/>
      <c r="Y17" s="142"/>
      <c r="Z17" s="142"/>
    </row>
    <row r="18" spans="1:26" ht="15.75">
      <c r="A18" s="142"/>
      <c r="B18" s="166"/>
      <c r="C18" s="166"/>
      <c r="D18" s="142"/>
      <c r="E18" s="142"/>
      <c r="F18" s="142"/>
      <c r="G18" s="142"/>
      <c r="H18" s="142"/>
      <c r="I18" s="165"/>
      <c r="J18" s="165"/>
      <c r="K18" s="142"/>
      <c r="L18" s="142"/>
      <c r="M18" s="142"/>
      <c r="N18" s="142"/>
      <c r="O18" s="142"/>
      <c r="P18" s="142"/>
      <c r="Q18" s="142"/>
      <c r="R18" s="142"/>
      <c r="S18" s="142"/>
      <c r="T18" s="142"/>
      <c r="U18" s="142"/>
      <c r="V18" s="142"/>
      <c r="W18" s="142"/>
      <c r="X18" s="142"/>
      <c r="Y18" s="142"/>
      <c r="Z18" s="142"/>
    </row>
    <row r="19" spans="1:26" ht="15.75">
      <c r="A19" s="142"/>
      <c r="B19" s="166"/>
      <c r="C19" s="166"/>
      <c r="D19" s="142"/>
      <c r="E19" s="142"/>
      <c r="F19" s="142"/>
      <c r="G19" s="142"/>
      <c r="H19" s="142"/>
      <c r="I19" s="165"/>
      <c r="J19" s="165"/>
      <c r="K19" s="142"/>
      <c r="L19" s="142"/>
      <c r="M19" s="142"/>
      <c r="N19" s="142"/>
      <c r="O19" s="142"/>
      <c r="P19" s="142"/>
      <c r="Q19" s="142"/>
      <c r="R19" s="142"/>
      <c r="S19" s="142"/>
      <c r="T19" s="142"/>
      <c r="U19" s="142"/>
      <c r="V19" s="142"/>
      <c r="W19" s="142"/>
      <c r="X19" s="142"/>
      <c r="Y19" s="142"/>
      <c r="Z19" s="142"/>
    </row>
    <row r="20" spans="1:26" ht="15.75">
      <c r="A20" s="142"/>
      <c r="B20" s="166"/>
      <c r="C20" s="166"/>
      <c r="D20" s="142"/>
      <c r="E20" s="142"/>
      <c r="F20" s="142"/>
      <c r="G20" s="142"/>
      <c r="H20" s="142"/>
      <c r="I20" s="165"/>
      <c r="J20" s="165"/>
      <c r="K20" s="142"/>
      <c r="L20" s="142"/>
      <c r="M20" s="142"/>
      <c r="N20" s="142"/>
      <c r="O20" s="142"/>
      <c r="P20" s="142"/>
      <c r="Q20" s="142"/>
      <c r="R20" s="142"/>
      <c r="S20" s="142"/>
      <c r="T20" s="142"/>
      <c r="U20" s="142"/>
      <c r="V20" s="142"/>
      <c r="W20" s="142"/>
      <c r="X20" s="142"/>
      <c r="Y20" s="142"/>
      <c r="Z20" s="142"/>
    </row>
    <row r="21" spans="1:26" ht="15.75" customHeight="1">
      <c r="A21" s="142"/>
      <c r="B21" s="166"/>
      <c r="C21" s="166"/>
      <c r="D21" s="142"/>
      <c r="E21" s="142"/>
      <c r="F21" s="142"/>
      <c r="G21" s="142"/>
      <c r="H21" s="142"/>
      <c r="I21" s="165"/>
      <c r="J21" s="165"/>
      <c r="K21" s="142"/>
      <c r="L21" s="142"/>
      <c r="M21" s="142"/>
      <c r="N21" s="142"/>
      <c r="O21" s="142"/>
      <c r="P21" s="142"/>
      <c r="Q21" s="142"/>
      <c r="R21" s="142"/>
      <c r="S21" s="142"/>
      <c r="T21" s="142"/>
      <c r="U21" s="142"/>
      <c r="V21" s="142"/>
      <c r="W21" s="142"/>
      <c r="X21" s="142"/>
      <c r="Y21" s="142"/>
      <c r="Z21" s="142"/>
    </row>
    <row r="22" spans="1:26" ht="15.75" customHeight="1">
      <c r="A22" s="142"/>
      <c r="B22" s="166"/>
      <c r="C22" s="166"/>
      <c r="D22" s="142"/>
      <c r="E22" s="142"/>
      <c r="F22" s="142"/>
      <c r="G22" s="142"/>
      <c r="H22" s="142"/>
      <c r="I22" s="165"/>
      <c r="J22" s="165"/>
      <c r="K22" s="142"/>
      <c r="L22" s="142"/>
      <c r="M22" s="142"/>
      <c r="N22" s="142"/>
      <c r="O22" s="142"/>
      <c r="P22" s="142"/>
      <c r="Q22" s="142"/>
      <c r="R22" s="142"/>
      <c r="S22" s="142"/>
      <c r="T22" s="142"/>
      <c r="U22" s="142"/>
      <c r="V22" s="142"/>
      <c r="W22" s="142"/>
      <c r="X22" s="142"/>
      <c r="Y22" s="142"/>
      <c r="Z22" s="142"/>
    </row>
    <row r="23" spans="1:26" ht="15.75" customHeight="1">
      <c r="A23" s="142"/>
      <c r="B23" s="166"/>
      <c r="C23" s="171"/>
      <c r="D23" s="172"/>
      <c r="E23" s="172"/>
      <c r="F23" s="172"/>
      <c r="G23" s="172"/>
      <c r="H23" s="172"/>
      <c r="I23" s="174"/>
      <c r="J23" s="165"/>
      <c r="K23" s="142"/>
      <c r="L23" s="142"/>
      <c r="M23" s="142"/>
      <c r="N23" s="142"/>
      <c r="O23" s="142"/>
      <c r="P23" s="142"/>
      <c r="Q23" s="142"/>
      <c r="R23" s="142"/>
      <c r="S23" s="142"/>
      <c r="T23" s="142"/>
      <c r="U23" s="142"/>
      <c r="V23" s="142"/>
      <c r="W23" s="142"/>
      <c r="X23" s="142"/>
      <c r="Y23" s="142"/>
      <c r="Z23" s="142"/>
    </row>
    <row r="24" spans="1:26" ht="15.75" customHeight="1">
      <c r="A24" s="142"/>
      <c r="B24" s="166"/>
      <c r="C24" s="142"/>
      <c r="D24" s="142"/>
      <c r="E24" s="142"/>
      <c r="F24" s="142"/>
      <c r="G24" s="142"/>
      <c r="H24" s="142"/>
      <c r="I24" s="142"/>
      <c r="J24" s="165"/>
      <c r="K24" s="142"/>
      <c r="L24" s="142"/>
      <c r="M24" s="142"/>
      <c r="N24" s="142"/>
      <c r="O24" s="142"/>
      <c r="P24" s="142"/>
      <c r="Q24" s="142"/>
      <c r="R24" s="142"/>
      <c r="S24" s="142"/>
      <c r="T24" s="142"/>
      <c r="U24" s="142"/>
      <c r="V24" s="142"/>
      <c r="W24" s="142"/>
      <c r="X24" s="142"/>
      <c r="Y24" s="142"/>
      <c r="Z24" s="142"/>
    </row>
    <row r="25" spans="1:26" ht="15.75" customHeight="1">
      <c r="A25" s="142"/>
      <c r="B25" s="171"/>
      <c r="C25" s="172"/>
      <c r="D25" s="172"/>
      <c r="E25" s="172"/>
      <c r="F25" s="172"/>
      <c r="G25" s="172"/>
      <c r="H25" s="172"/>
      <c r="I25" s="172"/>
      <c r="J25" s="174"/>
      <c r="K25" s="142"/>
      <c r="L25" s="142"/>
      <c r="M25" s="142"/>
      <c r="N25" s="142"/>
      <c r="O25" s="142"/>
      <c r="P25" s="142"/>
      <c r="Q25" s="142"/>
      <c r="R25" s="142"/>
      <c r="S25" s="142"/>
      <c r="T25" s="142"/>
      <c r="U25" s="142"/>
      <c r="V25" s="142"/>
      <c r="W25" s="142"/>
      <c r="X25" s="142"/>
      <c r="Y25" s="142"/>
      <c r="Z25" s="142"/>
    </row>
    <row r="26" spans="1:26" ht="15.75" customHeight="1">
      <c r="A26" s="142"/>
      <c r="B26" s="166"/>
      <c r="C26" s="142"/>
      <c r="D26" s="142"/>
      <c r="E26" s="142"/>
      <c r="F26" s="142"/>
      <c r="G26" s="142"/>
      <c r="H26" s="142"/>
      <c r="I26" s="142"/>
      <c r="J26" s="165"/>
      <c r="K26" s="142"/>
      <c r="L26" s="142"/>
      <c r="M26" s="142"/>
      <c r="N26" s="142"/>
      <c r="O26" s="142"/>
      <c r="P26" s="142"/>
      <c r="Q26" s="142"/>
      <c r="R26" s="142"/>
      <c r="S26" s="142"/>
      <c r="T26" s="142"/>
      <c r="U26" s="142"/>
      <c r="V26" s="142"/>
      <c r="W26" s="142"/>
      <c r="X26" s="142"/>
      <c r="Y26" s="142"/>
      <c r="Z26" s="142"/>
    </row>
    <row r="27" spans="1:26" ht="15.75" customHeight="1">
      <c r="A27" s="142"/>
      <c r="B27" s="166"/>
      <c r="C27" s="142"/>
      <c r="D27" s="142"/>
      <c r="E27" s="142"/>
      <c r="F27" s="142"/>
      <c r="G27" s="142"/>
      <c r="H27" s="142"/>
      <c r="I27" s="142"/>
      <c r="J27" s="165"/>
      <c r="K27" s="142"/>
      <c r="L27" s="142"/>
      <c r="M27" s="142"/>
      <c r="N27" s="142"/>
      <c r="O27" s="142"/>
      <c r="P27" s="142"/>
      <c r="Q27" s="142"/>
      <c r="R27" s="142"/>
      <c r="S27" s="142"/>
      <c r="T27" s="142"/>
      <c r="U27" s="142"/>
      <c r="V27" s="142"/>
      <c r="W27" s="142"/>
      <c r="X27" s="142"/>
      <c r="Y27" s="142"/>
      <c r="Z27" s="142"/>
    </row>
    <row r="28" spans="1:26" ht="15.75" customHeight="1">
      <c r="A28" s="142"/>
      <c r="B28" s="166"/>
      <c r="C28" s="142"/>
      <c r="D28" s="142"/>
      <c r="E28" s="142"/>
      <c r="F28" s="142"/>
      <c r="G28" s="142"/>
      <c r="H28" s="142"/>
      <c r="I28" s="142"/>
      <c r="J28" s="165"/>
      <c r="K28" s="142"/>
      <c r="L28" s="142"/>
      <c r="M28" s="142"/>
      <c r="N28" s="142"/>
      <c r="O28" s="142"/>
      <c r="P28" s="142"/>
      <c r="Q28" s="142"/>
      <c r="R28" s="142"/>
      <c r="S28" s="142"/>
      <c r="T28" s="142"/>
      <c r="U28" s="142"/>
      <c r="V28" s="142"/>
      <c r="W28" s="142"/>
      <c r="X28" s="142"/>
      <c r="Y28" s="142"/>
      <c r="Z28" s="142"/>
    </row>
    <row r="29" spans="1:26" ht="15.75" customHeight="1">
      <c r="A29" s="142"/>
      <c r="B29" s="166"/>
      <c r="C29" s="142"/>
      <c r="D29" s="142"/>
      <c r="E29" s="142"/>
      <c r="F29" s="142"/>
      <c r="G29" s="142"/>
      <c r="H29" s="142"/>
      <c r="I29" s="142"/>
      <c r="J29" s="165"/>
      <c r="K29" s="142"/>
      <c r="L29" s="142"/>
      <c r="M29" s="142"/>
      <c r="N29" s="142"/>
      <c r="O29" s="142"/>
      <c r="P29" s="142"/>
      <c r="Q29" s="142"/>
      <c r="R29" s="142"/>
      <c r="S29" s="142"/>
      <c r="T29" s="142"/>
      <c r="U29" s="142"/>
      <c r="V29" s="142"/>
      <c r="W29" s="142"/>
      <c r="X29" s="142"/>
      <c r="Y29" s="142"/>
      <c r="Z29" s="142"/>
    </row>
    <row r="30" spans="1:26" ht="15.75" customHeight="1">
      <c r="A30" s="142"/>
      <c r="B30" s="166"/>
      <c r="C30" s="142"/>
      <c r="D30" s="142"/>
      <c r="E30" s="142"/>
      <c r="F30" s="142"/>
      <c r="G30" s="142"/>
      <c r="H30" s="142"/>
      <c r="I30" s="142"/>
      <c r="J30" s="165"/>
      <c r="K30" s="142"/>
      <c r="L30" s="142"/>
      <c r="M30" s="142"/>
      <c r="N30" s="142"/>
      <c r="O30" s="142"/>
      <c r="P30" s="142"/>
      <c r="Q30" s="142"/>
      <c r="R30" s="142"/>
      <c r="S30" s="142"/>
      <c r="T30" s="142"/>
      <c r="U30" s="142"/>
      <c r="V30" s="142"/>
      <c r="W30" s="142"/>
      <c r="X30" s="142"/>
      <c r="Y30" s="142"/>
      <c r="Z30" s="142"/>
    </row>
    <row r="31" spans="1:26" ht="15.75" customHeight="1">
      <c r="A31" s="142"/>
      <c r="B31" s="166"/>
      <c r="C31" s="142"/>
      <c r="D31" s="142"/>
      <c r="E31" s="142"/>
      <c r="F31" s="142"/>
      <c r="G31" s="142"/>
      <c r="H31" s="142"/>
      <c r="I31" s="142"/>
      <c r="J31" s="165"/>
      <c r="K31" s="142"/>
      <c r="L31" s="142"/>
      <c r="M31" s="142"/>
      <c r="N31" s="142"/>
      <c r="O31" s="142"/>
      <c r="P31" s="142"/>
      <c r="Q31" s="142"/>
      <c r="R31" s="142"/>
      <c r="S31" s="142"/>
      <c r="T31" s="142"/>
      <c r="U31" s="142"/>
      <c r="V31" s="142"/>
      <c r="W31" s="142"/>
      <c r="X31" s="142"/>
      <c r="Y31" s="142"/>
      <c r="Z31" s="142"/>
    </row>
    <row r="32" spans="1:26" ht="15.75" customHeight="1">
      <c r="A32" s="142"/>
      <c r="B32" s="171"/>
      <c r="C32" s="172"/>
      <c r="D32" s="172"/>
      <c r="E32" s="172"/>
      <c r="F32" s="172"/>
      <c r="G32" s="172"/>
      <c r="H32" s="172"/>
      <c r="I32" s="172"/>
      <c r="J32" s="174"/>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n6ebqiztoXZzk+oMbvJY/E2wvhrFX2si5Ova6WZKj4NNw432iOj1eGDWfSTsFLLf8MUufF9VsieIAnk8EOCCUQ==" saltValue="mG7wEWh1QMB+bpxLuJRHqw==" spinCount="100000" sheet="1" objects="1" scenarios="1"/>
  <mergeCells count="3">
    <mergeCell ref="B2:H6"/>
    <mergeCell ref="I2:J6"/>
    <mergeCell ref="H8:I11"/>
  </mergeCells>
  <pageMargins left="0.7" right="0.7" top="0.75" bottom="0.75" header="0" footer="0"/>
  <pageSetup orientation="landscape"/>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5E0B3"/>
  </sheetPr>
  <dimension ref="A1:Z1000"/>
  <sheetViews>
    <sheetView showGridLines="0" topLeftCell="A17" workbookViewId="0">
      <selection activeCell="B7" sqref="B7"/>
    </sheetView>
  </sheetViews>
  <sheetFormatPr baseColWidth="10" defaultColWidth="11.21875" defaultRowHeight="15" customHeight="1"/>
  <cols>
    <col min="1" max="10" width="11.5546875" customWidth="1"/>
    <col min="11"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389" t="s">
        <v>0</v>
      </c>
      <c r="C2" s="315"/>
      <c r="D2" s="315"/>
      <c r="E2" s="315"/>
      <c r="F2" s="315"/>
      <c r="G2" s="315"/>
      <c r="H2" s="315"/>
      <c r="I2" s="385"/>
      <c r="J2" s="317"/>
      <c r="K2" s="142"/>
      <c r="L2" s="142"/>
      <c r="M2" s="142"/>
      <c r="N2" s="142"/>
      <c r="O2" s="142"/>
      <c r="P2" s="142"/>
      <c r="Q2" s="142"/>
      <c r="R2" s="142"/>
      <c r="S2" s="142"/>
      <c r="T2" s="142"/>
      <c r="U2" s="142"/>
      <c r="V2" s="142"/>
      <c r="W2" s="142"/>
      <c r="X2" s="142"/>
      <c r="Y2" s="142"/>
      <c r="Z2" s="142"/>
    </row>
    <row r="3" spans="1:26" ht="15.75">
      <c r="A3" s="142"/>
      <c r="B3" s="270"/>
      <c r="C3" s="271"/>
      <c r="D3" s="271"/>
      <c r="E3" s="271"/>
      <c r="F3" s="271"/>
      <c r="G3" s="271"/>
      <c r="H3" s="271"/>
      <c r="I3" s="271"/>
      <c r="J3" s="287"/>
      <c r="K3" s="142"/>
      <c r="L3" s="142"/>
      <c r="M3" s="142"/>
      <c r="N3" s="142"/>
      <c r="O3" s="142"/>
      <c r="P3" s="142"/>
      <c r="Q3" s="142"/>
      <c r="R3" s="142"/>
      <c r="S3" s="142"/>
      <c r="T3" s="142"/>
      <c r="U3" s="142"/>
      <c r="V3" s="142"/>
      <c r="W3" s="142"/>
      <c r="X3" s="142"/>
      <c r="Y3" s="142"/>
      <c r="Z3" s="142"/>
    </row>
    <row r="4" spans="1:26" ht="15.75">
      <c r="A4" s="142"/>
      <c r="B4" s="270"/>
      <c r="C4" s="271"/>
      <c r="D4" s="271"/>
      <c r="E4" s="271"/>
      <c r="F4" s="271"/>
      <c r="G4" s="271"/>
      <c r="H4" s="271"/>
      <c r="I4" s="271"/>
      <c r="J4" s="287"/>
      <c r="K4" s="142"/>
      <c r="L4" s="142"/>
      <c r="M4" s="142"/>
      <c r="N4" s="142"/>
      <c r="O4" s="142"/>
      <c r="P4" s="142"/>
      <c r="Q4" s="142"/>
      <c r="R4" s="142"/>
      <c r="S4" s="142"/>
      <c r="T4" s="142"/>
      <c r="U4" s="142"/>
      <c r="V4" s="142"/>
      <c r="W4" s="142"/>
      <c r="X4" s="142"/>
      <c r="Y4" s="142"/>
      <c r="Z4" s="142"/>
    </row>
    <row r="5" spans="1:26" ht="15.75">
      <c r="A5" s="142"/>
      <c r="B5" s="270"/>
      <c r="C5" s="271"/>
      <c r="D5" s="271"/>
      <c r="E5" s="271"/>
      <c r="F5" s="271"/>
      <c r="G5" s="271"/>
      <c r="H5" s="271"/>
      <c r="I5" s="271"/>
      <c r="J5" s="287"/>
      <c r="K5" s="142"/>
      <c r="L5" s="142"/>
      <c r="M5" s="142"/>
      <c r="N5" s="142"/>
      <c r="O5" s="142"/>
      <c r="P5" s="142"/>
      <c r="Q5" s="142"/>
      <c r="R5" s="142"/>
      <c r="S5" s="142"/>
      <c r="T5" s="142"/>
      <c r="U5" s="142"/>
      <c r="V5" s="142"/>
      <c r="W5" s="142"/>
      <c r="X5" s="142"/>
      <c r="Y5" s="142"/>
      <c r="Z5" s="142"/>
    </row>
    <row r="6" spans="1:26" ht="15.75">
      <c r="A6" s="142"/>
      <c r="B6" s="273"/>
      <c r="C6" s="274"/>
      <c r="D6" s="274"/>
      <c r="E6" s="274"/>
      <c r="F6" s="274"/>
      <c r="G6" s="274"/>
      <c r="H6" s="274"/>
      <c r="I6" s="274"/>
      <c r="J6" s="289"/>
      <c r="K6" s="142"/>
      <c r="L6" s="142"/>
      <c r="M6" s="142"/>
      <c r="N6" s="142"/>
      <c r="O6" s="142"/>
      <c r="P6" s="142"/>
      <c r="Q6" s="142"/>
      <c r="R6" s="142"/>
      <c r="S6" s="142"/>
      <c r="T6" s="142"/>
      <c r="U6" s="142"/>
      <c r="V6" s="142"/>
      <c r="W6" s="142"/>
      <c r="X6" s="142"/>
      <c r="Y6" s="142"/>
      <c r="Z6" s="142"/>
    </row>
    <row r="7" spans="1:26" ht="15.75">
      <c r="A7" s="142"/>
      <c r="B7" s="166"/>
      <c r="C7" s="142"/>
      <c r="D7" s="142"/>
      <c r="E7" s="142"/>
      <c r="F7" s="142"/>
      <c r="G7" s="142"/>
      <c r="H7" s="142"/>
      <c r="I7" s="142"/>
      <c r="J7" s="165"/>
      <c r="K7" s="142"/>
      <c r="L7" s="142"/>
      <c r="M7" s="142"/>
      <c r="N7" s="142"/>
      <c r="O7" s="142"/>
      <c r="P7" s="142"/>
      <c r="Q7" s="142"/>
      <c r="R7" s="142"/>
      <c r="S7" s="142"/>
      <c r="T7" s="142"/>
      <c r="U7" s="142"/>
      <c r="V7" s="142"/>
      <c r="W7" s="142"/>
      <c r="X7" s="142"/>
      <c r="Y7" s="142"/>
      <c r="Z7" s="142"/>
    </row>
    <row r="8" spans="1:26" ht="15.75">
      <c r="A8" s="142"/>
      <c r="B8" s="166"/>
      <c r="C8" s="142"/>
      <c r="D8" s="142"/>
      <c r="E8" s="142"/>
      <c r="F8" s="142"/>
      <c r="G8" s="142"/>
      <c r="H8" s="386">
        <f>'Procesos O'!E6</f>
        <v>0.62137985503265902</v>
      </c>
      <c r="I8" s="387"/>
      <c r="J8" s="165"/>
      <c r="K8" s="142"/>
      <c r="L8" s="142"/>
      <c r="M8" s="142"/>
      <c r="N8" s="142"/>
      <c r="O8" s="142"/>
      <c r="P8" s="142"/>
      <c r="Q8" s="142"/>
      <c r="R8" s="142"/>
      <c r="S8" s="142"/>
      <c r="T8" s="142"/>
      <c r="U8" s="142"/>
      <c r="V8" s="142"/>
      <c r="W8" s="142"/>
      <c r="X8" s="142"/>
      <c r="Y8" s="142"/>
      <c r="Z8" s="142"/>
    </row>
    <row r="9" spans="1:26" ht="15.75">
      <c r="A9" s="142"/>
      <c r="B9" s="166"/>
      <c r="C9" s="142"/>
      <c r="D9" s="142"/>
      <c r="E9" s="142"/>
      <c r="F9" s="142"/>
      <c r="G9" s="142"/>
      <c r="H9" s="295"/>
      <c r="I9" s="350"/>
      <c r="J9" s="165"/>
      <c r="K9" s="142"/>
      <c r="L9" s="142"/>
      <c r="M9" s="142"/>
      <c r="N9" s="142"/>
      <c r="O9" s="142"/>
      <c r="P9" s="142"/>
      <c r="Q9" s="142"/>
      <c r="R9" s="142"/>
      <c r="S9" s="142"/>
      <c r="T9" s="142"/>
      <c r="U9" s="142"/>
      <c r="V9" s="142"/>
      <c r="W9" s="142"/>
      <c r="X9" s="142"/>
      <c r="Y9" s="142"/>
      <c r="Z9" s="142"/>
    </row>
    <row r="10" spans="1:26" ht="15.75">
      <c r="A10" s="142"/>
      <c r="B10" s="166"/>
      <c r="C10" s="142"/>
      <c r="D10" s="142"/>
      <c r="E10" s="142"/>
      <c r="F10" s="142"/>
      <c r="G10" s="142"/>
      <c r="H10" s="295"/>
      <c r="I10" s="350"/>
      <c r="J10" s="165"/>
      <c r="K10" s="142"/>
      <c r="L10" s="142"/>
      <c r="M10" s="142"/>
      <c r="N10" s="142"/>
      <c r="O10" s="142"/>
      <c r="P10" s="142"/>
      <c r="Q10" s="142"/>
      <c r="R10" s="142"/>
      <c r="S10" s="142"/>
      <c r="T10" s="142"/>
      <c r="U10" s="142"/>
      <c r="V10" s="142"/>
      <c r="W10" s="142"/>
      <c r="X10" s="142"/>
      <c r="Y10" s="142"/>
      <c r="Z10" s="142"/>
    </row>
    <row r="11" spans="1:26" ht="15.75">
      <c r="A11" s="142"/>
      <c r="B11" s="166"/>
      <c r="C11" s="142"/>
      <c r="D11" s="142"/>
      <c r="E11" s="142"/>
      <c r="F11" s="142"/>
      <c r="G11" s="142"/>
      <c r="H11" s="388"/>
      <c r="I11" s="357"/>
      <c r="J11" s="165"/>
      <c r="K11" s="142"/>
      <c r="L11" s="142"/>
      <c r="M11" s="142"/>
      <c r="N11" s="142"/>
      <c r="O11" s="142"/>
      <c r="P11" s="142"/>
      <c r="Q11" s="142"/>
      <c r="R11" s="142"/>
      <c r="S11" s="142"/>
      <c r="T11" s="142"/>
      <c r="U11" s="142"/>
      <c r="V11" s="142"/>
      <c r="W11" s="142"/>
      <c r="X11" s="142"/>
      <c r="Y11" s="142"/>
      <c r="Z11" s="142"/>
    </row>
    <row r="12" spans="1:26" ht="15.75">
      <c r="A12" s="142"/>
      <c r="B12" s="166"/>
      <c r="C12" s="167"/>
      <c r="D12" s="168"/>
      <c r="E12" s="168"/>
      <c r="F12" s="168"/>
      <c r="G12" s="168"/>
      <c r="H12" s="168"/>
      <c r="I12" s="170"/>
      <c r="J12" s="165"/>
      <c r="K12" s="142"/>
      <c r="L12" s="142"/>
      <c r="M12" s="142"/>
      <c r="N12" s="142"/>
      <c r="O12" s="142"/>
      <c r="P12" s="142"/>
      <c r="Q12" s="142"/>
      <c r="R12" s="142"/>
      <c r="S12" s="142"/>
      <c r="T12" s="142"/>
      <c r="U12" s="142"/>
      <c r="V12" s="142"/>
      <c r="W12" s="142"/>
      <c r="X12" s="142"/>
      <c r="Y12" s="142"/>
      <c r="Z12" s="142"/>
    </row>
    <row r="13" spans="1:26" ht="15.75">
      <c r="A13" s="142"/>
      <c r="B13" s="166"/>
      <c r="C13" s="166"/>
      <c r="D13" s="142"/>
      <c r="E13" s="142"/>
      <c r="F13" s="142"/>
      <c r="G13" s="142"/>
      <c r="H13" s="142"/>
      <c r="I13" s="165"/>
      <c r="J13" s="165"/>
      <c r="K13" s="142"/>
      <c r="L13" s="142"/>
      <c r="M13" s="142"/>
      <c r="N13" s="142"/>
      <c r="O13" s="142"/>
      <c r="P13" s="142"/>
      <c r="Q13" s="142"/>
      <c r="R13" s="142"/>
      <c r="S13" s="142"/>
      <c r="T13" s="142"/>
      <c r="U13" s="142"/>
      <c r="V13" s="142"/>
      <c r="W13" s="142"/>
      <c r="X13" s="142"/>
      <c r="Y13" s="142"/>
      <c r="Z13" s="142"/>
    </row>
    <row r="14" spans="1:26" ht="15.75">
      <c r="A14" s="142"/>
      <c r="B14" s="166"/>
      <c r="C14" s="166"/>
      <c r="D14" s="142"/>
      <c r="E14" s="142"/>
      <c r="F14" s="142"/>
      <c r="G14" s="142"/>
      <c r="H14" s="142"/>
      <c r="I14" s="165"/>
      <c r="J14" s="165"/>
      <c r="K14" s="142"/>
      <c r="L14" s="142"/>
      <c r="M14" s="142"/>
      <c r="N14" s="142"/>
      <c r="O14" s="142"/>
      <c r="P14" s="142"/>
      <c r="Q14" s="142"/>
      <c r="R14" s="142"/>
      <c r="S14" s="142"/>
      <c r="T14" s="142"/>
      <c r="U14" s="142"/>
      <c r="V14" s="142"/>
      <c r="W14" s="142"/>
      <c r="X14" s="142"/>
      <c r="Y14" s="142"/>
      <c r="Z14" s="142"/>
    </row>
    <row r="15" spans="1:26" ht="15.75">
      <c r="A15" s="142"/>
      <c r="B15" s="166"/>
      <c r="C15" s="166"/>
      <c r="D15" s="142"/>
      <c r="E15" s="142"/>
      <c r="F15" s="142"/>
      <c r="G15" s="142"/>
      <c r="H15" s="142"/>
      <c r="I15" s="165"/>
      <c r="J15" s="165"/>
      <c r="K15" s="142"/>
      <c r="L15" s="142"/>
      <c r="M15" s="142"/>
      <c r="N15" s="142"/>
      <c r="O15" s="142"/>
      <c r="P15" s="142"/>
      <c r="Q15" s="142"/>
      <c r="R15" s="142"/>
      <c r="S15" s="142"/>
      <c r="T15" s="142"/>
      <c r="U15" s="142"/>
      <c r="V15" s="142"/>
      <c r="W15" s="142"/>
      <c r="X15" s="142"/>
      <c r="Y15" s="142"/>
      <c r="Z15" s="142"/>
    </row>
    <row r="16" spans="1:26" ht="15.75">
      <c r="A16" s="142"/>
      <c r="B16" s="166"/>
      <c r="C16" s="166"/>
      <c r="D16" s="142"/>
      <c r="E16" s="142"/>
      <c r="F16" s="142"/>
      <c r="G16" s="142"/>
      <c r="H16" s="142"/>
      <c r="I16" s="165"/>
      <c r="J16" s="165"/>
      <c r="K16" s="142"/>
      <c r="L16" s="142"/>
      <c r="M16" s="142"/>
      <c r="N16" s="142"/>
      <c r="O16" s="142"/>
      <c r="P16" s="142"/>
      <c r="Q16" s="142"/>
      <c r="R16" s="142"/>
      <c r="S16" s="142"/>
      <c r="T16" s="142"/>
      <c r="U16" s="142"/>
      <c r="V16" s="142"/>
      <c r="W16" s="142"/>
      <c r="X16" s="142"/>
      <c r="Y16" s="142"/>
      <c r="Z16" s="142"/>
    </row>
    <row r="17" spans="1:26" ht="28.5" customHeight="1">
      <c r="A17" s="142"/>
      <c r="B17" s="166"/>
      <c r="C17" s="166"/>
      <c r="D17" s="142"/>
      <c r="E17" s="142"/>
      <c r="F17" s="142"/>
      <c r="G17" s="142"/>
      <c r="H17" s="142"/>
      <c r="I17" s="165"/>
      <c r="J17" s="165"/>
      <c r="K17" s="142"/>
      <c r="L17" s="142"/>
      <c r="M17" s="142"/>
      <c r="N17" s="142"/>
      <c r="O17" s="142"/>
      <c r="P17" s="142"/>
      <c r="Q17" s="142"/>
      <c r="R17" s="142"/>
      <c r="S17" s="142"/>
      <c r="T17" s="142"/>
      <c r="U17" s="142"/>
      <c r="V17" s="142"/>
      <c r="W17" s="142"/>
      <c r="X17" s="142"/>
      <c r="Y17" s="142"/>
      <c r="Z17" s="142"/>
    </row>
    <row r="18" spans="1:26" ht="35.25" customHeight="1">
      <c r="A18" s="142"/>
      <c r="B18" s="166"/>
      <c r="C18" s="166"/>
      <c r="D18" s="142"/>
      <c r="E18" s="142"/>
      <c r="F18" s="142"/>
      <c r="G18" s="142"/>
      <c r="H18" s="142"/>
      <c r="I18" s="165"/>
      <c r="J18" s="165"/>
      <c r="K18" s="142"/>
      <c r="L18" s="142"/>
      <c r="M18" s="142"/>
      <c r="N18" s="142"/>
      <c r="O18" s="142"/>
      <c r="P18" s="142"/>
      <c r="Q18" s="142"/>
      <c r="R18" s="142"/>
      <c r="S18" s="142"/>
      <c r="T18" s="142"/>
      <c r="U18" s="142"/>
      <c r="V18" s="142"/>
      <c r="W18" s="142"/>
      <c r="X18" s="142"/>
      <c r="Y18" s="142"/>
      <c r="Z18" s="142"/>
    </row>
    <row r="19" spans="1:26" ht="15.75">
      <c r="A19" s="142"/>
      <c r="B19" s="166"/>
      <c r="C19" s="166"/>
      <c r="D19" s="142"/>
      <c r="E19" s="142"/>
      <c r="F19" s="142"/>
      <c r="G19" s="142"/>
      <c r="H19" s="142"/>
      <c r="I19" s="165"/>
      <c r="J19" s="165"/>
      <c r="K19" s="142"/>
      <c r="L19" s="142"/>
      <c r="M19" s="142"/>
      <c r="N19" s="142"/>
      <c r="O19" s="142"/>
      <c r="P19" s="142"/>
      <c r="Q19" s="142"/>
      <c r="R19" s="142"/>
      <c r="S19" s="142"/>
      <c r="T19" s="142"/>
      <c r="U19" s="142"/>
      <c r="V19" s="142"/>
      <c r="W19" s="142"/>
      <c r="X19" s="142"/>
      <c r="Y19" s="142"/>
      <c r="Z19" s="142"/>
    </row>
    <row r="20" spans="1:26" ht="21" customHeight="1">
      <c r="A20" s="142"/>
      <c r="B20" s="166"/>
      <c r="C20" s="166"/>
      <c r="D20" s="142"/>
      <c r="E20" s="142"/>
      <c r="F20" s="142"/>
      <c r="G20" s="142"/>
      <c r="H20" s="142"/>
      <c r="I20" s="165"/>
      <c r="J20" s="165"/>
      <c r="K20" s="142"/>
      <c r="L20" s="142"/>
      <c r="M20" s="142"/>
      <c r="N20" s="142"/>
      <c r="O20" s="142"/>
      <c r="P20" s="142"/>
      <c r="Q20" s="142"/>
      <c r="R20" s="142"/>
      <c r="S20" s="142"/>
      <c r="T20" s="142"/>
      <c r="U20" s="142"/>
      <c r="V20" s="142"/>
      <c r="W20" s="142"/>
      <c r="X20" s="142"/>
      <c r="Y20" s="142"/>
      <c r="Z20" s="142"/>
    </row>
    <row r="21" spans="1:26" ht="27" customHeight="1">
      <c r="A21" s="142"/>
      <c r="B21" s="166"/>
      <c r="C21" s="166"/>
      <c r="D21" s="142"/>
      <c r="E21" s="142"/>
      <c r="F21" s="142"/>
      <c r="G21" s="142"/>
      <c r="H21" s="142"/>
      <c r="I21" s="165"/>
      <c r="J21" s="165"/>
      <c r="K21" s="142"/>
      <c r="L21" s="142"/>
      <c r="M21" s="142"/>
      <c r="N21" s="142"/>
      <c r="O21" s="142"/>
      <c r="P21" s="142"/>
      <c r="Q21" s="142"/>
      <c r="R21" s="142"/>
      <c r="S21" s="142"/>
      <c r="T21" s="142"/>
      <c r="U21" s="142"/>
      <c r="V21" s="142"/>
      <c r="W21" s="142"/>
      <c r="X21" s="142"/>
      <c r="Y21" s="142"/>
      <c r="Z21" s="142"/>
    </row>
    <row r="22" spans="1:26" ht="15.75" customHeight="1">
      <c r="A22" s="142"/>
      <c r="B22" s="166"/>
      <c r="C22" s="166"/>
      <c r="D22" s="142"/>
      <c r="E22" s="142"/>
      <c r="F22" s="142"/>
      <c r="G22" s="142"/>
      <c r="H22" s="142"/>
      <c r="I22" s="165"/>
      <c r="J22" s="165"/>
      <c r="K22" s="142"/>
      <c r="L22" s="142"/>
      <c r="M22" s="142"/>
      <c r="N22" s="142"/>
      <c r="O22" s="142"/>
      <c r="P22" s="142"/>
      <c r="Q22" s="142"/>
      <c r="R22" s="142"/>
      <c r="S22" s="142"/>
      <c r="T22" s="142"/>
      <c r="U22" s="142"/>
      <c r="V22" s="142"/>
      <c r="W22" s="142"/>
      <c r="X22" s="142"/>
      <c r="Y22" s="142"/>
      <c r="Z22" s="142"/>
    </row>
    <row r="23" spans="1:26" ht="15.75" customHeight="1">
      <c r="A23" s="142"/>
      <c r="B23" s="166"/>
      <c r="C23" s="171"/>
      <c r="D23" s="172"/>
      <c r="E23" s="172"/>
      <c r="F23" s="172"/>
      <c r="G23" s="172"/>
      <c r="H23" s="172"/>
      <c r="I23" s="174"/>
      <c r="J23" s="165"/>
      <c r="K23" s="142"/>
      <c r="L23" s="142"/>
      <c r="M23" s="142"/>
      <c r="N23" s="142"/>
      <c r="O23" s="142"/>
      <c r="P23" s="142"/>
      <c r="Q23" s="142"/>
      <c r="R23" s="142"/>
      <c r="S23" s="142"/>
      <c r="T23" s="142"/>
      <c r="U23" s="142"/>
      <c r="V23" s="142"/>
      <c r="W23" s="142"/>
      <c r="X23" s="142"/>
      <c r="Y23" s="142"/>
      <c r="Z23" s="142"/>
    </row>
    <row r="24" spans="1:26" ht="15.75" customHeight="1">
      <c r="A24" s="142"/>
      <c r="B24" s="166"/>
      <c r="C24" s="142"/>
      <c r="D24" s="142"/>
      <c r="E24" s="142"/>
      <c r="F24" s="142"/>
      <c r="G24" s="142"/>
      <c r="H24" s="142"/>
      <c r="I24" s="142"/>
      <c r="J24" s="165"/>
      <c r="K24" s="142"/>
      <c r="L24" s="142"/>
      <c r="M24" s="142"/>
      <c r="N24" s="142"/>
      <c r="O24" s="142"/>
      <c r="P24" s="142"/>
      <c r="Q24" s="142"/>
      <c r="R24" s="142"/>
      <c r="S24" s="142"/>
      <c r="T24" s="142"/>
      <c r="U24" s="142"/>
      <c r="V24" s="142"/>
      <c r="W24" s="142"/>
      <c r="X24" s="142"/>
      <c r="Y24" s="142"/>
      <c r="Z24" s="142"/>
    </row>
    <row r="25" spans="1:26" ht="15.75" customHeight="1">
      <c r="A25" s="142"/>
      <c r="B25" s="171"/>
      <c r="C25" s="172"/>
      <c r="D25" s="172"/>
      <c r="E25" s="172"/>
      <c r="F25" s="172"/>
      <c r="G25" s="172"/>
      <c r="H25" s="172"/>
      <c r="I25" s="172"/>
      <c r="J25" s="174"/>
      <c r="K25" s="142"/>
      <c r="L25" s="142"/>
      <c r="M25" s="142"/>
      <c r="N25" s="142"/>
      <c r="O25" s="142"/>
      <c r="P25" s="142"/>
      <c r="Q25" s="142"/>
      <c r="R25" s="142"/>
      <c r="S25" s="142"/>
      <c r="T25" s="142"/>
      <c r="U25" s="142"/>
      <c r="V25" s="142"/>
      <c r="W25" s="142"/>
      <c r="X25" s="142"/>
      <c r="Y25" s="142"/>
      <c r="Z25" s="142"/>
    </row>
    <row r="26" spans="1:26" ht="15.75" customHeight="1">
      <c r="A26" s="142"/>
      <c r="B26" s="166"/>
      <c r="C26" s="142"/>
      <c r="D26" s="142"/>
      <c r="E26" s="142"/>
      <c r="F26" s="142"/>
      <c r="G26" s="142"/>
      <c r="H26" s="142"/>
      <c r="I26" s="142"/>
      <c r="J26" s="165"/>
      <c r="K26" s="142"/>
      <c r="L26" s="142"/>
      <c r="M26" s="142"/>
      <c r="N26" s="142"/>
      <c r="O26" s="142"/>
      <c r="P26" s="142"/>
      <c r="Q26" s="142"/>
      <c r="R26" s="142"/>
      <c r="S26" s="142"/>
      <c r="T26" s="142"/>
      <c r="U26" s="142"/>
      <c r="V26" s="142"/>
      <c r="W26" s="142"/>
      <c r="X26" s="142"/>
      <c r="Y26" s="142"/>
      <c r="Z26" s="142"/>
    </row>
    <row r="27" spans="1:26" ht="15.75" customHeight="1">
      <c r="A27" s="142"/>
      <c r="B27" s="166"/>
      <c r="C27" s="142"/>
      <c r="D27" s="142"/>
      <c r="E27" s="142"/>
      <c r="F27" s="142"/>
      <c r="G27" s="142"/>
      <c r="H27" s="142"/>
      <c r="I27" s="142"/>
      <c r="J27" s="165"/>
      <c r="K27" s="142"/>
      <c r="L27" s="142"/>
      <c r="M27" s="142"/>
      <c r="N27" s="142"/>
      <c r="O27" s="142"/>
      <c r="P27" s="142"/>
      <c r="Q27" s="142"/>
      <c r="R27" s="142"/>
      <c r="S27" s="142"/>
      <c r="T27" s="142"/>
      <c r="U27" s="142"/>
      <c r="V27" s="142"/>
      <c r="W27" s="142"/>
      <c r="X27" s="142"/>
      <c r="Y27" s="142"/>
      <c r="Z27" s="142"/>
    </row>
    <row r="28" spans="1:26" ht="15.75" customHeight="1">
      <c r="A28" s="142"/>
      <c r="B28" s="166"/>
      <c r="C28" s="142"/>
      <c r="D28" s="142"/>
      <c r="E28" s="142"/>
      <c r="F28" s="142"/>
      <c r="G28" s="142"/>
      <c r="H28" s="142"/>
      <c r="I28" s="142"/>
      <c r="J28" s="165"/>
      <c r="K28" s="142"/>
      <c r="L28" s="142"/>
      <c r="M28" s="142"/>
      <c r="N28" s="142"/>
      <c r="O28" s="142"/>
      <c r="P28" s="142"/>
      <c r="Q28" s="142"/>
      <c r="R28" s="142"/>
      <c r="S28" s="142"/>
      <c r="T28" s="142"/>
      <c r="U28" s="142"/>
      <c r="V28" s="142"/>
      <c r="W28" s="142"/>
      <c r="X28" s="142"/>
      <c r="Y28" s="142"/>
      <c r="Z28" s="142"/>
    </row>
    <row r="29" spans="1:26" ht="15.75" customHeight="1">
      <c r="A29" s="142"/>
      <c r="B29" s="166"/>
      <c r="C29" s="142"/>
      <c r="D29" s="142"/>
      <c r="E29" s="142"/>
      <c r="F29" s="142"/>
      <c r="G29" s="142"/>
      <c r="H29" s="142"/>
      <c r="I29" s="142"/>
      <c r="J29" s="165"/>
      <c r="K29" s="142"/>
      <c r="L29" s="142"/>
      <c r="M29" s="142"/>
      <c r="N29" s="142"/>
      <c r="O29" s="142"/>
      <c r="P29" s="142"/>
      <c r="Q29" s="142"/>
      <c r="R29" s="142"/>
      <c r="S29" s="142"/>
      <c r="T29" s="142"/>
      <c r="U29" s="142"/>
      <c r="V29" s="142"/>
      <c r="W29" s="142"/>
      <c r="X29" s="142"/>
      <c r="Y29" s="142"/>
      <c r="Z29" s="142"/>
    </row>
    <row r="30" spans="1:26" ht="15.75" customHeight="1">
      <c r="A30" s="142"/>
      <c r="B30" s="166"/>
      <c r="C30" s="142"/>
      <c r="D30" s="142"/>
      <c r="E30" s="142"/>
      <c r="F30" s="142"/>
      <c r="G30" s="142"/>
      <c r="H30" s="142"/>
      <c r="I30" s="142"/>
      <c r="J30" s="165"/>
      <c r="K30" s="142"/>
      <c r="L30" s="142"/>
      <c r="M30" s="142"/>
      <c r="N30" s="142"/>
      <c r="O30" s="142"/>
      <c r="P30" s="142"/>
      <c r="Q30" s="142"/>
      <c r="R30" s="142"/>
      <c r="S30" s="142"/>
      <c r="T30" s="142"/>
      <c r="U30" s="142"/>
      <c r="V30" s="142"/>
      <c r="W30" s="142"/>
      <c r="X30" s="142"/>
      <c r="Y30" s="142"/>
      <c r="Z30" s="142"/>
    </row>
    <row r="31" spans="1:26" ht="15.75" customHeight="1">
      <c r="A31" s="142"/>
      <c r="B31" s="166"/>
      <c r="C31" s="142"/>
      <c r="D31" s="142"/>
      <c r="E31" s="142"/>
      <c r="F31" s="142"/>
      <c r="G31" s="142"/>
      <c r="H31" s="142"/>
      <c r="I31" s="142"/>
      <c r="J31" s="165"/>
      <c r="K31" s="142"/>
      <c r="L31" s="142"/>
      <c r="M31" s="142"/>
      <c r="N31" s="142"/>
      <c r="O31" s="142"/>
      <c r="P31" s="142"/>
      <c r="Q31" s="142"/>
      <c r="R31" s="142"/>
      <c r="S31" s="142"/>
      <c r="T31" s="142"/>
      <c r="U31" s="142"/>
      <c r="V31" s="142"/>
      <c r="W31" s="142"/>
      <c r="X31" s="142"/>
      <c r="Y31" s="142"/>
      <c r="Z31" s="142"/>
    </row>
    <row r="32" spans="1:26" ht="15.75" customHeight="1">
      <c r="A32" s="142"/>
      <c r="B32" s="171"/>
      <c r="C32" s="172"/>
      <c r="D32" s="172"/>
      <c r="E32" s="172"/>
      <c r="F32" s="172"/>
      <c r="G32" s="172"/>
      <c r="H32" s="172"/>
      <c r="I32" s="172"/>
      <c r="J32" s="174"/>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QYN0n3y/AVixmSrOqGH2AEuj9qXVcM5Fn2QBu+CNK7CEu93T4fEMIC7lMeqMG6Katk02nOwSH5uFRK7VyIjs1Q==" saltValue="Vv3Nxv4FdITIKXu+Zfctrg==" spinCount="100000" sheet="1" objects="1" scenarios="1"/>
  <mergeCells count="3">
    <mergeCell ref="B2:H6"/>
    <mergeCell ref="I2:J6"/>
    <mergeCell ref="H8:I11"/>
  </mergeCells>
  <pageMargins left="0.7" right="0.7" top="0.75" bottom="0.75" header="0" footer="0"/>
  <pageSetup orientation="landscape"/>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5E0B3"/>
  </sheetPr>
  <dimension ref="A1:Z1000"/>
  <sheetViews>
    <sheetView showGridLines="0" topLeftCell="A14" workbookViewId="0">
      <selection activeCell="B7" sqref="B7"/>
    </sheetView>
  </sheetViews>
  <sheetFormatPr baseColWidth="10" defaultColWidth="11.21875" defaultRowHeight="15" customHeight="1"/>
  <cols>
    <col min="1" max="10" width="11.5546875" customWidth="1"/>
    <col min="11"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389" t="s">
        <v>0</v>
      </c>
      <c r="C2" s="315"/>
      <c r="D2" s="315"/>
      <c r="E2" s="315"/>
      <c r="F2" s="315"/>
      <c r="G2" s="315"/>
      <c r="H2" s="315"/>
      <c r="I2" s="385"/>
      <c r="J2" s="317"/>
      <c r="K2" s="142"/>
      <c r="L2" s="142"/>
      <c r="M2" s="142"/>
      <c r="N2" s="142"/>
      <c r="O2" s="142"/>
      <c r="P2" s="142"/>
      <c r="Q2" s="142"/>
      <c r="R2" s="142"/>
      <c r="S2" s="142"/>
      <c r="T2" s="142"/>
      <c r="U2" s="142"/>
      <c r="V2" s="142"/>
      <c r="W2" s="142"/>
      <c r="X2" s="142"/>
      <c r="Y2" s="142"/>
      <c r="Z2" s="142"/>
    </row>
    <row r="3" spans="1:26" ht="15.75">
      <c r="A3" s="142"/>
      <c r="B3" s="270"/>
      <c r="C3" s="271"/>
      <c r="D3" s="271"/>
      <c r="E3" s="271"/>
      <c r="F3" s="271"/>
      <c r="G3" s="271"/>
      <c r="H3" s="271"/>
      <c r="I3" s="271"/>
      <c r="J3" s="287"/>
      <c r="K3" s="142"/>
      <c r="L3" s="142"/>
      <c r="M3" s="142"/>
      <c r="N3" s="142"/>
      <c r="O3" s="142"/>
      <c r="P3" s="142"/>
      <c r="Q3" s="142"/>
      <c r="R3" s="142"/>
      <c r="S3" s="142"/>
      <c r="T3" s="142"/>
      <c r="U3" s="142"/>
      <c r="V3" s="142"/>
      <c r="W3" s="142"/>
      <c r="X3" s="142"/>
      <c r="Y3" s="142"/>
      <c r="Z3" s="142"/>
    </row>
    <row r="4" spans="1:26" ht="15.75">
      <c r="A4" s="142"/>
      <c r="B4" s="270"/>
      <c r="C4" s="271"/>
      <c r="D4" s="271"/>
      <c r="E4" s="271"/>
      <c r="F4" s="271"/>
      <c r="G4" s="271"/>
      <c r="H4" s="271"/>
      <c r="I4" s="271"/>
      <c r="J4" s="287"/>
      <c r="K4" s="142"/>
      <c r="L4" s="142"/>
      <c r="M4" s="142"/>
      <c r="N4" s="142"/>
      <c r="O4" s="142"/>
      <c r="P4" s="142"/>
      <c r="Q4" s="142"/>
      <c r="R4" s="142"/>
      <c r="S4" s="142"/>
      <c r="T4" s="142"/>
      <c r="U4" s="142"/>
      <c r="V4" s="142"/>
      <c r="W4" s="142"/>
      <c r="X4" s="142"/>
      <c r="Y4" s="142"/>
      <c r="Z4" s="142"/>
    </row>
    <row r="5" spans="1:26" ht="15.75">
      <c r="A5" s="142"/>
      <c r="B5" s="270"/>
      <c r="C5" s="271"/>
      <c r="D5" s="271"/>
      <c r="E5" s="271"/>
      <c r="F5" s="271"/>
      <c r="G5" s="271"/>
      <c r="H5" s="271"/>
      <c r="I5" s="271"/>
      <c r="J5" s="287"/>
      <c r="K5" s="142"/>
      <c r="L5" s="142"/>
      <c r="M5" s="142"/>
      <c r="N5" s="142"/>
      <c r="O5" s="142"/>
      <c r="P5" s="142"/>
      <c r="Q5" s="142"/>
      <c r="R5" s="142"/>
      <c r="S5" s="142"/>
      <c r="T5" s="142"/>
      <c r="U5" s="142"/>
      <c r="V5" s="142"/>
      <c r="W5" s="142"/>
      <c r="X5" s="142"/>
      <c r="Y5" s="142"/>
      <c r="Z5" s="142"/>
    </row>
    <row r="6" spans="1:26" ht="15.75">
      <c r="A6" s="142"/>
      <c r="B6" s="273"/>
      <c r="C6" s="274"/>
      <c r="D6" s="274"/>
      <c r="E6" s="274"/>
      <c r="F6" s="274"/>
      <c r="G6" s="274"/>
      <c r="H6" s="274"/>
      <c r="I6" s="274"/>
      <c r="J6" s="289"/>
      <c r="K6" s="142"/>
      <c r="L6" s="142"/>
      <c r="M6" s="142"/>
      <c r="N6" s="142"/>
      <c r="O6" s="142"/>
      <c r="P6" s="142"/>
      <c r="Q6" s="142"/>
      <c r="R6" s="142"/>
      <c r="S6" s="142"/>
      <c r="T6" s="142"/>
      <c r="U6" s="142"/>
      <c r="V6" s="142"/>
      <c r="W6" s="142"/>
      <c r="X6" s="142"/>
      <c r="Y6" s="142"/>
      <c r="Z6" s="142"/>
    </row>
    <row r="7" spans="1:26" ht="15.75">
      <c r="A7" s="142"/>
      <c r="B7" s="166"/>
      <c r="C7" s="142"/>
      <c r="D7" s="142"/>
      <c r="E7" s="142"/>
      <c r="F7" s="142"/>
      <c r="G7" s="142"/>
      <c r="H7" s="142"/>
      <c r="I7" s="142"/>
      <c r="J7" s="165"/>
      <c r="K7" s="142"/>
      <c r="L7" s="142"/>
      <c r="M7" s="142"/>
      <c r="N7" s="142"/>
      <c r="O7" s="142"/>
      <c r="P7" s="142"/>
      <c r="Q7" s="142"/>
      <c r="R7" s="142"/>
      <c r="S7" s="142"/>
      <c r="T7" s="142"/>
      <c r="U7" s="142"/>
      <c r="V7" s="142"/>
      <c r="W7" s="142"/>
      <c r="X7" s="142"/>
      <c r="Y7" s="142"/>
      <c r="Z7" s="142"/>
    </row>
    <row r="8" spans="1:26" ht="15.75">
      <c r="A8" s="142"/>
      <c r="B8" s="166"/>
      <c r="C8" s="142"/>
      <c r="D8" s="142"/>
      <c r="E8" s="142"/>
      <c r="F8" s="142"/>
      <c r="G8" s="142"/>
      <c r="H8" s="386">
        <f>'Aprendizaje O'!F4</f>
        <v>1.1274305555555557</v>
      </c>
      <c r="I8" s="387"/>
      <c r="J8" s="165"/>
      <c r="K8" s="142"/>
      <c r="L8" s="142"/>
      <c r="M8" s="142"/>
      <c r="N8" s="142"/>
      <c r="O8" s="142"/>
      <c r="P8" s="142"/>
      <c r="Q8" s="142"/>
      <c r="R8" s="142"/>
      <c r="S8" s="142"/>
      <c r="T8" s="142"/>
      <c r="U8" s="142"/>
      <c r="V8" s="142"/>
      <c r="W8" s="142"/>
      <c r="X8" s="142"/>
      <c r="Y8" s="142"/>
      <c r="Z8" s="142"/>
    </row>
    <row r="9" spans="1:26" ht="15.75">
      <c r="A9" s="142"/>
      <c r="B9" s="166"/>
      <c r="C9" s="142"/>
      <c r="D9" s="142"/>
      <c r="E9" s="142"/>
      <c r="F9" s="142"/>
      <c r="G9" s="142"/>
      <c r="H9" s="295"/>
      <c r="I9" s="350"/>
      <c r="J9" s="165"/>
      <c r="K9" s="142"/>
      <c r="L9" s="142"/>
      <c r="M9" s="142"/>
      <c r="N9" s="142"/>
      <c r="O9" s="142"/>
      <c r="P9" s="142"/>
      <c r="Q9" s="142"/>
      <c r="R9" s="142"/>
      <c r="S9" s="142"/>
      <c r="T9" s="142"/>
      <c r="U9" s="142"/>
      <c r="V9" s="142"/>
      <c r="W9" s="142"/>
      <c r="X9" s="142"/>
      <c r="Y9" s="142"/>
      <c r="Z9" s="142"/>
    </row>
    <row r="10" spans="1:26" ht="15.75">
      <c r="A10" s="142"/>
      <c r="B10" s="166"/>
      <c r="C10" s="142"/>
      <c r="D10" s="142"/>
      <c r="E10" s="142"/>
      <c r="F10" s="142"/>
      <c r="G10" s="142"/>
      <c r="H10" s="295"/>
      <c r="I10" s="350"/>
      <c r="J10" s="165"/>
      <c r="K10" s="142"/>
      <c r="L10" s="142"/>
      <c r="M10" s="142"/>
      <c r="N10" s="142"/>
      <c r="O10" s="142"/>
      <c r="P10" s="142"/>
      <c r="Q10" s="142"/>
      <c r="R10" s="142"/>
      <c r="S10" s="142"/>
      <c r="T10" s="142"/>
      <c r="U10" s="142"/>
      <c r="V10" s="142"/>
      <c r="W10" s="142"/>
      <c r="X10" s="142"/>
      <c r="Y10" s="142"/>
      <c r="Z10" s="142"/>
    </row>
    <row r="11" spans="1:26" ht="15.75">
      <c r="A11" s="142"/>
      <c r="B11" s="166"/>
      <c r="C11" s="142"/>
      <c r="D11" s="142"/>
      <c r="E11" s="142"/>
      <c r="F11" s="142"/>
      <c r="G11" s="142"/>
      <c r="H11" s="388"/>
      <c r="I11" s="357"/>
      <c r="J11" s="165"/>
      <c r="K11" s="142"/>
      <c r="L11" s="142"/>
      <c r="M11" s="142"/>
      <c r="N11" s="142"/>
      <c r="O11" s="142"/>
      <c r="P11" s="142"/>
      <c r="Q11" s="142"/>
      <c r="R11" s="142"/>
      <c r="S11" s="142"/>
      <c r="T11" s="142"/>
      <c r="U11" s="142"/>
      <c r="V11" s="142"/>
      <c r="W11" s="142"/>
      <c r="X11" s="142"/>
      <c r="Y11" s="142"/>
      <c r="Z11" s="142"/>
    </row>
    <row r="12" spans="1:26" ht="15.75">
      <c r="A12" s="142"/>
      <c r="B12" s="166"/>
      <c r="C12" s="167"/>
      <c r="D12" s="168"/>
      <c r="E12" s="168"/>
      <c r="F12" s="168"/>
      <c r="G12" s="168"/>
      <c r="H12" s="168"/>
      <c r="I12" s="170"/>
      <c r="J12" s="165"/>
      <c r="K12" s="142"/>
      <c r="L12" s="142"/>
      <c r="M12" s="142"/>
      <c r="N12" s="142"/>
      <c r="O12" s="142"/>
      <c r="P12" s="142"/>
      <c r="Q12" s="142"/>
      <c r="R12" s="142"/>
      <c r="S12" s="142"/>
      <c r="T12" s="142"/>
      <c r="U12" s="142"/>
      <c r="V12" s="142"/>
      <c r="W12" s="142"/>
      <c r="X12" s="142"/>
      <c r="Y12" s="142"/>
      <c r="Z12" s="142"/>
    </row>
    <row r="13" spans="1:26" ht="15.75">
      <c r="A13" s="142"/>
      <c r="B13" s="166"/>
      <c r="C13" s="166"/>
      <c r="D13" s="142"/>
      <c r="E13" s="142"/>
      <c r="F13" s="142"/>
      <c r="G13" s="142"/>
      <c r="H13" s="142"/>
      <c r="I13" s="165"/>
      <c r="J13" s="165"/>
      <c r="K13" s="142"/>
      <c r="L13" s="142"/>
      <c r="M13" s="142"/>
      <c r="N13" s="142"/>
      <c r="O13" s="142"/>
      <c r="P13" s="142"/>
      <c r="Q13" s="142"/>
      <c r="R13" s="142"/>
      <c r="S13" s="142"/>
      <c r="T13" s="142"/>
      <c r="U13" s="142"/>
      <c r="V13" s="142"/>
      <c r="W13" s="142"/>
      <c r="X13" s="142"/>
      <c r="Y13" s="142"/>
      <c r="Z13" s="142"/>
    </row>
    <row r="14" spans="1:26" ht="15.75">
      <c r="A14" s="142"/>
      <c r="B14" s="166"/>
      <c r="C14" s="166"/>
      <c r="D14" s="142"/>
      <c r="E14" s="142"/>
      <c r="F14" s="142"/>
      <c r="G14" s="142"/>
      <c r="H14" s="142"/>
      <c r="I14" s="165"/>
      <c r="J14" s="165"/>
      <c r="K14" s="142"/>
      <c r="L14" s="142"/>
      <c r="M14" s="142"/>
      <c r="N14" s="142"/>
      <c r="O14" s="142"/>
      <c r="P14" s="142"/>
      <c r="Q14" s="142"/>
      <c r="R14" s="142"/>
      <c r="S14" s="142"/>
      <c r="T14" s="142"/>
      <c r="U14" s="142"/>
      <c r="V14" s="142"/>
      <c r="W14" s="142"/>
      <c r="X14" s="142"/>
      <c r="Y14" s="142"/>
      <c r="Z14" s="142"/>
    </row>
    <row r="15" spans="1:26" ht="15.75">
      <c r="A15" s="142"/>
      <c r="B15" s="166"/>
      <c r="C15" s="166"/>
      <c r="D15" s="142"/>
      <c r="E15" s="142"/>
      <c r="F15" s="142"/>
      <c r="G15" s="142"/>
      <c r="H15" s="142"/>
      <c r="I15" s="165"/>
      <c r="J15" s="165"/>
      <c r="K15" s="142"/>
      <c r="L15" s="142"/>
      <c r="M15" s="142"/>
      <c r="N15" s="142"/>
      <c r="O15" s="142"/>
      <c r="P15" s="142"/>
      <c r="Q15" s="142"/>
      <c r="R15" s="142"/>
      <c r="S15" s="142"/>
      <c r="T15" s="142"/>
      <c r="U15" s="142"/>
      <c r="V15" s="142"/>
      <c r="W15" s="142"/>
      <c r="X15" s="142"/>
      <c r="Y15" s="142"/>
      <c r="Z15" s="142"/>
    </row>
    <row r="16" spans="1:26" ht="15.75">
      <c r="A16" s="142"/>
      <c r="B16" s="166"/>
      <c r="C16" s="166"/>
      <c r="D16" s="142"/>
      <c r="E16" s="142"/>
      <c r="F16" s="142"/>
      <c r="G16" s="142"/>
      <c r="H16" s="142"/>
      <c r="I16" s="165"/>
      <c r="J16" s="165"/>
      <c r="K16" s="142"/>
      <c r="L16" s="142"/>
      <c r="M16" s="142"/>
      <c r="N16" s="142"/>
      <c r="O16" s="142"/>
      <c r="P16" s="142"/>
      <c r="Q16" s="142"/>
      <c r="R16" s="142"/>
      <c r="S16" s="142"/>
      <c r="T16" s="142"/>
      <c r="U16" s="142"/>
      <c r="V16" s="142"/>
      <c r="W16" s="142"/>
      <c r="X16" s="142"/>
      <c r="Y16" s="142"/>
      <c r="Z16" s="142"/>
    </row>
    <row r="17" spans="1:26" ht="15.75">
      <c r="A17" s="142"/>
      <c r="B17" s="166"/>
      <c r="C17" s="166"/>
      <c r="D17" s="142"/>
      <c r="E17" s="142"/>
      <c r="F17" s="142"/>
      <c r="G17" s="142"/>
      <c r="H17" s="142"/>
      <c r="I17" s="165"/>
      <c r="J17" s="165"/>
      <c r="K17" s="142"/>
      <c r="L17" s="142"/>
      <c r="M17" s="142"/>
      <c r="N17" s="142"/>
      <c r="O17" s="142"/>
      <c r="P17" s="142"/>
      <c r="Q17" s="142"/>
      <c r="R17" s="142"/>
      <c r="S17" s="142"/>
      <c r="T17" s="142"/>
      <c r="U17" s="142"/>
      <c r="V17" s="142"/>
      <c r="W17" s="142"/>
      <c r="X17" s="142"/>
      <c r="Y17" s="142"/>
      <c r="Z17" s="142"/>
    </row>
    <row r="18" spans="1:26" ht="15.75">
      <c r="A18" s="142"/>
      <c r="B18" s="166"/>
      <c r="C18" s="166"/>
      <c r="D18" s="142"/>
      <c r="E18" s="142"/>
      <c r="F18" s="142"/>
      <c r="G18" s="142"/>
      <c r="H18" s="142"/>
      <c r="I18" s="165"/>
      <c r="J18" s="165"/>
      <c r="K18" s="142"/>
      <c r="L18" s="142"/>
      <c r="M18" s="142"/>
      <c r="N18" s="142"/>
      <c r="O18" s="142"/>
      <c r="P18" s="142"/>
      <c r="Q18" s="142"/>
      <c r="R18" s="142"/>
      <c r="S18" s="142"/>
      <c r="T18" s="142"/>
      <c r="U18" s="142"/>
      <c r="V18" s="142"/>
      <c r="W18" s="142"/>
      <c r="X18" s="142"/>
      <c r="Y18" s="142"/>
      <c r="Z18" s="142"/>
    </row>
    <row r="19" spans="1:26" ht="15.75">
      <c r="A19" s="142"/>
      <c r="B19" s="166"/>
      <c r="C19" s="166"/>
      <c r="D19" s="142"/>
      <c r="E19" s="142"/>
      <c r="F19" s="142"/>
      <c r="G19" s="142"/>
      <c r="H19" s="142"/>
      <c r="I19" s="165"/>
      <c r="J19" s="165"/>
      <c r="K19" s="142"/>
      <c r="L19" s="142"/>
      <c r="M19" s="142"/>
      <c r="N19" s="142"/>
      <c r="O19" s="142"/>
      <c r="P19" s="142"/>
      <c r="Q19" s="142"/>
      <c r="R19" s="142"/>
      <c r="S19" s="142"/>
      <c r="T19" s="142"/>
      <c r="U19" s="142"/>
      <c r="V19" s="142"/>
      <c r="W19" s="142"/>
      <c r="X19" s="142"/>
      <c r="Y19" s="142"/>
      <c r="Z19" s="142"/>
    </row>
    <row r="20" spans="1:26" ht="15.75">
      <c r="A20" s="142"/>
      <c r="B20" s="166"/>
      <c r="C20" s="166"/>
      <c r="D20" s="142"/>
      <c r="E20" s="142"/>
      <c r="F20" s="142"/>
      <c r="G20" s="142"/>
      <c r="H20" s="142"/>
      <c r="I20" s="165"/>
      <c r="J20" s="165"/>
      <c r="K20" s="142"/>
      <c r="L20" s="142"/>
      <c r="M20" s="142"/>
      <c r="N20" s="142"/>
      <c r="O20" s="142"/>
      <c r="P20" s="142"/>
      <c r="Q20" s="142"/>
      <c r="R20" s="142"/>
      <c r="S20" s="142"/>
      <c r="T20" s="142"/>
      <c r="U20" s="142"/>
      <c r="V20" s="142"/>
      <c r="W20" s="142"/>
      <c r="X20" s="142"/>
      <c r="Y20" s="142"/>
      <c r="Z20" s="142"/>
    </row>
    <row r="21" spans="1:26" ht="15.75" customHeight="1">
      <c r="A21" s="142"/>
      <c r="B21" s="166"/>
      <c r="C21" s="166"/>
      <c r="D21" s="142"/>
      <c r="E21" s="142"/>
      <c r="F21" s="142"/>
      <c r="G21" s="142"/>
      <c r="H21" s="142"/>
      <c r="I21" s="165"/>
      <c r="J21" s="165"/>
      <c r="K21" s="142"/>
      <c r="L21" s="142"/>
      <c r="M21" s="142"/>
      <c r="N21" s="142"/>
      <c r="O21" s="142"/>
      <c r="P21" s="142"/>
      <c r="Q21" s="142"/>
      <c r="R21" s="142"/>
      <c r="S21" s="142"/>
      <c r="T21" s="142"/>
      <c r="U21" s="142"/>
      <c r="V21" s="142"/>
      <c r="W21" s="142"/>
      <c r="X21" s="142"/>
      <c r="Y21" s="142"/>
      <c r="Z21" s="142"/>
    </row>
    <row r="22" spans="1:26" ht="15.75" customHeight="1">
      <c r="A22" s="142"/>
      <c r="B22" s="166"/>
      <c r="C22" s="166"/>
      <c r="D22" s="142"/>
      <c r="E22" s="142"/>
      <c r="F22" s="142"/>
      <c r="G22" s="142"/>
      <c r="H22" s="142"/>
      <c r="I22" s="165"/>
      <c r="J22" s="165"/>
      <c r="K22" s="142"/>
      <c r="L22" s="142"/>
      <c r="M22" s="142"/>
      <c r="N22" s="142"/>
      <c r="O22" s="142"/>
      <c r="P22" s="142"/>
      <c r="Q22" s="142"/>
      <c r="R22" s="142"/>
      <c r="S22" s="142"/>
      <c r="T22" s="142"/>
      <c r="U22" s="142"/>
      <c r="V22" s="142"/>
      <c r="W22" s="142"/>
      <c r="X22" s="142"/>
      <c r="Y22" s="142"/>
      <c r="Z22" s="142"/>
    </row>
    <row r="23" spans="1:26" ht="15.75" customHeight="1">
      <c r="A23" s="142"/>
      <c r="B23" s="166"/>
      <c r="C23" s="171"/>
      <c r="D23" s="172"/>
      <c r="E23" s="172"/>
      <c r="F23" s="172"/>
      <c r="G23" s="172"/>
      <c r="H23" s="172"/>
      <c r="I23" s="174"/>
      <c r="J23" s="165"/>
      <c r="K23" s="142"/>
      <c r="L23" s="142"/>
      <c r="M23" s="142"/>
      <c r="N23" s="142"/>
      <c r="O23" s="142"/>
      <c r="P23" s="142"/>
      <c r="Q23" s="142"/>
      <c r="R23" s="142"/>
      <c r="S23" s="142"/>
      <c r="T23" s="142"/>
      <c r="U23" s="142"/>
      <c r="V23" s="142"/>
      <c r="W23" s="142"/>
      <c r="X23" s="142"/>
      <c r="Y23" s="142"/>
      <c r="Z23" s="142"/>
    </row>
    <row r="24" spans="1:26" ht="15.75" customHeight="1">
      <c r="A24" s="142"/>
      <c r="B24" s="166"/>
      <c r="C24" s="142"/>
      <c r="D24" s="142"/>
      <c r="E24" s="142"/>
      <c r="F24" s="142"/>
      <c r="G24" s="142"/>
      <c r="H24" s="142"/>
      <c r="I24" s="142"/>
      <c r="J24" s="165"/>
      <c r="K24" s="142"/>
      <c r="L24" s="142"/>
      <c r="M24" s="142"/>
      <c r="N24" s="142"/>
      <c r="O24" s="142"/>
      <c r="P24" s="142"/>
      <c r="Q24" s="142"/>
      <c r="R24" s="142"/>
      <c r="S24" s="142"/>
      <c r="T24" s="142"/>
      <c r="U24" s="142"/>
      <c r="V24" s="142"/>
      <c r="W24" s="142"/>
      <c r="X24" s="142"/>
      <c r="Y24" s="142"/>
      <c r="Z24" s="142"/>
    </row>
    <row r="25" spans="1:26" ht="15.75" customHeight="1">
      <c r="A25" s="142"/>
      <c r="B25" s="171"/>
      <c r="C25" s="172"/>
      <c r="D25" s="172"/>
      <c r="E25" s="172"/>
      <c r="F25" s="172"/>
      <c r="G25" s="172"/>
      <c r="H25" s="172"/>
      <c r="I25" s="172"/>
      <c r="J25" s="174"/>
      <c r="K25" s="142"/>
      <c r="L25" s="142"/>
      <c r="M25" s="142"/>
      <c r="N25" s="142"/>
      <c r="O25" s="142"/>
      <c r="P25" s="142"/>
      <c r="Q25" s="142"/>
      <c r="R25" s="142"/>
      <c r="S25" s="142"/>
      <c r="T25" s="142"/>
      <c r="U25" s="142"/>
      <c r="V25" s="142"/>
      <c r="W25" s="142"/>
      <c r="X25" s="142"/>
      <c r="Y25" s="142"/>
      <c r="Z25" s="142"/>
    </row>
    <row r="26" spans="1:26" ht="15.75" customHeight="1">
      <c r="A26" s="142"/>
      <c r="B26" s="166"/>
      <c r="C26" s="142"/>
      <c r="D26" s="142"/>
      <c r="E26" s="142"/>
      <c r="F26" s="142"/>
      <c r="G26" s="142"/>
      <c r="H26" s="142"/>
      <c r="I26" s="142"/>
      <c r="J26" s="165"/>
      <c r="K26" s="142"/>
      <c r="L26" s="142"/>
      <c r="M26" s="142"/>
      <c r="N26" s="142"/>
      <c r="O26" s="142"/>
      <c r="P26" s="142"/>
      <c r="Q26" s="142"/>
      <c r="R26" s="142"/>
      <c r="S26" s="142"/>
      <c r="T26" s="142"/>
      <c r="U26" s="142"/>
      <c r="V26" s="142"/>
      <c r="W26" s="142"/>
      <c r="X26" s="142"/>
      <c r="Y26" s="142"/>
      <c r="Z26" s="142"/>
    </row>
    <row r="27" spans="1:26" ht="15.75" customHeight="1">
      <c r="A27" s="142"/>
      <c r="B27" s="166"/>
      <c r="C27" s="142"/>
      <c r="D27" s="142"/>
      <c r="E27" s="142"/>
      <c r="F27" s="142"/>
      <c r="G27" s="142"/>
      <c r="H27" s="142"/>
      <c r="I27" s="142"/>
      <c r="J27" s="165"/>
      <c r="K27" s="142"/>
      <c r="L27" s="142"/>
      <c r="M27" s="142"/>
      <c r="N27" s="142"/>
      <c r="O27" s="142"/>
      <c r="P27" s="142"/>
      <c r="Q27" s="142"/>
      <c r="R27" s="142"/>
      <c r="S27" s="142"/>
      <c r="T27" s="142"/>
      <c r="U27" s="142"/>
      <c r="V27" s="142"/>
      <c r="W27" s="142"/>
      <c r="X27" s="142"/>
      <c r="Y27" s="142"/>
      <c r="Z27" s="142"/>
    </row>
    <row r="28" spans="1:26" ht="15.75" customHeight="1">
      <c r="A28" s="142"/>
      <c r="B28" s="166"/>
      <c r="C28" s="142"/>
      <c r="D28" s="142"/>
      <c r="E28" s="142"/>
      <c r="F28" s="142"/>
      <c r="G28" s="142"/>
      <c r="H28" s="142"/>
      <c r="I28" s="142"/>
      <c r="J28" s="165"/>
      <c r="K28" s="142"/>
      <c r="L28" s="142"/>
      <c r="M28" s="142"/>
      <c r="N28" s="142"/>
      <c r="O28" s="142"/>
      <c r="P28" s="142"/>
      <c r="Q28" s="142"/>
      <c r="R28" s="142"/>
      <c r="S28" s="142"/>
      <c r="T28" s="142"/>
      <c r="U28" s="142"/>
      <c r="V28" s="142"/>
      <c r="W28" s="142"/>
      <c r="X28" s="142"/>
      <c r="Y28" s="142"/>
      <c r="Z28" s="142"/>
    </row>
    <row r="29" spans="1:26" ht="15.75" customHeight="1">
      <c r="A29" s="142"/>
      <c r="B29" s="166"/>
      <c r="C29" s="142"/>
      <c r="D29" s="142"/>
      <c r="E29" s="142"/>
      <c r="F29" s="142"/>
      <c r="G29" s="142"/>
      <c r="H29" s="142"/>
      <c r="I29" s="142"/>
      <c r="J29" s="165"/>
      <c r="K29" s="142"/>
      <c r="L29" s="142"/>
      <c r="M29" s="142"/>
      <c r="N29" s="142"/>
      <c r="O29" s="142"/>
      <c r="P29" s="142"/>
      <c r="Q29" s="142"/>
      <c r="R29" s="142"/>
      <c r="S29" s="142"/>
      <c r="T29" s="142"/>
      <c r="U29" s="142"/>
      <c r="V29" s="142"/>
      <c r="W29" s="142"/>
      <c r="X29" s="142"/>
      <c r="Y29" s="142"/>
      <c r="Z29" s="142"/>
    </row>
    <row r="30" spans="1:26" ht="15.75" customHeight="1">
      <c r="A30" s="142"/>
      <c r="B30" s="166"/>
      <c r="C30" s="142"/>
      <c r="D30" s="142"/>
      <c r="E30" s="142"/>
      <c r="F30" s="142"/>
      <c r="G30" s="142"/>
      <c r="H30" s="142"/>
      <c r="I30" s="142"/>
      <c r="J30" s="165"/>
      <c r="K30" s="142"/>
      <c r="L30" s="142"/>
      <c r="M30" s="142"/>
      <c r="N30" s="142"/>
      <c r="O30" s="142"/>
      <c r="P30" s="142"/>
      <c r="Q30" s="142"/>
      <c r="R30" s="142"/>
      <c r="S30" s="142"/>
      <c r="T30" s="142"/>
      <c r="U30" s="142"/>
      <c r="V30" s="142"/>
      <c r="W30" s="142"/>
      <c r="X30" s="142"/>
      <c r="Y30" s="142"/>
      <c r="Z30" s="142"/>
    </row>
    <row r="31" spans="1:26" ht="15.75" customHeight="1">
      <c r="A31" s="142"/>
      <c r="B31" s="166"/>
      <c r="C31" s="142"/>
      <c r="D31" s="142"/>
      <c r="E31" s="142"/>
      <c r="F31" s="142"/>
      <c r="G31" s="142"/>
      <c r="H31" s="142"/>
      <c r="I31" s="142"/>
      <c r="J31" s="165"/>
      <c r="K31" s="142"/>
      <c r="L31" s="142"/>
      <c r="M31" s="142"/>
      <c r="N31" s="142"/>
      <c r="O31" s="142"/>
      <c r="P31" s="142"/>
      <c r="Q31" s="142"/>
      <c r="R31" s="142"/>
      <c r="S31" s="142"/>
      <c r="T31" s="142"/>
      <c r="U31" s="142"/>
      <c r="V31" s="142"/>
      <c r="W31" s="142"/>
      <c r="X31" s="142"/>
      <c r="Y31" s="142"/>
      <c r="Z31" s="142"/>
    </row>
    <row r="32" spans="1:26" ht="15.75" customHeight="1">
      <c r="A32" s="142"/>
      <c r="B32" s="171"/>
      <c r="C32" s="172"/>
      <c r="D32" s="172"/>
      <c r="E32" s="172"/>
      <c r="F32" s="172"/>
      <c r="G32" s="172"/>
      <c r="H32" s="172"/>
      <c r="I32" s="172"/>
      <c r="J32" s="174"/>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PWOd7UXG/gMLbu+CryIzDWnZeb25EcuEaxcouVvR2k2k08ytCGumvejN+V3xPV/mdcd+UjH6rsmh7pSp8g/uig==" saltValue="YASKxEmlgFF5X6vQyIc+DA==" spinCount="100000" sheet="1" objects="1" scenarios="1"/>
  <mergeCells count="3">
    <mergeCell ref="B2:H6"/>
    <mergeCell ref="I2:J6"/>
    <mergeCell ref="H8:I11"/>
  </mergeCells>
  <pageMargins left="0.7" right="0.7" top="0.75" bottom="0.75" header="0" footer="0"/>
  <pageSetup orientation="landscape"/>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C5E0B3"/>
  </sheetPr>
  <dimension ref="A1:Z1000"/>
  <sheetViews>
    <sheetView showGridLines="0" topLeftCell="A17" workbookViewId="0">
      <selection activeCell="B7" sqref="B7"/>
    </sheetView>
  </sheetViews>
  <sheetFormatPr baseColWidth="10" defaultColWidth="11.21875" defaultRowHeight="15" customHeight="1"/>
  <cols>
    <col min="1" max="10" width="11.5546875" customWidth="1"/>
    <col min="11"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389" t="s">
        <v>0</v>
      </c>
      <c r="C2" s="315"/>
      <c r="D2" s="315"/>
      <c r="E2" s="315"/>
      <c r="F2" s="315"/>
      <c r="G2" s="315"/>
      <c r="H2" s="315"/>
      <c r="I2" s="385"/>
      <c r="J2" s="317"/>
      <c r="K2" s="142"/>
      <c r="L2" s="142"/>
      <c r="M2" s="142"/>
      <c r="N2" s="142"/>
      <c r="O2" s="142"/>
      <c r="P2" s="142"/>
      <c r="Q2" s="142"/>
      <c r="R2" s="142"/>
      <c r="S2" s="142"/>
      <c r="T2" s="142"/>
      <c r="U2" s="142"/>
      <c r="V2" s="142"/>
      <c r="W2" s="142"/>
      <c r="X2" s="142"/>
      <c r="Y2" s="142"/>
      <c r="Z2" s="142"/>
    </row>
    <row r="3" spans="1:26" ht="15" customHeight="1">
      <c r="A3" s="142"/>
      <c r="B3" s="270"/>
      <c r="C3" s="271"/>
      <c r="D3" s="271"/>
      <c r="E3" s="271"/>
      <c r="F3" s="271"/>
      <c r="G3" s="271"/>
      <c r="H3" s="271"/>
      <c r="I3" s="271"/>
      <c r="J3" s="287"/>
      <c r="K3" s="142"/>
      <c r="L3" s="142"/>
      <c r="M3" s="142"/>
      <c r="N3" s="142"/>
      <c r="O3" s="142"/>
      <c r="P3" s="142"/>
      <c r="Q3" s="142"/>
      <c r="R3" s="142"/>
      <c r="S3" s="142"/>
      <c r="T3" s="142"/>
      <c r="U3" s="142"/>
      <c r="V3" s="142"/>
      <c r="W3" s="142"/>
      <c r="X3" s="142"/>
      <c r="Y3" s="142"/>
      <c r="Z3" s="142"/>
    </row>
    <row r="4" spans="1:26" ht="15" customHeight="1">
      <c r="A4" s="142"/>
      <c r="B4" s="270"/>
      <c r="C4" s="271"/>
      <c r="D4" s="271"/>
      <c r="E4" s="271"/>
      <c r="F4" s="271"/>
      <c r="G4" s="271"/>
      <c r="H4" s="271"/>
      <c r="I4" s="271"/>
      <c r="J4" s="287"/>
      <c r="K4" s="142"/>
      <c r="L4" s="142"/>
      <c r="M4" s="142"/>
      <c r="N4" s="142"/>
      <c r="O4" s="142"/>
      <c r="P4" s="142"/>
      <c r="Q4" s="142"/>
      <c r="R4" s="142"/>
      <c r="S4" s="142"/>
      <c r="T4" s="142"/>
      <c r="U4" s="142"/>
      <c r="V4" s="142"/>
      <c r="W4" s="142"/>
      <c r="X4" s="142"/>
      <c r="Y4" s="142"/>
      <c r="Z4" s="142"/>
    </row>
    <row r="5" spans="1:26" ht="15" customHeight="1">
      <c r="A5" s="142"/>
      <c r="B5" s="270"/>
      <c r="C5" s="271"/>
      <c r="D5" s="271"/>
      <c r="E5" s="271"/>
      <c r="F5" s="271"/>
      <c r="G5" s="271"/>
      <c r="H5" s="271"/>
      <c r="I5" s="271"/>
      <c r="J5" s="287"/>
      <c r="K5" s="142"/>
      <c r="L5" s="142"/>
      <c r="M5" s="142"/>
      <c r="N5" s="142"/>
      <c r="O5" s="142"/>
      <c r="P5" s="142"/>
      <c r="Q5" s="142"/>
      <c r="R5" s="142"/>
      <c r="S5" s="142"/>
      <c r="T5" s="142"/>
      <c r="U5" s="142"/>
      <c r="V5" s="142"/>
      <c r="W5" s="142"/>
      <c r="X5" s="142"/>
      <c r="Y5" s="142"/>
      <c r="Z5" s="142"/>
    </row>
    <row r="6" spans="1:26" ht="15.75" customHeight="1">
      <c r="A6" s="142"/>
      <c r="B6" s="273"/>
      <c r="C6" s="274"/>
      <c r="D6" s="274"/>
      <c r="E6" s="274"/>
      <c r="F6" s="274"/>
      <c r="G6" s="274"/>
      <c r="H6" s="274"/>
      <c r="I6" s="274"/>
      <c r="J6" s="289"/>
      <c r="K6" s="142"/>
      <c r="L6" s="142"/>
      <c r="M6" s="142"/>
      <c r="N6" s="142"/>
      <c r="O6" s="142"/>
      <c r="P6" s="142"/>
      <c r="Q6" s="142"/>
      <c r="R6" s="142"/>
      <c r="S6" s="142"/>
      <c r="T6" s="142"/>
      <c r="U6" s="142"/>
      <c r="V6" s="142"/>
      <c r="W6" s="142"/>
      <c r="X6" s="142"/>
      <c r="Y6" s="142"/>
      <c r="Z6" s="142"/>
    </row>
    <row r="7" spans="1:26" ht="15.75">
      <c r="A7" s="142"/>
      <c r="B7" s="166"/>
      <c r="C7" s="142"/>
      <c r="D7" s="142"/>
      <c r="E7" s="142"/>
      <c r="F7" s="142"/>
      <c r="G7" s="142"/>
      <c r="H7" s="142"/>
      <c r="I7" s="142"/>
      <c r="J7" s="165"/>
      <c r="K7" s="142"/>
      <c r="L7" s="142"/>
      <c r="M7" s="142"/>
      <c r="N7" s="142"/>
      <c r="O7" s="142"/>
      <c r="P7" s="142"/>
      <c r="Q7" s="142"/>
      <c r="R7" s="142"/>
      <c r="S7" s="142"/>
      <c r="T7" s="142"/>
      <c r="U7" s="142"/>
      <c r="V7" s="142"/>
      <c r="W7" s="142"/>
      <c r="X7" s="142"/>
      <c r="Y7" s="142"/>
      <c r="Z7" s="142"/>
    </row>
    <row r="8" spans="1:26" ht="15.75">
      <c r="A8" s="142"/>
      <c r="B8" s="166"/>
      <c r="C8" s="142"/>
      <c r="D8" s="142"/>
      <c r="E8" s="142"/>
      <c r="F8" s="142"/>
      <c r="G8" s="142"/>
      <c r="H8" s="386">
        <f>'Recursos O'!F4</f>
        <v>0.89471891534391546</v>
      </c>
      <c r="I8" s="387"/>
      <c r="J8" s="165"/>
      <c r="K8" s="142"/>
      <c r="L8" s="142"/>
      <c r="M8" s="142"/>
      <c r="N8" s="142"/>
      <c r="O8" s="142"/>
      <c r="P8" s="142"/>
      <c r="Q8" s="142"/>
      <c r="R8" s="142"/>
      <c r="S8" s="142"/>
      <c r="T8" s="142"/>
      <c r="U8" s="142"/>
      <c r="V8" s="142"/>
      <c r="W8" s="142"/>
      <c r="X8" s="142"/>
      <c r="Y8" s="142"/>
      <c r="Z8" s="142"/>
    </row>
    <row r="9" spans="1:26" ht="15.75">
      <c r="A9" s="142"/>
      <c r="B9" s="166"/>
      <c r="C9" s="142"/>
      <c r="D9" s="142"/>
      <c r="E9" s="142"/>
      <c r="F9" s="142"/>
      <c r="G9" s="142"/>
      <c r="H9" s="295"/>
      <c r="I9" s="350"/>
      <c r="J9" s="165"/>
      <c r="K9" s="142"/>
      <c r="L9" s="142"/>
      <c r="M9" s="142"/>
      <c r="N9" s="142"/>
      <c r="O9" s="142"/>
      <c r="P9" s="142"/>
      <c r="Q9" s="142"/>
      <c r="R9" s="142"/>
      <c r="S9" s="142"/>
      <c r="T9" s="142"/>
      <c r="U9" s="142"/>
      <c r="V9" s="142"/>
      <c r="W9" s="142"/>
      <c r="X9" s="142"/>
      <c r="Y9" s="142"/>
      <c r="Z9" s="142"/>
    </row>
    <row r="10" spans="1:26" ht="15.75">
      <c r="A10" s="142"/>
      <c r="B10" s="166"/>
      <c r="C10" s="142"/>
      <c r="D10" s="142"/>
      <c r="E10" s="142"/>
      <c r="F10" s="142"/>
      <c r="G10" s="142"/>
      <c r="H10" s="295"/>
      <c r="I10" s="350"/>
      <c r="J10" s="165"/>
      <c r="K10" s="142"/>
      <c r="L10" s="142"/>
      <c r="M10" s="142"/>
      <c r="N10" s="142"/>
      <c r="O10" s="142"/>
      <c r="P10" s="142"/>
      <c r="Q10" s="142"/>
      <c r="R10" s="142"/>
      <c r="S10" s="142"/>
      <c r="T10" s="142"/>
      <c r="U10" s="142"/>
      <c r="V10" s="142"/>
      <c r="W10" s="142"/>
      <c r="X10" s="142"/>
      <c r="Y10" s="142"/>
      <c r="Z10" s="142"/>
    </row>
    <row r="11" spans="1:26" ht="15.75">
      <c r="A11" s="142"/>
      <c r="B11" s="166"/>
      <c r="C11" s="142"/>
      <c r="D11" s="142"/>
      <c r="E11" s="142"/>
      <c r="F11" s="142"/>
      <c r="G11" s="142"/>
      <c r="H11" s="388"/>
      <c r="I11" s="357"/>
      <c r="J11" s="165"/>
      <c r="K11" s="142"/>
      <c r="L11" s="142"/>
      <c r="M11" s="142"/>
      <c r="N11" s="142"/>
      <c r="O11" s="142"/>
      <c r="P11" s="142"/>
      <c r="Q11" s="142"/>
      <c r="R11" s="142"/>
      <c r="S11" s="142"/>
      <c r="T11" s="142"/>
      <c r="U11" s="142"/>
      <c r="V11" s="142"/>
      <c r="W11" s="142"/>
      <c r="X11" s="142"/>
      <c r="Y11" s="142"/>
      <c r="Z11" s="142"/>
    </row>
    <row r="12" spans="1:26" ht="15.75">
      <c r="A12" s="142"/>
      <c r="B12" s="166"/>
      <c r="C12" s="167"/>
      <c r="D12" s="168"/>
      <c r="E12" s="168"/>
      <c r="F12" s="168"/>
      <c r="G12" s="168"/>
      <c r="H12" s="168"/>
      <c r="I12" s="170"/>
      <c r="J12" s="165"/>
      <c r="K12" s="142"/>
      <c r="L12" s="142"/>
      <c r="M12" s="142"/>
      <c r="N12" s="142"/>
      <c r="O12" s="142"/>
      <c r="P12" s="142"/>
      <c r="Q12" s="142"/>
      <c r="R12" s="142"/>
      <c r="S12" s="142"/>
      <c r="T12" s="142"/>
      <c r="U12" s="142"/>
      <c r="V12" s="142"/>
      <c r="W12" s="142"/>
      <c r="X12" s="142"/>
      <c r="Y12" s="142"/>
      <c r="Z12" s="142"/>
    </row>
    <row r="13" spans="1:26" ht="15.75">
      <c r="A13" s="142"/>
      <c r="B13" s="166"/>
      <c r="C13" s="166"/>
      <c r="D13" s="142"/>
      <c r="E13" s="142"/>
      <c r="F13" s="142"/>
      <c r="G13" s="142"/>
      <c r="H13" s="142"/>
      <c r="I13" s="165"/>
      <c r="J13" s="165"/>
      <c r="K13" s="142"/>
      <c r="L13" s="142"/>
      <c r="M13" s="142"/>
      <c r="N13" s="142"/>
      <c r="O13" s="142"/>
      <c r="P13" s="142"/>
      <c r="Q13" s="142"/>
      <c r="R13" s="142"/>
      <c r="S13" s="142"/>
      <c r="T13" s="142"/>
      <c r="U13" s="142"/>
      <c r="V13" s="142"/>
      <c r="W13" s="142"/>
      <c r="X13" s="142"/>
      <c r="Y13" s="142"/>
      <c r="Z13" s="142"/>
    </row>
    <row r="14" spans="1:26" ht="15.75">
      <c r="A14" s="142"/>
      <c r="B14" s="166"/>
      <c r="C14" s="166"/>
      <c r="D14" s="142"/>
      <c r="E14" s="142"/>
      <c r="F14" s="142"/>
      <c r="G14" s="142"/>
      <c r="H14" s="142"/>
      <c r="I14" s="165"/>
      <c r="J14" s="165"/>
      <c r="K14" s="142"/>
      <c r="L14" s="142"/>
      <c r="M14" s="142"/>
      <c r="N14" s="142"/>
      <c r="O14" s="142"/>
      <c r="P14" s="142"/>
      <c r="Q14" s="142"/>
      <c r="R14" s="142"/>
      <c r="S14" s="142"/>
      <c r="T14" s="142"/>
      <c r="U14" s="142"/>
      <c r="V14" s="142"/>
      <c r="W14" s="142"/>
      <c r="X14" s="142"/>
      <c r="Y14" s="142"/>
      <c r="Z14" s="142"/>
    </row>
    <row r="15" spans="1:26" ht="15.75">
      <c r="A15" s="142"/>
      <c r="B15" s="166"/>
      <c r="C15" s="166"/>
      <c r="D15" s="142"/>
      <c r="E15" s="142"/>
      <c r="F15" s="142"/>
      <c r="G15" s="142"/>
      <c r="H15" s="142"/>
      <c r="I15" s="165"/>
      <c r="J15" s="165"/>
      <c r="K15" s="142"/>
      <c r="L15" s="142"/>
      <c r="M15" s="142"/>
      <c r="N15" s="142"/>
      <c r="O15" s="142"/>
      <c r="P15" s="142"/>
      <c r="Q15" s="142"/>
      <c r="R15" s="142"/>
      <c r="S15" s="142"/>
      <c r="T15" s="142"/>
      <c r="U15" s="142"/>
      <c r="V15" s="142"/>
      <c r="W15" s="142"/>
      <c r="X15" s="142"/>
      <c r="Y15" s="142"/>
      <c r="Z15" s="142"/>
    </row>
    <row r="16" spans="1:26" ht="15.75">
      <c r="A16" s="142"/>
      <c r="B16" s="166"/>
      <c r="C16" s="166"/>
      <c r="D16" s="142"/>
      <c r="E16" s="142"/>
      <c r="F16" s="142"/>
      <c r="G16" s="142"/>
      <c r="H16" s="142"/>
      <c r="I16" s="165"/>
      <c r="J16" s="165"/>
      <c r="K16" s="142"/>
      <c r="L16" s="142"/>
      <c r="M16" s="142"/>
      <c r="N16" s="142"/>
      <c r="O16" s="142"/>
      <c r="P16" s="142"/>
      <c r="Q16" s="142"/>
      <c r="R16" s="142"/>
      <c r="S16" s="142"/>
      <c r="T16" s="142"/>
      <c r="U16" s="142"/>
      <c r="V16" s="142"/>
      <c r="W16" s="142"/>
      <c r="X16" s="142"/>
      <c r="Y16" s="142"/>
      <c r="Z16" s="142"/>
    </row>
    <row r="17" spans="1:26" ht="15.75">
      <c r="A17" s="142"/>
      <c r="B17" s="166"/>
      <c r="C17" s="166"/>
      <c r="D17" s="142"/>
      <c r="E17" s="142"/>
      <c r="F17" s="142"/>
      <c r="G17" s="142"/>
      <c r="H17" s="142"/>
      <c r="I17" s="165"/>
      <c r="J17" s="165"/>
      <c r="K17" s="142"/>
      <c r="L17" s="142"/>
      <c r="M17" s="142"/>
      <c r="N17" s="142"/>
      <c r="O17" s="142"/>
      <c r="P17" s="142"/>
      <c r="Q17" s="142"/>
      <c r="R17" s="142"/>
      <c r="S17" s="142"/>
      <c r="T17" s="142"/>
      <c r="U17" s="142"/>
      <c r="V17" s="142"/>
      <c r="W17" s="142"/>
      <c r="X17" s="142"/>
      <c r="Y17" s="142"/>
      <c r="Z17" s="142"/>
    </row>
    <row r="18" spans="1:26" ht="15.75">
      <c r="A18" s="142"/>
      <c r="B18" s="166"/>
      <c r="C18" s="166"/>
      <c r="D18" s="142"/>
      <c r="E18" s="142"/>
      <c r="F18" s="142"/>
      <c r="G18" s="142"/>
      <c r="H18" s="142"/>
      <c r="I18" s="165"/>
      <c r="J18" s="165"/>
      <c r="K18" s="142"/>
      <c r="L18" s="142"/>
      <c r="M18" s="142"/>
      <c r="N18" s="142"/>
      <c r="O18" s="142"/>
      <c r="P18" s="142"/>
      <c r="Q18" s="142"/>
      <c r="R18" s="142"/>
      <c r="S18" s="142"/>
      <c r="T18" s="142"/>
      <c r="U18" s="142"/>
      <c r="V18" s="142"/>
      <c r="W18" s="142"/>
      <c r="X18" s="142"/>
      <c r="Y18" s="142"/>
      <c r="Z18" s="142"/>
    </row>
    <row r="19" spans="1:26" ht="15.75">
      <c r="A19" s="142"/>
      <c r="B19" s="166"/>
      <c r="C19" s="166"/>
      <c r="D19" s="142"/>
      <c r="E19" s="142"/>
      <c r="F19" s="142"/>
      <c r="G19" s="142"/>
      <c r="H19" s="142"/>
      <c r="I19" s="165"/>
      <c r="J19" s="165"/>
      <c r="K19" s="142"/>
      <c r="L19" s="142"/>
      <c r="M19" s="142"/>
      <c r="N19" s="142"/>
      <c r="O19" s="142"/>
      <c r="P19" s="142"/>
      <c r="Q19" s="142"/>
      <c r="R19" s="142"/>
      <c r="S19" s="142"/>
      <c r="T19" s="142"/>
      <c r="U19" s="142"/>
      <c r="V19" s="142"/>
      <c r="W19" s="142"/>
      <c r="X19" s="142"/>
      <c r="Y19" s="142"/>
      <c r="Z19" s="142"/>
    </row>
    <row r="20" spans="1:26" ht="15.75">
      <c r="A20" s="142"/>
      <c r="B20" s="166"/>
      <c r="C20" s="166"/>
      <c r="D20" s="142"/>
      <c r="E20" s="142"/>
      <c r="F20" s="142"/>
      <c r="G20" s="142"/>
      <c r="H20" s="142"/>
      <c r="I20" s="165"/>
      <c r="J20" s="165"/>
      <c r="K20" s="142"/>
      <c r="L20" s="142"/>
      <c r="M20" s="142"/>
      <c r="N20" s="142"/>
      <c r="O20" s="142"/>
      <c r="P20" s="142"/>
      <c r="Q20" s="142"/>
      <c r="R20" s="142"/>
      <c r="S20" s="142"/>
      <c r="T20" s="142"/>
      <c r="U20" s="142"/>
      <c r="V20" s="142"/>
      <c r="W20" s="142"/>
      <c r="X20" s="142"/>
      <c r="Y20" s="142"/>
      <c r="Z20" s="142"/>
    </row>
    <row r="21" spans="1:26" ht="15.75" customHeight="1">
      <c r="A21" s="142"/>
      <c r="B21" s="166"/>
      <c r="C21" s="166"/>
      <c r="D21" s="142"/>
      <c r="E21" s="142"/>
      <c r="F21" s="142"/>
      <c r="G21" s="142"/>
      <c r="H21" s="142"/>
      <c r="I21" s="165"/>
      <c r="J21" s="165"/>
      <c r="K21" s="142"/>
      <c r="L21" s="142"/>
      <c r="M21" s="142"/>
      <c r="N21" s="142"/>
      <c r="O21" s="142"/>
      <c r="P21" s="142"/>
      <c r="Q21" s="142"/>
      <c r="R21" s="142"/>
      <c r="S21" s="142"/>
      <c r="T21" s="142"/>
      <c r="U21" s="142"/>
      <c r="V21" s="142"/>
      <c r="W21" s="142"/>
      <c r="X21" s="142"/>
      <c r="Y21" s="142"/>
      <c r="Z21" s="142"/>
    </row>
    <row r="22" spans="1:26" ht="15.75" customHeight="1">
      <c r="A22" s="142"/>
      <c r="B22" s="166"/>
      <c r="C22" s="166"/>
      <c r="D22" s="142"/>
      <c r="E22" s="142"/>
      <c r="F22" s="142"/>
      <c r="G22" s="142"/>
      <c r="H22" s="142"/>
      <c r="I22" s="165"/>
      <c r="J22" s="165"/>
      <c r="K22" s="142"/>
      <c r="L22" s="142"/>
      <c r="M22" s="142"/>
      <c r="N22" s="142"/>
      <c r="O22" s="142"/>
      <c r="P22" s="142"/>
      <c r="Q22" s="142"/>
      <c r="R22" s="142"/>
      <c r="S22" s="142"/>
      <c r="T22" s="142"/>
      <c r="U22" s="142"/>
      <c r="V22" s="142"/>
      <c r="W22" s="142"/>
      <c r="X22" s="142"/>
      <c r="Y22" s="142"/>
      <c r="Z22" s="142"/>
    </row>
    <row r="23" spans="1:26" ht="15.75" customHeight="1">
      <c r="A23" s="142"/>
      <c r="B23" s="166"/>
      <c r="C23" s="171"/>
      <c r="D23" s="172"/>
      <c r="E23" s="172"/>
      <c r="F23" s="172"/>
      <c r="G23" s="172"/>
      <c r="H23" s="172"/>
      <c r="I23" s="174"/>
      <c r="J23" s="165"/>
      <c r="K23" s="142"/>
      <c r="L23" s="142"/>
      <c r="M23" s="142"/>
      <c r="N23" s="142"/>
      <c r="O23" s="142"/>
      <c r="P23" s="142"/>
      <c r="Q23" s="142"/>
      <c r="R23" s="142"/>
      <c r="S23" s="142"/>
      <c r="T23" s="142"/>
      <c r="U23" s="142"/>
      <c r="V23" s="142"/>
      <c r="W23" s="142"/>
      <c r="X23" s="142"/>
      <c r="Y23" s="142"/>
      <c r="Z23" s="142"/>
    </row>
    <row r="24" spans="1:26" ht="15.75" customHeight="1">
      <c r="A24" s="142"/>
      <c r="B24" s="166"/>
      <c r="C24" s="142"/>
      <c r="D24" s="142"/>
      <c r="E24" s="142"/>
      <c r="F24" s="142"/>
      <c r="G24" s="142"/>
      <c r="H24" s="142"/>
      <c r="I24" s="142"/>
      <c r="J24" s="165"/>
      <c r="K24" s="142"/>
      <c r="L24" s="142"/>
      <c r="M24" s="142"/>
      <c r="N24" s="142"/>
      <c r="O24" s="142"/>
      <c r="P24" s="142"/>
      <c r="Q24" s="142"/>
      <c r="R24" s="142"/>
      <c r="S24" s="142"/>
      <c r="T24" s="142"/>
      <c r="U24" s="142"/>
      <c r="V24" s="142"/>
      <c r="W24" s="142"/>
      <c r="X24" s="142"/>
      <c r="Y24" s="142"/>
      <c r="Z24" s="142"/>
    </row>
    <row r="25" spans="1:26" ht="15.75" customHeight="1">
      <c r="A25" s="142"/>
      <c r="B25" s="171"/>
      <c r="C25" s="172"/>
      <c r="D25" s="172"/>
      <c r="E25" s="172"/>
      <c r="F25" s="172"/>
      <c r="G25" s="172"/>
      <c r="H25" s="172"/>
      <c r="I25" s="172"/>
      <c r="J25" s="174"/>
      <c r="K25" s="142"/>
      <c r="L25" s="142"/>
      <c r="M25" s="142"/>
      <c r="N25" s="142"/>
      <c r="O25" s="142"/>
      <c r="P25" s="142"/>
      <c r="Q25" s="142"/>
      <c r="R25" s="142"/>
      <c r="S25" s="142"/>
      <c r="T25" s="142"/>
      <c r="U25" s="142"/>
      <c r="V25" s="142"/>
      <c r="W25" s="142"/>
      <c r="X25" s="142"/>
      <c r="Y25" s="142"/>
      <c r="Z25" s="142"/>
    </row>
    <row r="26" spans="1:26" ht="15.75" customHeight="1">
      <c r="A26" s="142"/>
      <c r="B26" s="166"/>
      <c r="C26" s="142"/>
      <c r="D26" s="142"/>
      <c r="E26" s="142"/>
      <c r="F26" s="142"/>
      <c r="G26" s="142"/>
      <c r="H26" s="142"/>
      <c r="I26" s="142"/>
      <c r="J26" s="165"/>
      <c r="K26" s="142"/>
      <c r="L26" s="142"/>
      <c r="M26" s="142"/>
      <c r="N26" s="142"/>
      <c r="O26" s="142"/>
      <c r="P26" s="142"/>
      <c r="Q26" s="142"/>
      <c r="R26" s="142"/>
      <c r="S26" s="142"/>
      <c r="T26" s="142"/>
      <c r="U26" s="142"/>
      <c r="V26" s="142"/>
      <c r="W26" s="142"/>
      <c r="X26" s="142"/>
      <c r="Y26" s="142"/>
      <c r="Z26" s="142"/>
    </row>
    <row r="27" spans="1:26" ht="15.75" customHeight="1">
      <c r="A27" s="142"/>
      <c r="B27" s="166"/>
      <c r="C27" s="142"/>
      <c r="D27" s="142"/>
      <c r="E27" s="142"/>
      <c r="F27" s="142"/>
      <c r="G27" s="142"/>
      <c r="H27" s="142"/>
      <c r="I27" s="142"/>
      <c r="J27" s="165"/>
      <c r="K27" s="142"/>
      <c r="L27" s="142"/>
      <c r="M27" s="142"/>
      <c r="N27" s="142"/>
      <c r="O27" s="142"/>
      <c r="P27" s="142"/>
      <c r="Q27" s="142"/>
      <c r="R27" s="142"/>
      <c r="S27" s="142"/>
      <c r="T27" s="142"/>
      <c r="U27" s="142"/>
      <c r="V27" s="142"/>
      <c r="W27" s="142"/>
      <c r="X27" s="142"/>
      <c r="Y27" s="142"/>
      <c r="Z27" s="142"/>
    </row>
    <row r="28" spans="1:26" ht="15.75" customHeight="1">
      <c r="A28" s="142"/>
      <c r="B28" s="166"/>
      <c r="C28" s="142"/>
      <c r="D28" s="142"/>
      <c r="E28" s="142"/>
      <c r="F28" s="142"/>
      <c r="G28" s="142"/>
      <c r="H28" s="142"/>
      <c r="I28" s="142"/>
      <c r="J28" s="165"/>
      <c r="K28" s="142"/>
      <c r="L28" s="142"/>
      <c r="M28" s="142"/>
      <c r="N28" s="142"/>
      <c r="O28" s="142"/>
      <c r="P28" s="142"/>
      <c r="Q28" s="142"/>
      <c r="R28" s="142"/>
      <c r="S28" s="142"/>
      <c r="T28" s="142"/>
      <c r="U28" s="142"/>
      <c r="V28" s="142"/>
      <c r="W28" s="142"/>
      <c r="X28" s="142"/>
      <c r="Y28" s="142"/>
      <c r="Z28" s="142"/>
    </row>
    <row r="29" spans="1:26" ht="15.75" customHeight="1">
      <c r="A29" s="142"/>
      <c r="B29" s="166"/>
      <c r="C29" s="142"/>
      <c r="D29" s="142"/>
      <c r="E29" s="142"/>
      <c r="F29" s="142"/>
      <c r="G29" s="142"/>
      <c r="H29" s="142"/>
      <c r="I29" s="142"/>
      <c r="J29" s="165"/>
      <c r="K29" s="142"/>
      <c r="L29" s="142"/>
      <c r="M29" s="142"/>
      <c r="N29" s="142"/>
      <c r="O29" s="142"/>
      <c r="P29" s="142"/>
      <c r="Q29" s="142"/>
      <c r="R29" s="142"/>
      <c r="S29" s="142"/>
      <c r="T29" s="142"/>
      <c r="U29" s="142"/>
      <c r="V29" s="142"/>
      <c r="W29" s="142"/>
      <c r="X29" s="142"/>
      <c r="Y29" s="142"/>
      <c r="Z29" s="142"/>
    </row>
    <row r="30" spans="1:26" ht="15.75" customHeight="1">
      <c r="A30" s="142"/>
      <c r="B30" s="166"/>
      <c r="C30" s="142"/>
      <c r="D30" s="142"/>
      <c r="E30" s="142"/>
      <c r="F30" s="142"/>
      <c r="G30" s="142"/>
      <c r="H30" s="142"/>
      <c r="I30" s="142"/>
      <c r="J30" s="165"/>
      <c r="K30" s="142"/>
      <c r="L30" s="142"/>
      <c r="M30" s="142"/>
      <c r="N30" s="142"/>
      <c r="O30" s="142"/>
      <c r="P30" s="142"/>
      <c r="Q30" s="142"/>
      <c r="R30" s="142"/>
      <c r="S30" s="142"/>
      <c r="T30" s="142"/>
      <c r="U30" s="142"/>
      <c r="V30" s="142"/>
      <c r="W30" s="142"/>
      <c r="X30" s="142"/>
      <c r="Y30" s="142"/>
      <c r="Z30" s="142"/>
    </row>
    <row r="31" spans="1:26" ht="15.75" customHeight="1">
      <c r="A31" s="142"/>
      <c r="B31" s="166"/>
      <c r="C31" s="142"/>
      <c r="D31" s="142"/>
      <c r="E31" s="142"/>
      <c r="F31" s="142"/>
      <c r="G31" s="142"/>
      <c r="H31" s="142"/>
      <c r="I31" s="142"/>
      <c r="J31" s="165"/>
      <c r="K31" s="142"/>
      <c r="L31" s="142"/>
      <c r="M31" s="142"/>
      <c r="N31" s="142"/>
      <c r="O31" s="142"/>
      <c r="P31" s="142"/>
      <c r="Q31" s="142"/>
      <c r="R31" s="142"/>
      <c r="S31" s="142"/>
      <c r="T31" s="142"/>
      <c r="U31" s="142"/>
      <c r="V31" s="142"/>
      <c r="W31" s="142"/>
      <c r="X31" s="142"/>
      <c r="Y31" s="142"/>
      <c r="Z31" s="142"/>
    </row>
    <row r="32" spans="1:26" ht="15.75" customHeight="1">
      <c r="A32" s="142"/>
      <c r="B32" s="171"/>
      <c r="C32" s="172"/>
      <c r="D32" s="172"/>
      <c r="E32" s="172"/>
      <c r="F32" s="172"/>
      <c r="G32" s="172"/>
      <c r="H32" s="172"/>
      <c r="I32" s="172"/>
      <c r="J32" s="174"/>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pSoepivxsz384Qs5uwrJm+3tpaIwZ6gTthabBeN1t4yMCKVaKk03/AzLQ8hLRPitnjbXbBBeR+shqPlqLXIz9g==" saltValue="ijwmBO87KyEB6kgI08+sYQ==" spinCount="100000" sheet="1" objects="1" scenarios="1"/>
  <mergeCells count="3">
    <mergeCell ref="B2:H6"/>
    <mergeCell ref="I2:J6"/>
    <mergeCell ref="H8:I11"/>
  </mergeCells>
  <pageMargins left="0.7" right="0.7" top="0.75" bottom="0.75" header="0" footer="0"/>
  <pageSetup orientation="landscape"/>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43.88671875" customWidth="1"/>
    <col min="3" max="3" width="10.109375" customWidth="1"/>
    <col min="4" max="4" width="9.44140625" customWidth="1"/>
    <col min="5" max="5" width="8.33203125" customWidth="1"/>
    <col min="6" max="13" width="11.5546875" customWidth="1"/>
    <col min="14"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45">
      <c r="A2" s="142"/>
      <c r="B2" s="177" t="s">
        <v>593</v>
      </c>
      <c r="C2" s="178" t="s">
        <v>594</v>
      </c>
      <c r="D2" s="179" t="s">
        <v>595</v>
      </c>
      <c r="E2" s="180" t="s">
        <v>596</v>
      </c>
      <c r="F2" s="142"/>
      <c r="G2" s="142"/>
      <c r="H2" s="142"/>
      <c r="I2" s="142"/>
      <c r="J2" s="142"/>
      <c r="K2" s="142"/>
      <c r="L2" s="142"/>
      <c r="M2" s="142"/>
      <c r="N2" s="142"/>
      <c r="O2" s="142"/>
      <c r="P2" s="142"/>
      <c r="Q2" s="142"/>
      <c r="R2" s="142"/>
      <c r="S2" s="142"/>
      <c r="T2" s="142"/>
      <c r="U2" s="142"/>
      <c r="V2" s="142"/>
      <c r="W2" s="142"/>
      <c r="X2" s="142"/>
      <c r="Y2" s="142"/>
      <c r="Z2" s="142"/>
    </row>
    <row r="3" spans="1:26" ht="57.75" customHeight="1">
      <c r="A3" s="142"/>
      <c r="B3" s="181" t="s">
        <v>582</v>
      </c>
      <c r="C3" s="182">
        <f>'Objetivo 1'!F9</f>
        <v>0.80322916666666666</v>
      </c>
      <c r="D3" s="183">
        <v>0.25</v>
      </c>
      <c r="E3" s="184">
        <f t="shared" ref="E3:E10" si="0">C3*D3</f>
        <v>0.20080729166666667</v>
      </c>
      <c r="F3" s="142"/>
      <c r="G3" s="390" t="s">
        <v>597</v>
      </c>
      <c r="H3" s="315"/>
      <c r="I3" s="315"/>
      <c r="J3" s="315"/>
      <c r="K3" s="315"/>
      <c r="L3" s="315"/>
      <c r="M3" s="317"/>
      <c r="N3" s="142"/>
      <c r="O3" s="142"/>
      <c r="P3" s="142"/>
      <c r="Q3" s="142"/>
      <c r="R3" s="142"/>
      <c r="S3" s="142"/>
      <c r="T3" s="142"/>
      <c r="U3" s="142"/>
      <c r="V3" s="142"/>
      <c r="W3" s="142"/>
      <c r="X3" s="142"/>
      <c r="Y3" s="142"/>
      <c r="Z3" s="142"/>
    </row>
    <row r="4" spans="1:26" ht="45">
      <c r="A4" s="142"/>
      <c r="B4" s="185" t="s">
        <v>583</v>
      </c>
      <c r="C4" s="186">
        <f>'Objetivo 2'!$F$20</f>
        <v>0.58976677805625177</v>
      </c>
      <c r="D4" s="187">
        <v>0.1</v>
      </c>
      <c r="E4" s="184">
        <f t="shared" si="0"/>
        <v>5.8976677805625183E-2</v>
      </c>
      <c r="F4" s="142"/>
      <c r="G4" s="273"/>
      <c r="H4" s="274"/>
      <c r="I4" s="274"/>
      <c r="J4" s="274"/>
      <c r="K4" s="274"/>
      <c r="L4" s="274"/>
      <c r="M4" s="289"/>
      <c r="N4" s="142"/>
      <c r="O4" s="142"/>
      <c r="P4" s="142"/>
      <c r="Q4" s="142"/>
      <c r="R4" s="142"/>
      <c r="S4" s="142"/>
      <c r="T4" s="142"/>
      <c r="U4" s="142"/>
      <c r="V4" s="142"/>
      <c r="W4" s="142"/>
      <c r="X4" s="142"/>
      <c r="Y4" s="142"/>
      <c r="Z4" s="142"/>
    </row>
    <row r="5" spans="1:26" ht="30">
      <c r="A5" s="142"/>
      <c r="B5" s="185" t="s">
        <v>584</v>
      </c>
      <c r="C5" s="186">
        <f>'Objetivo 3'!$F$8</f>
        <v>0.98267598227030273</v>
      </c>
      <c r="D5" s="187">
        <v>0.1</v>
      </c>
      <c r="E5" s="184">
        <f t="shared" si="0"/>
        <v>9.8267598227030281E-2</v>
      </c>
      <c r="F5" s="142"/>
      <c r="G5" s="391" t="s">
        <v>598</v>
      </c>
      <c r="H5" s="315"/>
      <c r="I5" s="315"/>
      <c r="J5" s="315"/>
      <c r="K5" s="315"/>
      <c r="L5" s="315"/>
      <c r="M5" s="317"/>
      <c r="N5" s="142"/>
      <c r="O5" s="142"/>
      <c r="P5" s="142"/>
      <c r="Q5" s="142"/>
      <c r="R5" s="142"/>
      <c r="S5" s="142"/>
      <c r="T5" s="142"/>
      <c r="U5" s="142"/>
      <c r="V5" s="142"/>
      <c r="W5" s="142"/>
      <c r="X5" s="142"/>
      <c r="Y5" s="142"/>
      <c r="Z5" s="142"/>
    </row>
    <row r="6" spans="1:26" ht="50.25" customHeight="1">
      <c r="A6" s="142"/>
      <c r="B6" s="188" t="s">
        <v>586</v>
      </c>
      <c r="C6" s="186">
        <f>'Objetivo 4'!F16</f>
        <v>0.92006325662641464</v>
      </c>
      <c r="D6" s="187">
        <v>0.15</v>
      </c>
      <c r="E6" s="184">
        <f t="shared" si="0"/>
        <v>0.13800948849396219</v>
      </c>
      <c r="F6" s="142"/>
      <c r="G6" s="273"/>
      <c r="H6" s="274"/>
      <c r="I6" s="274"/>
      <c r="J6" s="274"/>
      <c r="K6" s="274"/>
      <c r="L6" s="274"/>
      <c r="M6" s="289"/>
      <c r="N6" s="142"/>
      <c r="O6" s="142"/>
      <c r="P6" s="142"/>
      <c r="Q6" s="142"/>
      <c r="R6" s="142"/>
      <c r="S6" s="142"/>
      <c r="T6" s="142"/>
      <c r="U6" s="142"/>
      <c r="V6" s="142"/>
      <c r="W6" s="142"/>
      <c r="X6" s="142"/>
      <c r="Y6" s="142"/>
      <c r="Z6" s="142"/>
    </row>
    <row r="7" spans="1:26" ht="45">
      <c r="A7" s="142"/>
      <c r="B7" s="188" t="s">
        <v>587</v>
      </c>
      <c r="C7" s="186">
        <f>'Objetivo 5'!F13</f>
        <v>0.69746921534937001</v>
      </c>
      <c r="D7" s="187">
        <v>0.05</v>
      </c>
      <c r="E7" s="184">
        <f t="shared" si="0"/>
        <v>3.48734607674685E-2</v>
      </c>
      <c r="F7" s="142"/>
      <c r="G7" s="142"/>
      <c r="H7" s="142"/>
      <c r="I7" s="142"/>
      <c r="J7" s="142"/>
      <c r="K7" s="142"/>
      <c r="L7" s="142"/>
      <c r="M7" s="142"/>
      <c r="N7" s="142"/>
      <c r="O7" s="142"/>
      <c r="P7" s="142"/>
      <c r="Q7" s="142"/>
      <c r="R7" s="142"/>
      <c r="S7" s="142"/>
      <c r="T7" s="142"/>
      <c r="U7" s="142"/>
      <c r="V7" s="142"/>
      <c r="W7" s="142"/>
      <c r="X7" s="142"/>
      <c r="Y7" s="142"/>
      <c r="Z7" s="142"/>
    </row>
    <row r="8" spans="1:26" ht="45">
      <c r="A8" s="142"/>
      <c r="B8" s="188" t="s">
        <v>588</v>
      </c>
      <c r="C8" s="186">
        <f>'Objetivo 6'!F10</f>
        <v>0.29733333333333334</v>
      </c>
      <c r="D8" s="187">
        <v>0.15</v>
      </c>
      <c r="E8" s="184">
        <f t="shared" si="0"/>
        <v>4.4600000000000001E-2</v>
      </c>
      <c r="F8" s="142"/>
      <c r="G8" s="142"/>
      <c r="H8" s="142"/>
      <c r="I8" s="142"/>
      <c r="J8" s="142"/>
      <c r="K8" s="142"/>
      <c r="L8" s="142"/>
      <c r="M8" s="142"/>
      <c r="N8" s="142"/>
      <c r="O8" s="142"/>
      <c r="P8" s="142"/>
      <c r="Q8" s="142"/>
      <c r="R8" s="142"/>
      <c r="S8" s="142"/>
      <c r="T8" s="142"/>
      <c r="U8" s="142"/>
      <c r="V8" s="142"/>
      <c r="W8" s="142"/>
      <c r="X8" s="142"/>
      <c r="Y8" s="142"/>
      <c r="Z8" s="142"/>
    </row>
    <row r="9" spans="1:26" ht="60">
      <c r="A9" s="142"/>
      <c r="B9" s="189" t="s">
        <v>590</v>
      </c>
      <c r="C9" s="186">
        <f>'Objetivo 7'!F10</f>
        <v>1.1274305555555557</v>
      </c>
      <c r="D9" s="187">
        <v>0.05</v>
      </c>
      <c r="E9" s="184">
        <f t="shared" si="0"/>
        <v>5.6371527777777791E-2</v>
      </c>
      <c r="F9" s="142"/>
      <c r="G9" s="142"/>
      <c r="H9" s="142"/>
      <c r="I9" s="142"/>
      <c r="J9" s="142"/>
      <c r="K9" s="142"/>
      <c r="L9" s="142"/>
      <c r="M9" s="142"/>
      <c r="N9" s="142"/>
      <c r="O9" s="142"/>
      <c r="P9" s="142"/>
      <c r="Q9" s="142"/>
      <c r="R9" s="142"/>
      <c r="S9" s="142"/>
      <c r="T9" s="142"/>
      <c r="U9" s="142"/>
      <c r="V9" s="142"/>
      <c r="W9" s="142"/>
      <c r="X9" s="142"/>
      <c r="Y9" s="142"/>
      <c r="Z9" s="142"/>
    </row>
    <row r="10" spans="1:26" ht="45">
      <c r="A10" s="142"/>
      <c r="B10" s="190" t="s">
        <v>592</v>
      </c>
      <c r="C10" s="186">
        <f>'Objetivo 8'!F11</f>
        <v>0.89471891534391546</v>
      </c>
      <c r="D10" s="187">
        <v>0.15</v>
      </c>
      <c r="E10" s="184">
        <f t="shared" si="0"/>
        <v>0.13420783730158731</v>
      </c>
      <c r="F10" s="142"/>
      <c r="G10" s="142"/>
      <c r="H10" s="142"/>
      <c r="I10" s="142"/>
      <c r="J10" s="142"/>
      <c r="K10" s="142"/>
      <c r="L10" s="142"/>
      <c r="M10" s="142"/>
      <c r="N10" s="142"/>
      <c r="O10" s="142"/>
      <c r="P10" s="142"/>
      <c r="Q10" s="142"/>
      <c r="R10" s="142"/>
      <c r="S10" s="142"/>
      <c r="T10" s="142"/>
      <c r="U10" s="142"/>
      <c r="V10" s="142"/>
      <c r="W10" s="142"/>
      <c r="X10" s="142"/>
      <c r="Y10" s="142"/>
      <c r="Z10" s="142"/>
    </row>
    <row r="11" spans="1:26" ht="17.25">
      <c r="A11" s="142"/>
      <c r="B11" s="392" t="s">
        <v>599</v>
      </c>
      <c r="C11" s="393"/>
      <c r="D11" s="191">
        <f>SUM(D3:D10)</f>
        <v>1</v>
      </c>
      <c r="E11" s="186">
        <f>SUM(E3:E10)/D11</f>
        <v>0.76611388204011788</v>
      </c>
      <c r="F11" s="142"/>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G3:M4"/>
    <mergeCell ref="G5:M6"/>
    <mergeCell ref="B11:C11"/>
  </mergeCells>
  <conditionalFormatting sqref="E11">
    <cfRule type="cellIs" dxfId="159" priority="1" stopIfTrue="1" operator="lessThan">
      <formula>85%</formula>
    </cfRule>
  </conditionalFormatting>
  <conditionalFormatting sqref="E11">
    <cfRule type="cellIs" dxfId="158" priority="2" operator="equal">
      <formula>0</formula>
    </cfRule>
  </conditionalFormatting>
  <conditionalFormatting sqref="E11">
    <cfRule type="cellIs" dxfId="157" priority="3" operator="between">
      <formula>0.9</formula>
      <formula>1</formula>
    </cfRule>
  </conditionalFormatting>
  <conditionalFormatting sqref="E11">
    <cfRule type="cellIs" dxfId="156" priority="4" operator="between">
      <formula>85%</formula>
      <formula>90%</formula>
    </cfRule>
  </conditionalFormatting>
  <hyperlinks>
    <hyperlink ref="B3" location="Objetivo 1!A1" display="1. Formular y adoptar oportunamente políticas y regulaciones para el sector ambiental, de acuerdo con las directrices del Gobierno Nacional" xr:uid="{00000000-0004-0000-4100-000000000000}"/>
    <hyperlink ref="B4" location="Objetivo 2!A1" display="2. Atender eficaz y eficientemente los requerimientos de las partes interesadas, para el desarrollo y fortalecimiento del sector ambiental" xr:uid="{00000000-0004-0000-4100-000001000000}"/>
    <hyperlink ref="B5" location="Objetivo 3!A1" display="3. Permitir y facilitar el control social sobre la gestión del Ministerio" xr:uid="{00000000-0004-0000-4100-000002000000}"/>
    <hyperlink ref="B6" location="Objetivo 4!A1" display="4. Implementar los procesos que garanticen el logro de la misión institucional, fortaleciendo los mecanismos de autocontrol y de evaluación para su mejora continua" xr:uid="{00000000-0004-0000-4100-000003000000}"/>
    <hyperlink ref="B7" location="Objetivo 5!A1" display="5. Gestión de controles para garantizar la seguridad de la información (confidencialidad, integridad, disponibilidad)" xr:uid="{00000000-0004-0000-4100-000004000000}"/>
    <hyperlink ref="B8" location="Objetivo 6!A1" display="6. Implementar y mejorar los subsistemas de gestión ambiental y de seguridad y salud en el trabajo del MADS" xr:uid="{00000000-0004-0000-4100-000005000000}"/>
    <hyperlink ref="B9" location="Objetivo 7!A1" display="7. Promover programas para la provisión, capacitación, evaluación y desarrollo del talento humano con el objeto de garantizar el cumplimiento misional" xr:uid="{00000000-0004-0000-4100-000006000000}"/>
    <hyperlink ref="B10" location="Objetivo 8!A1" display="8. Obtener y ejecutar eficientemente los recursos requeridos para el cumplimiento de los fines institucionales" xr:uid="{00000000-0004-0000-4100-000007000000}"/>
  </hyperlinks>
  <pageMargins left="0.7" right="0.7" top="0.75" bottom="0.75" header="0" footer="0"/>
  <pageSetup orientation="portrait"/>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C5E0B3"/>
  </sheetPr>
  <dimension ref="A1:Y1000"/>
  <sheetViews>
    <sheetView showGridLines="0" workbookViewId="0"/>
  </sheetViews>
  <sheetFormatPr baseColWidth="10" defaultColWidth="11.21875" defaultRowHeight="15" customHeight="1"/>
  <cols>
    <col min="1" max="1" width="11.5546875" customWidth="1"/>
    <col min="2" max="2" width="33.6640625" customWidth="1"/>
    <col min="3" max="3" width="24.77734375" customWidth="1"/>
    <col min="4" max="4" width="17.33203125" customWidth="1"/>
    <col min="5" max="5" width="22.77734375" customWidth="1"/>
    <col min="6" max="6" width="11.5546875" customWidth="1"/>
    <col min="7" max="25" width="10.5546875" customWidth="1"/>
  </cols>
  <sheetData>
    <row r="1" spans="1:25"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row>
    <row r="2" spans="1:25" ht="30">
      <c r="A2" s="142"/>
      <c r="B2" s="192" t="s">
        <v>581</v>
      </c>
      <c r="C2" s="193" t="s">
        <v>594</v>
      </c>
      <c r="D2" s="194" t="s">
        <v>595</v>
      </c>
      <c r="E2" s="195" t="s">
        <v>596</v>
      </c>
      <c r="F2" s="142"/>
      <c r="G2" s="142"/>
      <c r="H2" s="142"/>
      <c r="I2" s="142"/>
      <c r="J2" s="142"/>
      <c r="K2" s="142"/>
      <c r="L2" s="142"/>
      <c r="M2" s="142"/>
      <c r="N2" s="142"/>
      <c r="O2" s="142"/>
      <c r="P2" s="142"/>
      <c r="Q2" s="142"/>
      <c r="R2" s="142"/>
      <c r="S2" s="142"/>
      <c r="T2" s="142"/>
      <c r="U2" s="142"/>
      <c r="V2" s="142"/>
      <c r="W2" s="142"/>
      <c r="X2" s="142"/>
      <c r="Y2" s="142"/>
    </row>
    <row r="3" spans="1:25" ht="60">
      <c r="A3" s="142"/>
      <c r="B3" s="196" t="s">
        <v>582</v>
      </c>
      <c r="C3" s="182">
        <f>'Objetivo 1'!F9</f>
        <v>0.80322916666666666</v>
      </c>
      <c r="D3" s="183">
        <f>(25%*100)/45</f>
        <v>0.55555555555555558</v>
      </c>
      <c r="E3" s="184">
        <f t="shared" ref="E3:E5" si="0">C3*D3</f>
        <v>0.44623842592592594</v>
      </c>
      <c r="F3" s="142"/>
      <c r="G3" s="142"/>
      <c r="H3" s="142"/>
      <c r="I3" s="142"/>
      <c r="J3" s="142"/>
      <c r="K3" s="142"/>
      <c r="L3" s="142"/>
      <c r="M3" s="142"/>
      <c r="N3" s="142"/>
      <c r="O3" s="142"/>
      <c r="P3" s="142"/>
      <c r="Q3" s="142"/>
      <c r="R3" s="142"/>
      <c r="S3" s="142"/>
      <c r="T3" s="142"/>
      <c r="U3" s="142"/>
      <c r="V3" s="142"/>
      <c r="W3" s="142"/>
      <c r="X3" s="142"/>
      <c r="Y3" s="142"/>
    </row>
    <row r="4" spans="1:25" ht="60">
      <c r="A4" s="142"/>
      <c r="B4" s="197" t="s">
        <v>583</v>
      </c>
      <c r="C4" s="186">
        <f>'Objetivo 2'!F20</f>
        <v>0.58976677805625177</v>
      </c>
      <c r="D4" s="187">
        <f t="shared" ref="D4:D5" si="1">(10%*100)/45</f>
        <v>0.22222222222222221</v>
      </c>
      <c r="E4" s="184">
        <f t="shared" si="0"/>
        <v>0.13105928401250039</v>
      </c>
      <c r="F4" s="142"/>
      <c r="G4" s="142"/>
      <c r="H4" s="142"/>
      <c r="I4" s="142"/>
      <c r="J4" s="142"/>
      <c r="K4" s="142"/>
      <c r="L4" s="142"/>
      <c r="M4" s="142"/>
      <c r="N4" s="142"/>
      <c r="O4" s="142"/>
      <c r="P4" s="142"/>
      <c r="Q4" s="142"/>
      <c r="R4" s="142"/>
      <c r="S4" s="142"/>
      <c r="T4" s="142"/>
      <c r="U4" s="142"/>
      <c r="V4" s="142"/>
      <c r="W4" s="142"/>
      <c r="X4" s="142"/>
      <c r="Y4" s="142"/>
    </row>
    <row r="5" spans="1:25" ht="30">
      <c r="A5" s="142"/>
      <c r="B5" s="197" t="s">
        <v>584</v>
      </c>
      <c r="C5" s="186">
        <f>'Objetivo 3'!F8</f>
        <v>0.98267598227030273</v>
      </c>
      <c r="D5" s="187">
        <f t="shared" si="1"/>
        <v>0.22222222222222221</v>
      </c>
      <c r="E5" s="184">
        <f t="shared" si="0"/>
        <v>0.21837244050451171</v>
      </c>
      <c r="F5" s="142"/>
      <c r="G5" s="142"/>
      <c r="H5" s="142"/>
      <c r="I5" s="142"/>
      <c r="J5" s="142"/>
      <c r="K5" s="142"/>
      <c r="L5" s="142"/>
      <c r="M5" s="142"/>
      <c r="N5" s="142"/>
      <c r="O5" s="142"/>
      <c r="P5" s="142"/>
      <c r="Q5" s="142"/>
      <c r="R5" s="142"/>
      <c r="S5" s="142"/>
      <c r="T5" s="142"/>
      <c r="U5" s="142"/>
      <c r="V5" s="142"/>
      <c r="W5" s="142"/>
      <c r="X5" s="142"/>
      <c r="Y5" s="142"/>
    </row>
    <row r="6" spans="1:25" ht="17.25">
      <c r="A6" s="142"/>
      <c r="B6" s="392" t="s">
        <v>599</v>
      </c>
      <c r="C6" s="393"/>
      <c r="D6" s="191">
        <f t="shared" ref="D6:E6" si="2">SUM(D3:D5)</f>
        <v>1</v>
      </c>
      <c r="E6" s="186">
        <f t="shared" si="2"/>
        <v>0.79567015044293798</v>
      </c>
      <c r="F6" s="142"/>
      <c r="G6" s="142"/>
      <c r="H6" s="142"/>
      <c r="I6" s="142"/>
      <c r="J6" s="142"/>
      <c r="K6" s="142"/>
      <c r="L6" s="142"/>
      <c r="M6" s="142"/>
      <c r="N6" s="142"/>
      <c r="O6" s="142"/>
      <c r="P6" s="142"/>
      <c r="Q6" s="142"/>
      <c r="R6" s="142"/>
      <c r="S6" s="142"/>
      <c r="T6" s="142"/>
      <c r="U6" s="142"/>
      <c r="V6" s="142"/>
      <c r="W6" s="142"/>
      <c r="X6" s="142"/>
      <c r="Y6" s="142"/>
    </row>
    <row r="7" spans="1:25" ht="15.75">
      <c r="A7" s="142"/>
      <c r="B7" s="142"/>
      <c r="C7" s="142"/>
      <c r="D7" s="142"/>
      <c r="E7" s="142"/>
      <c r="F7" s="142"/>
      <c r="G7" s="142"/>
      <c r="H7" s="142"/>
      <c r="I7" s="142"/>
      <c r="J7" s="142"/>
      <c r="K7" s="142"/>
      <c r="L7" s="142"/>
      <c r="M7" s="142"/>
      <c r="N7" s="142"/>
      <c r="O7" s="142"/>
      <c r="P7" s="142"/>
      <c r="Q7" s="142"/>
      <c r="R7" s="142"/>
      <c r="S7" s="142"/>
      <c r="T7" s="142"/>
      <c r="U7" s="142"/>
      <c r="V7" s="142"/>
      <c r="W7" s="142"/>
      <c r="X7" s="142"/>
      <c r="Y7" s="142"/>
    </row>
    <row r="8" spans="1:25" ht="15.75">
      <c r="A8" s="142"/>
      <c r="B8" s="142"/>
      <c r="C8" s="142"/>
      <c r="D8" s="142"/>
      <c r="E8" s="142"/>
      <c r="F8" s="142"/>
      <c r="G8" s="142"/>
      <c r="H8" s="142"/>
      <c r="I8" s="142"/>
      <c r="J8" s="142"/>
      <c r="K8" s="142"/>
      <c r="L8" s="142"/>
      <c r="M8" s="142"/>
      <c r="N8" s="142"/>
      <c r="O8" s="142"/>
      <c r="P8" s="142"/>
      <c r="Q8" s="142"/>
      <c r="R8" s="142"/>
      <c r="S8" s="142"/>
      <c r="T8" s="142"/>
      <c r="U8" s="142"/>
      <c r="V8" s="142"/>
      <c r="W8" s="142"/>
      <c r="X8" s="142"/>
      <c r="Y8" s="142"/>
    </row>
    <row r="9" spans="1:25" ht="15.75">
      <c r="A9" s="142"/>
      <c r="B9" s="142"/>
      <c r="C9" s="142"/>
      <c r="D9" s="142"/>
      <c r="E9" s="142"/>
      <c r="F9" s="142"/>
      <c r="G9" s="142"/>
      <c r="H9" s="142"/>
      <c r="I9" s="142"/>
      <c r="J9" s="142"/>
      <c r="K9" s="142"/>
      <c r="L9" s="142"/>
      <c r="M9" s="142"/>
      <c r="N9" s="142"/>
      <c r="O9" s="142"/>
      <c r="P9" s="142"/>
      <c r="Q9" s="142"/>
      <c r="R9" s="142"/>
      <c r="S9" s="142"/>
      <c r="T9" s="142"/>
      <c r="U9" s="142"/>
      <c r="V9" s="142"/>
      <c r="W9" s="142"/>
      <c r="X9" s="142"/>
      <c r="Y9" s="142"/>
    </row>
    <row r="10" spans="1:25" ht="15.7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row>
    <row r="11" spans="1:25" ht="15.7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row>
    <row r="12" spans="1:25"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row>
    <row r="13" spans="1:25"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row>
    <row r="14" spans="1:25"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row>
    <row r="15" spans="1:25"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row>
    <row r="16" spans="1:25"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row>
    <row r="17" spans="1:25"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row>
    <row r="18" spans="1:25"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row>
    <row r="19" spans="1:25"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row>
    <row r="20" spans="1:25"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row>
    <row r="21" spans="1:25"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row>
    <row r="22" spans="1:25"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row>
    <row r="23" spans="1:25"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row>
    <row r="24" spans="1:25"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row>
    <row r="25" spans="1:25"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row>
    <row r="26" spans="1:25"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row>
    <row r="27" spans="1:25"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row>
    <row r="28" spans="1:25"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row r="29" spans="1:25"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row>
    <row r="30" spans="1:25"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row>
    <row r="31" spans="1:25"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row>
    <row r="32" spans="1:25"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row>
    <row r="33" spans="1:25"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row>
    <row r="34" spans="1:25"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row>
    <row r="35" spans="1:25"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row>
    <row r="36" spans="1:25"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row>
    <row r="37" spans="1:25"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row>
    <row r="38" spans="1:25"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row>
    <row r="39" spans="1:25"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row>
    <row r="40" spans="1:25"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row>
    <row r="41" spans="1:25"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row>
    <row r="42" spans="1:25"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row>
    <row r="43" spans="1:25"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row>
    <row r="44" spans="1:25"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row>
    <row r="45" spans="1:25"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row>
    <row r="46" spans="1:25"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row>
    <row r="47" spans="1:25"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row>
    <row r="48" spans="1:25"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row>
    <row r="49" spans="1:25"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row>
    <row r="50" spans="1:25"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row>
    <row r="51" spans="1:25"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row>
    <row r="52" spans="1:25"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row>
    <row r="53" spans="1:25"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row>
    <row r="54" spans="1:25"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row>
    <row r="55" spans="1:25"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row>
    <row r="56" spans="1:25"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row>
    <row r="57" spans="1:25"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row>
    <row r="58" spans="1:25"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row>
    <row r="59" spans="1:25"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row>
    <row r="60" spans="1:25"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row>
    <row r="61" spans="1:25"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row>
    <row r="62" spans="1:25"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row>
    <row r="63" spans="1:25"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row>
    <row r="64" spans="1:25"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row>
    <row r="65" spans="1:25"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row>
    <row r="66" spans="1:25"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row>
    <row r="67" spans="1:25"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row>
    <row r="68" spans="1:25"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row>
    <row r="69" spans="1:25"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row>
    <row r="70" spans="1:25"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row>
    <row r="71" spans="1:25"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row>
    <row r="72" spans="1:25"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row>
    <row r="73" spans="1:25"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row>
    <row r="74" spans="1:25"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row>
    <row r="75" spans="1:25"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row>
    <row r="76" spans="1:25"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row>
    <row r="77" spans="1:25"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row>
    <row r="78" spans="1:25"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row>
    <row r="79" spans="1:25"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row>
    <row r="80" spans="1:25"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row>
    <row r="81" spans="1:25"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row>
    <row r="82" spans="1:25"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row>
    <row r="83" spans="1:25"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row>
    <row r="84" spans="1:25"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row>
    <row r="85" spans="1:25"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row>
    <row r="86" spans="1:25"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row>
    <row r="87" spans="1:25"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row>
    <row r="88" spans="1:25"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row>
    <row r="89" spans="1:25"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row>
    <row r="90" spans="1:25"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row>
    <row r="91" spans="1:25"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row>
    <row r="92" spans="1:25"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row>
    <row r="93" spans="1:25"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row>
    <row r="94" spans="1:25"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row>
    <row r="95" spans="1:25"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row>
    <row r="96" spans="1:25"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row>
    <row r="97" spans="1:25"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row>
    <row r="98" spans="1:25"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row>
    <row r="99" spans="1:25"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row>
    <row r="100" spans="1:25"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row>
    <row r="101" spans="1:25"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row>
    <row r="102" spans="1:25"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row>
    <row r="103" spans="1:25"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row>
    <row r="104" spans="1:25"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row>
    <row r="105" spans="1:25"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row>
    <row r="106" spans="1:25"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row>
    <row r="107" spans="1:25"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row>
    <row r="108" spans="1:25"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row>
    <row r="109" spans="1:25"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row>
    <row r="110" spans="1:25"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row>
    <row r="111" spans="1:25"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row>
    <row r="112" spans="1:25"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row>
    <row r="113" spans="1:25"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row>
    <row r="114" spans="1:25"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row>
    <row r="115" spans="1:25"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row>
    <row r="116" spans="1:25"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row>
    <row r="117" spans="1:25"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row>
    <row r="118" spans="1:25"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row>
    <row r="119" spans="1:25"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row>
    <row r="120" spans="1:25"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row>
    <row r="121" spans="1:25"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row>
    <row r="122" spans="1:25"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row>
    <row r="123" spans="1:25"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row>
    <row r="124" spans="1:25"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row>
    <row r="125" spans="1:25"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row>
    <row r="126" spans="1:25"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row>
    <row r="127" spans="1:25"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row>
    <row r="128" spans="1:25"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row>
    <row r="129" spans="1:25"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row>
    <row r="130" spans="1:25"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row>
    <row r="131" spans="1:25"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row>
    <row r="132" spans="1:25"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row>
    <row r="133" spans="1:25"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row>
    <row r="134" spans="1:25"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row>
    <row r="135" spans="1:25"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row>
    <row r="136" spans="1:25"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row>
    <row r="137" spans="1:25"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row>
    <row r="138" spans="1:25"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row>
    <row r="139" spans="1:25"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row>
    <row r="140" spans="1:25"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row>
    <row r="141" spans="1:25"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row>
    <row r="142" spans="1:25"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row>
    <row r="143" spans="1:25"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row>
    <row r="144" spans="1:25"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row>
    <row r="145" spans="1:25"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row>
    <row r="146" spans="1:25"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row>
    <row r="147" spans="1:25"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row>
    <row r="148" spans="1:25"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row>
    <row r="149" spans="1:25"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row>
    <row r="150" spans="1:25"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row>
    <row r="151" spans="1:25"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row>
    <row r="152" spans="1:25"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row>
    <row r="153" spans="1:25"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row>
    <row r="154" spans="1:25"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row>
    <row r="155" spans="1:25"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row>
    <row r="156" spans="1:25"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row>
    <row r="157" spans="1:25"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row>
    <row r="158" spans="1:25"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row>
    <row r="159" spans="1:25"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row>
    <row r="160" spans="1:25"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row>
    <row r="161" spans="1:25"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row>
    <row r="162" spans="1:25"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row>
    <row r="163" spans="1:25"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row>
    <row r="164" spans="1:25"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row>
    <row r="165" spans="1:25"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row>
    <row r="166" spans="1:25"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row>
    <row r="167" spans="1:25"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row>
    <row r="168" spans="1:25"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row>
    <row r="169" spans="1:25"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row>
    <row r="170" spans="1:25"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row>
    <row r="171" spans="1:25"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row>
    <row r="172" spans="1:25"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row>
    <row r="173" spans="1:25"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row>
    <row r="174" spans="1:25"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row>
    <row r="175" spans="1:25"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row>
    <row r="176" spans="1:25"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row>
    <row r="177" spans="1:25"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row>
    <row r="178" spans="1:25"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row>
    <row r="179" spans="1:25"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row>
    <row r="180" spans="1:25"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row>
    <row r="181" spans="1:25"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row>
    <row r="182" spans="1:25"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row>
    <row r="183" spans="1:25"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row>
    <row r="184" spans="1:25"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row>
    <row r="185" spans="1:25"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row>
    <row r="186" spans="1:25"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row>
    <row r="187" spans="1:25"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row>
    <row r="188" spans="1:25"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row>
    <row r="189" spans="1:25"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row>
    <row r="190" spans="1:25"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row>
    <row r="191" spans="1:25"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row>
    <row r="192" spans="1:25"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row>
    <row r="193" spans="1:25"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row>
    <row r="194" spans="1:25"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row>
    <row r="195" spans="1:25"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row>
    <row r="196" spans="1:25"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row>
    <row r="197" spans="1:25"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row>
    <row r="198" spans="1:25"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row>
    <row r="199" spans="1:25"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row>
    <row r="200" spans="1:25"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row>
    <row r="201" spans="1:25"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row>
    <row r="202" spans="1:25"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row>
    <row r="203" spans="1:25"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row>
    <row r="204" spans="1:25"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row>
    <row r="205" spans="1:25"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row>
    <row r="206" spans="1:25"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row>
    <row r="207" spans="1:25"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row>
    <row r="208" spans="1:25"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row>
    <row r="209" spans="1:25"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row>
    <row r="210" spans="1:25"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row>
    <row r="211" spans="1:25"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row>
    <row r="212" spans="1:25"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row>
    <row r="213" spans="1:25"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row>
    <row r="214" spans="1:25"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row>
    <row r="215" spans="1:25"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row>
    <row r="216" spans="1:25"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row>
    <row r="217" spans="1:25"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row>
    <row r="218" spans="1:25"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row>
    <row r="219" spans="1:25"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row>
    <row r="220" spans="1:25"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6:C6"/>
  </mergeCells>
  <conditionalFormatting sqref="E6">
    <cfRule type="cellIs" dxfId="155" priority="1" stopIfTrue="1" operator="lessThan">
      <formula>85%</formula>
    </cfRule>
  </conditionalFormatting>
  <conditionalFormatting sqref="E6">
    <cfRule type="cellIs" dxfId="154" priority="2" operator="equal">
      <formula>0</formula>
    </cfRule>
  </conditionalFormatting>
  <conditionalFormatting sqref="E6">
    <cfRule type="cellIs" dxfId="153" priority="3" operator="between">
      <formula>0.9</formula>
      <formula>1</formula>
    </cfRule>
  </conditionalFormatting>
  <conditionalFormatting sqref="E6">
    <cfRule type="cellIs" dxfId="152" priority="4" operator="between">
      <formula>85%</formula>
      <formula>90%</formula>
    </cfRule>
  </conditionalFormatting>
  <pageMargins left="0.7" right="0.7" top="0.75" bottom="0.75" header="0" footer="0"/>
  <pageSetup orientation="landscape"/>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C5E0B3"/>
  </sheetPr>
  <dimension ref="A1:Y1000"/>
  <sheetViews>
    <sheetView showGridLines="0" workbookViewId="0"/>
  </sheetViews>
  <sheetFormatPr baseColWidth="10" defaultColWidth="11.21875" defaultRowHeight="15" customHeight="1"/>
  <cols>
    <col min="1" max="1" width="11.5546875" customWidth="1"/>
    <col min="2" max="2" width="43.88671875" customWidth="1"/>
    <col min="3" max="3" width="14.33203125" customWidth="1"/>
    <col min="4" max="4" width="9.44140625" customWidth="1"/>
    <col min="5" max="5" width="14.88671875" customWidth="1"/>
    <col min="6" max="6" width="11.5546875" customWidth="1"/>
    <col min="7" max="25" width="10.5546875" customWidth="1"/>
  </cols>
  <sheetData>
    <row r="1" spans="1:25"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row>
    <row r="2" spans="1:25" ht="45">
      <c r="A2" s="142"/>
      <c r="B2" s="192" t="s">
        <v>585</v>
      </c>
      <c r="C2" s="193" t="s">
        <v>594</v>
      </c>
      <c r="D2" s="194" t="s">
        <v>595</v>
      </c>
      <c r="E2" s="195" t="s">
        <v>596</v>
      </c>
      <c r="F2" s="142"/>
      <c r="G2" s="142"/>
      <c r="H2" s="142"/>
      <c r="I2" s="142"/>
      <c r="J2" s="142"/>
      <c r="K2" s="142"/>
      <c r="L2" s="142"/>
      <c r="M2" s="142"/>
      <c r="N2" s="142"/>
      <c r="O2" s="142"/>
      <c r="P2" s="142"/>
      <c r="Q2" s="142"/>
      <c r="R2" s="142"/>
      <c r="S2" s="142"/>
      <c r="T2" s="142"/>
      <c r="U2" s="142"/>
      <c r="V2" s="142"/>
      <c r="W2" s="142"/>
      <c r="X2" s="142"/>
      <c r="Y2" s="142"/>
    </row>
    <row r="3" spans="1:25" ht="50.25" customHeight="1">
      <c r="A3" s="142"/>
      <c r="B3" s="197" t="s">
        <v>586</v>
      </c>
      <c r="C3" s="186">
        <f>'Objetivo 4'!F16</f>
        <v>0.92006325662641464</v>
      </c>
      <c r="D3" s="187">
        <f>(15%*100)/35</f>
        <v>0.42857142857142855</v>
      </c>
      <c r="E3" s="184">
        <f t="shared" ref="E3:E5" si="0">C3*D3</f>
        <v>0.39431282426846337</v>
      </c>
      <c r="F3" s="142"/>
      <c r="G3" s="142"/>
      <c r="H3" s="142"/>
      <c r="I3" s="142"/>
      <c r="J3" s="142"/>
      <c r="K3" s="142"/>
      <c r="L3" s="142"/>
      <c r="M3" s="142"/>
      <c r="N3" s="142"/>
      <c r="O3" s="142"/>
      <c r="P3" s="142"/>
      <c r="Q3" s="142"/>
      <c r="R3" s="142"/>
      <c r="S3" s="142"/>
      <c r="T3" s="142"/>
      <c r="U3" s="142"/>
      <c r="V3" s="142"/>
      <c r="W3" s="142"/>
      <c r="X3" s="142"/>
      <c r="Y3" s="142"/>
    </row>
    <row r="4" spans="1:25" ht="45">
      <c r="A4" s="142"/>
      <c r="B4" s="197" t="s">
        <v>587</v>
      </c>
      <c r="C4" s="186">
        <f>'Objetivo 5'!F13</f>
        <v>0.69746921534937001</v>
      </c>
      <c r="D4" s="187">
        <f>(5%*100)/35</f>
        <v>0.14285714285714285</v>
      </c>
      <c r="E4" s="184">
        <f t="shared" si="0"/>
        <v>9.9638459335624277E-2</v>
      </c>
      <c r="F4" s="142"/>
      <c r="G4" s="142"/>
      <c r="H4" s="142"/>
      <c r="I4" s="142"/>
      <c r="J4" s="142"/>
      <c r="K4" s="142"/>
      <c r="L4" s="142"/>
      <c r="M4" s="142"/>
      <c r="N4" s="142"/>
      <c r="O4" s="142"/>
      <c r="P4" s="142"/>
      <c r="Q4" s="142"/>
      <c r="R4" s="142"/>
      <c r="S4" s="142"/>
      <c r="T4" s="142"/>
      <c r="U4" s="142"/>
      <c r="V4" s="142"/>
      <c r="W4" s="142"/>
      <c r="X4" s="142"/>
      <c r="Y4" s="142"/>
    </row>
    <row r="5" spans="1:25" ht="45">
      <c r="A5" s="142"/>
      <c r="B5" s="197" t="s">
        <v>588</v>
      </c>
      <c r="C5" s="186">
        <f>'Objetivo 6'!F10</f>
        <v>0.29733333333333334</v>
      </c>
      <c r="D5" s="187">
        <f>(15%*100)/35</f>
        <v>0.42857142857142855</v>
      </c>
      <c r="E5" s="184">
        <f t="shared" si="0"/>
        <v>0.12742857142857142</v>
      </c>
      <c r="F5" s="142"/>
      <c r="G5" s="142"/>
      <c r="H5" s="142"/>
      <c r="I5" s="142"/>
      <c r="J5" s="142"/>
      <c r="K5" s="142"/>
      <c r="L5" s="142"/>
      <c r="M5" s="142"/>
      <c r="N5" s="142"/>
      <c r="O5" s="142"/>
      <c r="P5" s="142"/>
      <c r="Q5" s="142"/>
      <c r="R5" s="142"/>
      <c r="S5" s="142"/>
      <c r="T5" s="142"/>
      <c r="U5" s="142"/>
      <c r="V5" s="142"/>
      <c r="W5" s="142"/>
      <c r="X5" s="142"/>
      <c r="Y5" s="142"/>
    </row>
    <row r="6" spans="1:25" ht="17.25">
      <c r="A6" s="142"/>
      <c r="B6" s="392" t="s">
        <v>599</v>
      </c>
      <c r="C6" s="393"/>
      <c r="D6" s="191">
        <f t="shared" ref="D6:E6" si="1">SUM(D3:D5)</f>
        <v>1</v>
      </c>
      <c r="E6" s="186">
        <f t="shared" si="1"/>
        <v>0.62137985503265902</v>
      </c>
      <c r="F6" s="142"/>
      <c r="G6" s="142"/>
      <c r="H6" s="142"/>
      <c r="I6" s="142"/>
      <c r="J6" s="142"/>
      <c r="K6" s="142"/>
      <c r="L6" s="142"/>
      <c r="M6" s="142"/>
      <c r="N6" s="142"/>
      <c r="O6" s="142"/>
      <c r="P6" s="142"/>
      <c r="Q6" s="142"/>
      <c r="R6" s="142"/>
      <c r="S6" s="142"/>
      <c r="T6" s="142"/>
      <c r="U6" s="142"/>
      <c r="V6" s="142"/>
      <c r="W6" s="142"/>
      <c r="X6" s="142"/>
      <c r="Y6" s="142"/>
    </row>
    <row r="7" spans="1:25" ht="15.75">
      <c r="A7" s="142"/>
      <c r="B7" s="142"/>
      <c r="C7" s="142"/>
      <c r="D7" s="142"/>
      <c r="E7" s="142"/>
      <c r="F7" s="142"/>
      <c r="G7" s="142"/>
      <c r="H7" s="142"/>
      <c r="I7" s="142"/>
      <c r="J7" s="142"/>
      <c r="K7" s="142"/>
      <c r="L7" s="142"/>
      <c r="M7" s="142"/>
      <c r="N7" s="142"/>
      <c r="O7" s="142"/>
      <c r="P7" s="142"/>
      <c r="Q7" s="142"/>
      <c r="R7" s="142"/>
      <c r="S7" s="142"/>
      <c r="T7" s="142"/>
      <c r="U7" s="142"/>
      <c r="V7" s="142"/>
      <c r="W7" s="142"/>
      <c r="X7" s="142"/>
      <c r="Y7" s="142"/>
    </row>
    <row r="8" spans="1:25" ht="15.75">
      <c r="A8" s="142"/>
      <c r="B8" s="142"/>
      <c r="C8" s="142"/>
      <c r="D8" s="142"/>
      <c r="E8" s="142"/>
      <c r="F8" s="142"/>
      <c r="G8" s="142"/>
      <c r="H8" s="142"/>
      <c r="I8" s="142"/>
      <c r="J8" s="142"/>
      <c r="K8" s="142"/>
      <c r="L8" s="142"/>
      <c r="M8" s="142"/>
      <c r="N8" s="142"/>
      <c r="O8" s="142"/>
      <c r="P8" s="142"/>
      <c r="Q8" s="142"/>
      <c r="R8" s="142"/>
      <c r="S8" s="142"/>
      <c r="T8" s="142"/>
      <c r="U8" s="142"/>
      <c r="V8" s="142"/>
      <c r="W8" s="142"/>
      <c r="X8" s="142"/>
      <c r="Y8" s="142"/>
    </row>
    <row r="9" spans="1:25" ht="15.75">
      <c r="A9" s="142"/>
      <c r="B9" s="142"/>
      <c r="C9" s="142"/>
      <c r="D9" s="142"/>
      <c r="E9" s="142"/>
      <c r="F9" s="142"/>
      <c r="G9" s="142"/>
      <c r="H9" s="142"/>
      <c r="I9" s="142"/>
      <c r="J9" s="142"/>
      <c r="K9" s="142"/>
      <c r="L9" s="142"/>
      <c r="M9" s="142"/>
      <c r="N9" s="142"/>
      <c r="O9" s="142"/>
      <c r="P9" s="142"/>
      <c r="Q9" s="142"/>
      <c r="R9" s="142"/>
      <c r="S9" s="142"/>
      <c r="T9" s="142"/>
      <c r="U9" s="142"/>
      <c r="V9" s="142"/>
      <c r="W9" s="142"/>
      <c r="X9" s="142"/>
      <c r="Y9" s="142"/>
    </row>
    <row r="10" spans="1:25" ht="15.7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row>
    <row r="11" spans="1:25" ht="15.7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row>
    <row r="12" spans="1:25"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row>
    <row r="13" spans="1:25"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row>
    <row r="14" spans="1:25"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row>
    <row r="15" spans="1:25"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row>
    <row r="16" spans="1:25"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row>
    <row r="17" spans="1:25"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row>
    <row r="18" spans="1:25"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row>
    <row r="19" spans="1:25"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row>
    <row r="20" spans="1:25"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row>
    <row r="21" spans="1:25"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row>
    <row r="22" spans="1:25"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row>
    <row r="23" spans="1:25"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row>
    <row r="24" spans="1:25"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row>
    <row r="25" spans="1:25"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row>
    <row r="26" spans="1:25"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row>
    <row r="27" spans="1:25"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row>
    <row r="28" spans="1:25"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row r="29" spans="1:25"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row>
    <row r="30" spans="1:25"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row>
    <row r="31" spans="1:25"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row>
    <row r="32" spans="1:25"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row>
    <row r="33" spans="1:25"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row>
    <row r="34" spans="1:25"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row>
    <row r="35" spans="1:25"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row>
    <row r="36" spans="1:25"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row>
    <row r="37" spans="1:25"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row>
    <row r="38" spans="1:25"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row>
    <row r="39" spans="1:25"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row>
    <row r="40" spans="1:25"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row>
    <row r="41" spans="1:25"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row>
    <row r="42" spans="1:25"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row>
    <row r="43" spans="1:25"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row>
    <row r="44" spans="1:25"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row>
    <row r="45" spans="1:25"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row>
    <row r="46" spans="1:25"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row>
    <row r="47" spans="1:25"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row>
    <row r="48" spans="1:25"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row>
    <row r="49" spans="1:25"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row>
    <row r="50" spans="1:25"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row>
    <row r="51" spans="1:25"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row>
    <row r="52" spans="1:25"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row>
    <row r="53" spans="1:25"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row>
    <row r="54" spans="1:25"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row>
    <row r="55" spans="1:25"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row>
    <row r="56" spans="1:25"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row>
    <row r="57" spans="1:25"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row>
    <row r="58" spans="1:25"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row>
    <row r="59" spans="1:25"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row>
    <row r="60" spans="1:25"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row>
    <row r="61" spans="1:25"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row>
    <row r="62" spans="1:25"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row>
    <row r="63" spans="1:25"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row>
    <row r="64" spans="1:25"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row>
    <row r="65" spans="1:25"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row>
    <row r="66" spans="1:25"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row>
    <row r="67" spans="1:25"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row>
    <row r="68" spans="1:25"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row>
    <row r="69" spans="1:25"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row>
    <row r="70" spans="1:25"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row>
    <row r="71" spans="1:25"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row>
    <row r="72" spans="1:25"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row>
    <row r="73" spans="1:25"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row>
    <row r="74" spans="1:25"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row>
    <row r="75" spans="1:25"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row>
    <row r="76" spans="1:25"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row>
    <row r="77" spans="1:25"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row>
    <row r="78" spans="1:25"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row>
    <row r="79" spans="1:25"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row>
    <row r="80" spans="1:25"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row>
    <row r="81" spans="1:25"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row>
    <row r="82" spans="1:25"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row>
    <row r="83" spans="1:25"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row>
    <row r="84" spans="1:25"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row>
    <row r="85" spans="1:25"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row>
    <row r="86" spans="1:25"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row>
    <row r="87" spans="1:25"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row>
    <row r="88" spans="1:25"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row>
    <row r="89" spans="1:25"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row>
    <row r="90" spans="1:25"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row>
    <row r="91" spans="1:25"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row>
    <row r="92" spans="1:25"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row>
    <row r="93" spans="1:25"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row>
    <row r="94" spans="1:25"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row>
    <row r="95" spans="1:25"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row>
    <row r="96" spans="1:25"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row>
    <row r="97" spans="1:25"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row>
    <row r="98" spans="1:25"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row>
    <row r="99" spans="1:25"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row>
    <row r="100" spans="1:25"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row>
    <row r="101" spans="1:25"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row>
    <row r="102" spans="1:25"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row>
    <row r="103" spans="1:25"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row>
    <row r="104" spans="1:25"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row>
    <row r="105" spans="1:25"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row>
    <row r="106" spans="1:25"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row>
    <row r="107" spans="1:25"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row>
    <row r="108" spans="1:25"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row>
    <row r="109" spans="1:25"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row>
    <row r="110" spans="1:25"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row>
    <row r="111" spans="1:25"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row>
    <row r="112" spans="1:25"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row>
    <row r="113" spans="1:25"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row>
    <row r="114" spans="1:25"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row>
    <row r="115" spans="1:25"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row>
    <row r="116" spans="1:25"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row>
    <row r="117" spans="1:25"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row>
    <row r="118" spans="1:25"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row>
    <row r="119" spans="1:25"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row>
    <row r="120" spans="1:25"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row>
    <row r="121" spans="1:25"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row>
    <row r="122" spans="1:25"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row>
    <row r="123" spans="1:25"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row>
    <row r="124" spans="1:25"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row>
    <row r="125" spans="1:25"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row>
    <row r="126" spans="1:25"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row>
    <row r="127" spans="1:25"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row>
    <row r="128" spans="1:25"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row>
    <row r="129" spans="1:25"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row>
    <row r="130" spans="1:25"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row>
    <row r="131" spans="1:25"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row>
    <row r="132" spans="1:25"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row>
    <row r="133" spans="1:25"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row>
    <row r="134" spans="1:25"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row>
    <row r="135" spans="1:25"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row>
    <row r="136" spans="1:25"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row>
    <row r="137" spans="1:25"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row>
    <row r="138" spans="1:25"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row>
    <row r="139" spans="1:25"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row>
    <row r="140" spans="1:25"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row>
    <row r="141" spans="1:25"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row>
    <row r="142" spans="1:25"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row>
    <row r="143" spans="1:25"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row>
    <row r="144" spans="1:25"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row>
    <row r="145" spans="1:25"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row>
    <row r="146" spans="1:25"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row>
    <row r="147" spans="1:25"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row>
    <row r="148" spans="1:25"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row>
    <row r="149" spans="1:25"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row>
    <row r="150" spans="1:25"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row>
    <row r="151" spans="1:25"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row>
    <row r="152" spans="1:25"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row>
    <row r="153" spans="1:25"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row>
    <row r="154" spans="1:25"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row>
    <row r="155" spans="1:25"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row>
    <row r="156" spans="1:25"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row>
    <row r="157" spans="1:25"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row>
    <row r="158" spans="1:25"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row>
    <row r="159" spans="1:25"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row>
    <row r="160" spans="1:25"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row>
    <row r="161" spans="1:25"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row>
    <row r="162" spans="1:25"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row>
    <row r="163" spans="1:25"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row>
    <row r="164" spans="1:25"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row>
    <row r="165" spans="1:25"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row>
    <row r="166" spans="1:25"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row>
    <row r="167" spans="1:25"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row>
    <row r="168" spans="1:25"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row>
    <row r="169" spans="1:25"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row>
    <row r="170" spans="1:25"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row>
    <row r="171" spans="1:25"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row>
    <row r="172" spans="1:25"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row>
    <row r="173" spans="1:25"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row>
    <row r="174" spans="1:25"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row>
    <row r="175" spans="1:25"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row>
    <row r="176" spans="1:25"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row>
    <row r="177" spans="1:25"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row>
    <row r="178" spans="1:25"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row>
    <row r="179" spans="1:25"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row>
    <row r="180" spans="1:25"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row>
    <row r="181" spans="1:25"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row>
    <row r="182" spans="1:25"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row>
    <row r="183" spans="1:25"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row>
    <row r="184" spans="1:25"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row>
    <row r="185" spans="1:25"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row>
    <row r="186" spans="1:25"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row>
    <row r="187" spans="1:25"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row>
    <row r="188" spans="1:25"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row>
    <row r="189" spans="1:25"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row>
    <row r="190" spans="1:25"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row>
    <row r="191" spans="1:25"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row>
    <row r="192" spans="1:25"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row>
    <row r="193" spans="1:25"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row>
    <row r="194" spans="1:25"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row>
    <row r="195" spans="1:25"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row>
    <row r="196" spans="1:25"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row>
    <row r="197" spans="1:25"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row>
    <row r="198" spans="1:25"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row>
    <row r="199" spans="1:25"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row>
    <row r="200" spans="1:25"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row>
    <row r="201" spans="1:25"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row>
    <row r="202" spans="1:25"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row>
    <row r="203" spans="1:25"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row>
    <row r="204" spans="1:25"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row>
    <row r="205" spans="1:25"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row>
    <row r="206" spans="1:25"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row>
    <row r="207" spans="1:25"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row>
    <row r="208" spans="1:25"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row>
    <row r="209" spans="1:25"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row>
    <row r="210" spans="1:25"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row>
    <row r="211" spans="1:25"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row>
    <row r="212" spans="1:25"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row>
    <row r="213" spans="1:25"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row>
    <row r="214" spans="1:25"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row>
    <row r="215" spans="1:25"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row>
    <row r="216" spans="1:25"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row>
    <row r="217" spans="1:25"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row>
    <row r="218" spans="1:25"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row>
    <row r="219" spans="1:25"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row>
    <row r="220" spans="1:25"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6:C6"/>
  </mergeCells>
  <conditionalFormatting sqref="E6">
    <cfRule type="cellIs" dxfId="151" priority="1" stopIfTrue="1" operator="lessThan">
      <formula>85%</formula>
    </cfRule>
  </conditionalFormatting>
  <conditionalFormatting sqref="E6">
    <cfRule type="cellIs" dxfId="150" priority="2" operator="equal">
      <formula>0</formula>
    </cfRule>
  </conditionalFormatting>
  <conditionalFormatting sqref="E6">
    <cfRule type="cellIs" dxfId="149" priority="3" operator="between">
      <formula>0.9</formula>
      <formula>1</formula>
    </cfRule>
  </conditionalFormatting>
  <conditionalFormatting sqref="E6">
    <cfRule type="cellIs" dxfId="148" priority="4" operator="between">
      <formula>85%</formula>
      <formula>90%</formula>
    </cfRule>
  </conditionalFormatting>
  <pageMargins left="0.7" right="0.7" top="0.75" bottom="0.75" header="0" footer="0"/>
  <pageSetup orientation="landscape"/>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C5E0B3"/>
  </sheetPr>
  <dimension ref="A1:Z1000"/>
  <sheetViews>
    <sheetView showGridLines="0" workbookViewId="0"/>
  </sheetViews>
  <sheetFormatPr baseColWidth="10" defaultColWidth="11.21875" defaultRowHeight="15" customHeight="1"/>
  <cols>
    <col min="1" max="2" width="11.5546875" customWidth="1"/>
    <col min="3" max="3" width="43.88671875" customWidth="1"/>
    <col min="4" max="4" width="14.33203125" customWidth="1"/>
    <col min="5" max="5" width="9.44140625" customWidth="1"/>
    <col min="6" max="6" width="14.88671875" customWidth="1"/>
    <col min="7"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45">
      <c r="A2" s="142"/>
      <c r="B2" s="142"/>
      <c r="C2" s="192" t="s">
        <v>589</v>
      </c>
      <c r="D2" s="193" t="s">
        <v>594</v>
      </c>
      <c r="E2" s="194" t="s">
        <v>595</v>
      </c>
      <c r="F2" s="195" t="s">
        <v>596</v>
      </c>
      <c r="G2" s="142"/>
      <c r="H2" s="142"/>
      <c r="I2" s="142"/>
      <c r="J2" s="142"/>
      <c r="K2" s="142"/>
      <c r="L2" s="142"/>
      <c r="M2" s="142"/>
      <c r="N2" s="142"/>
      <c r="O2" s="142"/>
      <c r="P2" s="142"/>
      <c r="Q2" s="142"/>
      <c r="R2" s="142"/>
      <c r="S2" s="142"/>
      <c r="T2" s="142"/>
      <c r="U2" s="142"/>
      <c r="V2" s="142"/>
      <c r="W2" s="142"/>
      <c r="X2" s="142"/>
      <c r="Y2" s="142"/>
      <c r="Z2" s="142"/>
    </row>
    <row r="3" spans="1:26" ht="60">
      <c r="A3" s="142"/>
      <c r="B3" s="142"/>
      <c r="C3" s="197" t="s">
        <v>590</v>
      </c>
      <c r="D3" s="186">
        <f>'Objetivo 7'!F10</f>
        <v>1.1274305555555557</v>
      </c>
      <c r="E3" s="187">
        <v>1</v>
      </c>
      <c r="F3" s="184">
        <f>D3*E3</f>
        <v>1.1274305555555557</v>
      </c>
      <c r="G3" s="142"/>
      <c r="H3" s="142"/>
      <c r="I3" s="142"/>
      <c r="J3" s="142"/>
      <c r="K3" s="142"/>
      <c r="L3" s="142"/>
      <c r="M3" s="142"/>
      <c r="N3" s="142"/>
      <c r="O3" s="142"/>
      <c r="P3" s="142"/>
      <c r="Q3" s="142"/>
      <c r="R3" s="142"/>
      <c r="S3" s="142"/>
      <c r="T3" s="142"/>
      <c r="U3" s="142"/>
      <c r="V3" s="142"/>
      <c r="W3" s="142"/>
      <c r="X3" s="142"/>
      <c r="Y3" s="142"/>
      <c r="Z3" s="142"/>
    </row>
    <row r="4" spans="1:26" ht="17.25">
      <c r="A4" s="142"/>
      <c r="B4" s="142"/>
      <c r="C4" s="392" t="s">
        <v>599</v>
      </c>
      <c r="D4" s="393"/>
      <c r="E4" s="191">
        <f t="shared" ref="E4:F4" si="0">SUM(E3)</f>
        <v>1</v>
      </c>
      <c r="F4" s="186">
        <f t="shared" si="0"/>
        <v>1.1274305555555557</v>
      </c>
      <c r="G4" s="142"/>
      <c r="H4" s="142"/>
      <c r="I4" s="142"/>
      <c r="J4" s="142"/>
      <c r="K4" s="142"/>
      <c r="L4" s="142"/>
      <c r="M4" s="142"/>
      <c r="N4" s="142"/>
      <c r="O4" s="142"/>
      <c r="P4" s="142"/>
      <c r="Q4" s="142"/>
      <c r="R4" s="142"/>
      <c r="S4" s="142"/>
      <c r="T4" s="142"/>
      <c r="U4" s="142"/>
      <c r="V4" s="142"/>
      <c r="W4" s="142"/>
      <c r="X4" s="142"/>
      <c r="Y4" s="142"/>
      <c r="Z4" s="142"/>
    </row>
    <row r="5" spans="1:26" ht="15.75">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5.75">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26" ht="15.7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5.7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5.75">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15.7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4:D4"/>
  </mergeCells>
  <conditionalFormatting sqref="F4">
    <cfRule type="cellIs" dxfId="147" priority="1" stopIfTrue="1" operator="lessThan">
      <formula>85%</formula>
    </cfRule>
  </conditionalFormatting>
  <conditionalFormatting sqref="F4">
    <cfRule type="cellIs" dxfId="146" priority="2" operator="equal">
      <formula>0</formula>
    </cfRule>
  </conditionalFormatting>
  <conditionalFormatting sqref="F4">
    <cfRule type="cellIs" dxfId="145" priority="3" operator="between">
      <formula>0.9</formula>
      <formula>1</formula>
    </cfRule>
  </conditionalFormatting>
  <conditionalFormatting sqref="F4">
    <cfRule type="cellIs" dxfId="144" priority="4" operator="between">
      <formula>85%</formula>
      <formula>90%</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Indicadores!F9</f>
        <v>Administración del Sistema Integrado de Gestión (SIG)</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Indicadores!A9</f>
        <v xml:space="preserve">Cumplimiento del Programa de Auditorias.
(Asociado a la característica de Oportunidad) </v>
      </c>
      <c r="E6" s="247"/>
      <c r="F6" s="248" t="s">
        <v>448</v>
      </c>
      <c r="G6" s="247"/>
      <c r="H6" s="246" t="str">
        <f>Indicadores!S9</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Indicadores!G9</f>
        <v># de Auditorias de SIG Programadas / # Auditorías realizadas del SIG</v>
      </c>
      <c r="E7" s="264"/>
      <c r="F7" s="279" t="s">
        <v>450</v>
      </c>
      <c r="G7" s="264"/>
      <c r="H7" s="278" t="str">
        <f>Indicadores!C9</f>
        <v>Medir el cumplimiento del programa de Auditorias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Indicadores!P9</f>
        <v>Semestral</v>
      </c>
      <c r="D8" s="69" t="s">
        <v>452</v>
      </c>
      <c r="E8" s="68" t="str">
        <f>Indicadores!R9</f>
        <v>Grupo Sistema Integrado de Gestión</v>
      </c>
      <c r="F8" s="69" t="s">
        <v>453</v>
      </c>
      <c r="G8" s="67" t="str">
        <f>Indicadores!H9</f>
        <v>Porcentaje</v>
      </c>
      <c r="H8" s="280" t="s">
        <v>454</v>
      </c>
      <c r="I8" s="282" t="str">
        <f>Indicadores!O9</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Indicadores!N9</f>
        <v>1</v>
      </c>
      <c r="D9" s="72" t="s">
        <v>472</v>
      </c>
      <c r="E9" s="71">
        <f>'TABLERO DE MANDO'!F9</f>
        <v>0.85</v>
      </c>
      <c r="F9" s="73" t="s">
        <v>473</v>
      </c>
      <c r="G9" s="71">
        <f>'TABLERO DE MANDO'!G9</f>
        <v>0.9</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1.75" customHeight="1">
      <c r="A11" s="65"/>
      <c r="B11" s="77" t="s">
        <v>455</v>
      </c>
      <c r="C11" s="78" t="s">
        <v>456</v>
      </c>
      <c r="D11" s="79" t="str">
        <f>D9</f>
        <v>LÍMITE INSATISFACTORIO</v>
      </c>
      <c r="E11" s="79" t="str">
        <f>F9</f>
        <v>LÍMITE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83">
        <v>0</v>
      </c>
      <c r="D12" s="84">
        <f t="shared" ref="D12:D23" si="0">+$E$9</f>
        <v>0.85</v>
      </c>
      <c r="E12" s="84">
        <f t="shared" ref="E12:E23" si="1">+$G$9</f>
        <v>0.9</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83">
        <v>0</v>
      </c>
      <c r="D13" s="84">
        <f t="shared" si="0"/>
        <v>0.85</v>
      </c>
      <c r="E13" s="84">
        <f t="shared" si="1"/>
        <v>0.9</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83">
        <v>0</v>
      </c>
      <c r="D14" s="84">
        <f t="shared" si="0"/>
        <v>0.85</v>
      </c>
      <c r="E14" s="84">
        <f t="shared" si="1"/>
        <v>0.9</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83">
        <v>0</v>
      </c>
      <c r="D15" s="84">
        <f t="shared" si="0"/>
        <v>0.85</v>
      </c>
      <c r="E15" s="84">
        <f t="shared" si="1"/>
        <v>0.9</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83">
        <v>0</v>
      </c>
      <c r="D16" s="84">
        <f t="shared" si="0"/>
        <v>0.85</v>
      </c>
      <c r="E16" s="84">
        <f t="shared" si="1"/>
        <v>0.9</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v>
      </c>
      <c r="D17" s="84">
        <f t="shared" si="0"/>
        <v>0.85</v>
      </c>
      <c r="E17" s="84">
        <f t="shared" si="1"/>
        <v>0.9</v>
      </c>
      <c r="F17" s="80"/>
      <c r="G17" s="80"/>
      <c r="H17" s="80"/>
      <c r="I17" s="106"/>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83">
        <v>0</v>
      </c>
      <c r="D18" s="84">
        <f t="shared" si="0"/>
        <v>0.85</v>
      </c>
      <c r="E18" s="84">
        <f t="shared" si="1"/>
        <v>0.9</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83">
        <v>0</v>
      </c>
      <c r="D19" s="84">
        <f t="shared" si="0"/>
        <v>0.85</v>
      </c>
      <c r="E19" s="84">
        <f t="shared" si="1"/>
        <v>0.9</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83">
        <v>0</v>
      </c>
      <c r="D20" s="84">
        <f t="shared" si="0"/>
        <v>0.85</v>
      </c>
      <c r="E20" s="84">
        <f t="shared" si="1"/>
        <v>0.9</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83">
        <v>0</v>
      </c>
      <c r="D21" s="84">
        <f t="shared" si="0"/>
        <v>0.85</v>
      </c>
      <c r="E21" s="84">
        <f t="shared" si="1"/>
        <v>0.9</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83">
        <v>0</v>
      </c>
      <c r="D22" s="84">
        <f t="shared" si="0"/>
        <v>0.85</v>
      </c>
      <c r="E22" s="84">
        <f t="shared" si="1"/>
        <v>0.9</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f>'TABLERO DE MANDO'!U9</f>
        <v>0</v>
      </c>
      <c r="D23" s="84">
        <f t="shared" si="0"/>
        <v>0.85</v>
      </c>
      <c r="E23" s="84">
        <f t="shared" si="1"/>
        <v>0.9</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474</v>
      </c>
      <c r="C32" s="268"/>
      <c r="D32" s="268"/>
      <c r="E32" s="269"/>
      <c r="F32" s="302" t="s">
        <v>475</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13.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C5E0B3"/>
  </sheetPr>
  <dimension ref="A1:Z1000"/>
  <sheetViews>
    <sheetView showGridLines="0" workbookViewId="0"/>
  </sheetViews>
  <sheetFormatPr baseColWidth="10" defaultColWidth="11.21875" defaultRowHeight="15" customHeight="1"/>
  <cols>
    <col min="1" max="2" width="11.5546875" customWidth="1"/>
    <col min="3" max="3" width="43.88671875" customWidth="1"/>
    <col min="4" max="4" width="14.33203125" customWidth="1"/>
    <col min="5" max="5" width="9.44140625" customWidth="1"/>
    <col min="6" max="6" width="14.88671875" customWidth="1"/>
    <col min="7"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45">
      <c r="A2" s="142"/>
      <c r="B2" s="142"/>
      <c r="C2" s="192" t="s">
        <v>591</v>
      </c>
      <c r="D2" s="193" t="s">
        <v>594</v>
      </c>
      <c r="E2" s="194" t="s">
        <v>595</v>
      </c>
      <c r="F2" s="195" t="s">
        <v>596</v>
      </c>
      <c r="G2" s="142"/>
      <c r="H2" s="142"/>
      <c r="I2" s="142"/>
      <c r="J2" s="142"/>
      <c r="K2" s="142"/>
      <c r="L2" s="142"/>
      <c r="M2" s="142"/>
      <c r="N2" s="142"/>
      <c r="O2" s="142"/>
      <c r="P2" s="142"/>
      <c r="Q2" s="142"/>
      <c r="R2" s="142"/>
      <c r="S2" s="142"/>
      <c r="T2" s="142"/>
      <c r="U2" s="142"/>
      <c r="V2" s="142"/>
      <c r="W2" s="142"/>
      <c r="X2" s="142"/>
      <c r="Y2" s="142"/>
      <c r="Z2" s="142"/>
    </row>
    <row r="3" spans="1:26" ht="45">
      <c r="A3" s="142"/>
      <c r="B3" s="142"/>
      <c r="C3" s="197" t="s">
        <v>592</v>
      </c>
      <c r="D3" s="186">
        <f>'Objetivo 8'!F11</f>
        <v>0.89471891534391546</v>
      </c>
      <c r="E3" s="187">
        <v>1</v>
      </c>
      <c r="F3" s="184">
        <f>D3*E3</f>
        <v>0.89471891534391546</v>
      </c>
      <c r="G3" s="142"/>
      <c r="H3" s="142"/>
      <c r="I3" s="142"/>
      <c r="J3" s="142"/>
      <c r="K3" s="142"/>
      <c r="L3" s="142"/>
      <c r="M3" s="142"/>
      <c r="N3" s="142"/>
      <c r="O3" s="142"/>
      <c r="P3" s="142"/>
      <c r="Q3" s="142"/>
      <c r="R3" s="142"/>
      <c r="S3" s="142"/>
      <c r="T3" s="142"/>
      <c r="U3" s="142"/>
      <c r="V3" s="142"/>
      <c r="W3" s="142"/>
      <c r="X3" s="142"/>
      <c r="Y3" s="142"/>
      <c r="Z3" s="142"/>
    </row>
    <row r="4" spans="1:26" ht="17.25">
      <c r="A4" s="142"/>
      <c r="B4" s="142"/>
      <c r="C4" s="392" t="s">
        <v>599</v>
      </c>
      <c r="D4" s="393"/>
      <c r="E4" s="191">
        <f t="shared" ref="E4:F4" si="0">SUM(E3)</f>
        <v>1</v>
      </c>
      <c r="F4" s="186">
        <f t="shared" si="0"/>
        <v>0.89471891534391546</v>
      </c>
      <c r="G4" s="142"/>
      <c r="H4" s="142"/>
      <c r="I4" s="142"/>
      <c r="J4" s="142"/>
      <c r="K4" s="142"/>
      <c r="L4" s="142"/>
      <c r="M4" s="142"/>
      <c r="N4" s="142"/>
      <c r="O4" s="142"/>
      <c r="P4" s="142"/>
      <c r="Q4" s="142"/>
      <c r="R4" s="142"/>
      <c r="S4" s="142"/>
      <c r="T4" s="142"/>
      <c r="U4" s="142"/>
      <c r="V4" s="142"/>
      <c r="W4" s="142"/>
      <c r="X4" s="142"/>
      <c r="Y4" s="142"/>
      <c r="Z4" s="142"/>
    </row>
    <row r="5" spans="1:26" ht="15.75">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5.75">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26" ht="15.7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5.7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5.75">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15.7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4:D4"/>
  </mergeCells>
  <conditionalFormatting sqref="F4">
    <cfRule type="cellIs" dxfId="143" priority="1" stopIfTrue="1" operator="lessThan">
      <formula>85%</formula>
    </cfRule>
  </conditionalFormatting>
  <conditionalFormatting sqref="F4">
    <cfRule type="cellIs" dxfId="142" priority="2" operator="equal">
      <formula>0</formula>
    </cfRule>
  </conditionalFormatting>
  <conditionalFormatting sqref="F4">
    <cfRule type="cellIs" dxfId="141" priority="3" operator="between">
      <formula>0.9</formula>
      <formula>1</formula>
    </cfRule>
  </conditionalFormatting>
  <conditionalFormatting sqref="F4">
    <cfRule type="cellIs" dxfId="140" priority="4" operator="between">
      <formula>85%</formula>
      <formula>90%</formula>
    </cfRule>
  </conditionalFormatting>
  <pageMargins left="0.7" right="0.7" top="0.75" bottom="0.75" header="0" footer="0"/>
  <pageSetup orientation="landscape"/>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3.109375" customWidth="1"/>
    <col min="3" max="3" width="31.6640625" customWidth="1"/>
    <col min="4" max="4" width="8.77734375" customWidth="1"/>
    <col min="5" max="5" width="8.33203125" customWidth="1"/>
    <col min="6" max="6" width="8.88671875" customWidth="1"/>
    <col min="7" max="7" width="40.88671875" customWidth="1"/>
    <col min="8" max="10" width="11.5546875" customWidth="1"/>
    <col min="11"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49.5" customHeight="1">
      <c r="A4" s="142"/>
      <c r="B4" s="394" t="s">
        <v>582</v>
      </c>
      <c r="C4" s="395"/>
      <c r="D4" s="396"/>
      <c r="E4" s="198" t="s">
        <v>391</v>
      </c>
      <c r="F4" s="199" t="s">
        <v>600</v>
      </c>
      <c r="G4" s="200" t="s">
        <v>601</v>
      </c>
      <c r="H4" s="142"/>
      <c r="I4" s="142"/>
      <c r="J4" s="142"/>
      <c r="K4" s="142"/>
      <c r="L4" s="142"/>
      <c r="M4" s="142"/>
      <c r="N4" s="142"/>
      <c r="O4" s="142"/>
      <c r="P4" s="142"/>
      <c r="Q4" s="142"/>
      <c r="R4" s="142"/>
      <c r="S4" s="142"/>
      <c r="T4" s="142"/>
      <c r="U4" s="142"/>
      <c r="V4" s="142"/>
      <c r="W4" s="142"/>
      <c r="X4" s="142"/>
      <c r="Y4" s="142"/>
      <c r="Z4" s="142"/>
    </row>
    <row r="5" spans="1:26" ht="33.75" customHeight="1">
      <c r="A5" s="142"/>
      <c r="B5" s="397" t="str">
        <f>Indicadores!A23</f>
        <v xml:space="preserve">Avance en la formulación de las políticas públicas ambientales </v>
      </c>
      <c r="C5" s="264"/>
      <c r="D5" s="201">
        <f>'TABLERO DE MANDO'!V23</f>
        <v>0.84000000000000008</v>
      </c>
      <c r="E5" s="201">
        <f>'TABLERO DE MANDO'!D23</f>
        <v>0.9</v>
      </c>
      <c r="F5" s="202">
        <f t="shared" ref="F5:F8" si="0">D5/E5</f>
        <v>0.93333333333333335</v>
      </c>
      <c r="G5" s="203"/>
      <c r="H5" s="142"/>
      <c r="I5" s="142"/>
      <c r="J5" s="142"/>
      <c r="K5" s="142"/>
      <c r="L5" s="142"/>
      <c r="M5" s="142"/>
      <c r="N5" s="142"/>
      <c r="O5" s="142"/>
      <c r="P5" s="142"/>
      <c r="Q5" s="142"/>
      <c r="R5" s="142"/>
      <c r="S5" s="142"/>
      <c r="T5" s="142"/>
      <c r="U5" s="142"/>
      <c r="V5" s="142"/>
      <c r="W5" s="142"/>
      <c r="X5" s="142"/>
      <c r="Y5" s="142"/>
      <c r="Z5" s="142"/>
    </row>
    <row r="6" spans="1:26" ht="33" customHeight="1">
      <c r="A6" s="142"/>
      <c r="B6" s="397" t="str">
        <f>Indicadores!A25</f>
        <v>Cumplimiento en la Formulación de Instrumentos normativos</v>
      </c>
      <c r="C6" s="264"/>
      <c r="D6" s="201">
        <f>'TABLERO DE MANDO'!V25</f>
        <v>0</v>
      </c>
      <c r="E6" s="201">
        <f>'TABLERO DE MANDO'!D25</f>
        <v>0.8</v>
      </c>
      <c r="F6" s="202">
        <f t="shared" si="0"/>
        <v>0</v>
      </c>
      <c r="G6" s="203"/>
      <c r="H6" s="142"/>
      <c r="I6" s="142"/>
      <c r="J6" s="142"/>
      <c r="K6" s="142"/>
      <c r="L6" s="142"/>
      <c r="M6" s="142"/>
      <c r="N6" s="142"/>
      <c r="O6" s="142"/>
      <c r="P6" s="142"/>
      <c r="Q6" s="142"/>
      <c r="R6" s="142"/>
      <c r="S6" s="142"/>
      <c r="T6" s="142"/>
      <c r="U6" s="142"/>
      <c r="V6" s="142"/>
      <c r="W6" s="142"/>
      <c r="X6" s="142"/>
      <c r="Y6" s="142"/>
      <c r="Z6" s="142"/>
    </row>
    <row r="7" spans="1:26" ht="40.5" customHeight="1">
      <c r="A7" s="142"/>
      <c r="B7" s="397" t="str">
        <f>Indicadores!A26</f>
        <v>Cumplimiento de las actividades de acompañamiento en el ejercicio misional del ministerio.</v>
      </c>
      <c r="C7" s="264"/>
      <c r="D7" s="201">
        <f>'TABLERO DE MANDO'!V26</f>
        <v>0.88500000000000001</v>
      </c>
      <c r="E7" s="201">
        <f>'TABLERO DE MANDO'!D26</f>
        <v>0.8</v>
      </c>
      <c r="F7" s="202">
        <f t="shared" si="0"/>
        <v>1.10625</v>
      </c>
      <c r="G7" s="203"/>
      <c r="H7" s="142"/>
      <c r="I7" s="142"/>
      <c r="J7" s="142"/>
      <c r="K7" s="142"/>
      <c r="L7" s="142"/>
      <c r="M7" s="142"/>
      <c r="N7" s="142"/>
      <c r="O7" s="142"/>
      <c r="P7" s="142"/>
      <c r="Q7" s="142"/>
      <c r="R7" s="142"/>
      <c r="S7" s="142"/>
      <c r="T7" s="142"/>
      <c r="U7" s="142"/>
      <c r="V7" s="142"/>
      <c r="W7" s="142"/>
      <c r="X7" s="142"/>
      <c r="Y7" s="142"/>
      <c r="Z7" s="142"/>
    </row>
    <row r="8" spans="1:26" ht="41.25" customHeight="1">
      <c r="A8" s="142"/>
      <c r="B8" s="397" t="str">
        <f>Indicadores!A27</f>
        <v>Percepción  de las actividades de acompañamiento en el ejercicio misional del ministerio</v>
      </c>
      <c r="C8" s="264"/>
      <c r="D8" s="201">
        <f>'TABLERO DE MANDO'!V27</f>
        <v>0.88</v>
      </c>
      <c r="E8" s="201">
        <f>'TABLERO DE MANDO'!D27</f>
        <v>0.75</v>
      </c>
      <c r="F8" s="202">
        <f t="shared" si="0"/>
        <v>1.1733333333333333</v>
      </c>
      <c r="G8" s="203"/>
      <c r="H8" s="142"/>
      <c r="I8" s="142"/>
      <c r="J8" s="142"/>
      <c r="K8" s="142"/>
      <c r="L8" s="142"/>
      <c r="M8" s="142"/>
      <c r="N8" s="142"/>
      <c r="O8" s="142"/>
      <c r="P8" s="142"/>
      <c r="Q8" s="142"/>
      <c r="R8" s="142"/>
      <c r="S8" s="142"/>
      <c r="T8" s="142"/>
      <c r="U8" s="142"/>
      <c r="V8" s="142"/>
      <c r="W8" s="142"/>
      <c r="X8" s="142"/>
      <c r="Y8" s="142"/>
      <c r="Z8" s="142"/>
    </row>
    <row r="9" spans="1:26" ht="15.75">
      <c r="A9" s="142"/>
      <c r="B9" s="166"/>
      <c r="C9" s="142"/>
      <c r="D9" s="142"/>
      <c r="E9" s="204" t="s">
        <v>602</v>
      </c>
      <c r="F9" s="205">
        <f>AVERAGE(F5:F8)</f>
        <v>0.80322916666666666</v>
      </c>
      <c r="G9" s="142"/>
      <c r="H9" s="142"/>
      <c r="I9" s="142"/>
      <c r="J9" s="142"/>
      <c r="K9" s="142"/>
      <c r="L9" s="142"/>
      <c r="M9" s="142"/>
      <c r="N9" s="142"/>
      <c r="O9" s="142"/>
      <c r="P9" s="142"/>
      <c r="Q9" s="142"/>
      <c r="R9" s="142"/>
      <c r="S9" s="142"/>
      <c r="T9" s="142"/>
      <c r="U9" s="142"/>
      <c r="V9" s="142"/>
      <c r="W9" s="142"/>
      <c r="X9" s="142"/>
      <c r="Y9" s="142"/>
      <c r="Z9" s="142"/>
    </row>
    <row r="10" spans="1:26" ht="15.75">
      <c r="A10" s="142"/>
      <c r="B10" s="166"/>
      <c r="C10" s="142"/>
      <c r="D10" s="142"/>
      <c r="E10" s="142"/>
      <c r="F10" s="165"/>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398" t="s">
        <v>603</v>
      </c>
      <c r="C11" s="271"/>
      <c r="D11" s="271"/>
      <c r="E11" s="271"/>
      <c r="F11" s="287"/>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273"/>
      <c r="C12" s="274"/>
      <c r="D12" s="274"/>
      <c r="E12" s="274"/>
      <c r="F12" s="289"/>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1:F12"/>
    <mergeCell ref="B4:D4"/>
    <mergeCell ref="B5:C5"/>
    <mergeCell ref="B6:C6"/>
    <mergeCell ref="B7:C7"/>
    <mergeCell ref="B8:C8"/>
  </mergeCells>
  <conditionalFormatting sqref="F5:F9">
    <cfRule type="cellIs" dxfId="139" priority="1" operator="equal">
      <formula>0</formula>
    </cfRule>
  </conditionalFormatting>
  <conditionalFormatting sqref="F5:F9">
    <cfRule type="cellIs" dxfId="138" priority="2" operator="greaterThan">
      <formula>0.85</formula>
    </cfRule>
  </conditionalFormatting>
  <conditionalFormatting sqref="F5:F9">
    <cfRule type="cellIs" dxfId="137" priority="3" operator="between">
      <formula>70%</formula>
      <formula>85%</formula>
    </cfRule>
  </conditionalFormatting>
  <conditionalFormatting sqref="F5:F9">
    <cfRule type="cellIs" dxfId="136" priority="4" operator="lessThan">
      <formula>70%</formula>
    </cfRule>
  </conditionalFormatting>
  <hyperlinks>
    <hyperlink ref="B4" location="Objetivo 1!A1" display="1. Formular y adoptar oportunamente políticas y regulaciones para el sector ambiental, de acuerdo con las directrices del Gobierno Nacional" xr:uid="{00000000-0004-0000-4600-000000000000}"/>
  </hyperlinks>
  <pageMargins left="0.7" right="0.7" top="0.75" bottom="0.75" header="0" footer="0"/>
  <pageSetup orientation="portrait"/>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3.44140625" customWidth="1"/>
    <col min="3" max="3" width="31.6640625" customWidth="1"/>
    <col min="4" max="4" width="6.77734375" customWidth="1"/>
    <col min="5" max="5" width="8.33203125" customWidth="1"/>
    <col min="6" max="6" width="8.88671875" customWidth="1"/>
    <col min="7" max="7" width="41" customWidth="1"/>
    <col min="8" max="9" width="11.5546875" customWidth="1"/>
    <col min="10"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50.25" customHeight="1">
      <c r="A4" s="142"/>
      <c r="B4" s="394" t="s">
        <v>583</v>
      </c>
      <c r="C4" s="395"/>
      <c r="D4" s="396"/>
      <c r="E4" s="198" t="s">
        <v>391</v>
      </c>
      <c r="F4" s="206" t="s">
        <v>604</v>
      </c>
      <c r="G4" s="207" t="s">
        <v>601</v>
      </c>
      <c r="H4" s="142"/>
      <c r="I4" s="142"/>
      <c r="J4" s="142"/>
      <c r="K4" s="142"/>
      <c r="L4" s="142"/>
      <c r="M4" s="142"/>
      <c r="N4" s="142"/>
      <c r="O4" s="142"/>
      <c r="P4" s="142"/>
      <c r="Q4" s="142"/>
      <c r="R4" s="142"/>
      <c r="S4" s="142"/>
      <c r="T4" s="142"/>
      <c r="U4" s="142"/>
      <c r="V4" s="142"/>
      <c r="W4" s="142"/>
      <c r="X4" s="142"/>
      <c r="Y4" s="142"/>
      <c r="Z4" s="142"/>
    </row>
    <row r="5" spans="1:26" ht="25.5" customHeight="1">
      <c r="A5" s="142"/>
      <c r="B5" s="399" t="str">
        <f>Indicadores!A6</f>
        <v>Gestión de solicitudes de modificaciones y autorizaciones presupuestales</v>
      </c>
      <c r="C5" s="264"/>
      <c r="D5" s="201">
        <f>'TABLERO DE MANDO'!V6</f>
        <v>1</v>
      </c>
      <c r="E5" s="201">
        <f>'TABLERO DE MANDO'!D6</f>
        <v>0.9</v>
      </c>
      <c r="F5" s="208">
        <f t="shared" ref="F5:F19" si="0">D5/E5</f>
        <v>1.1111111111111112</v>
      </c>
      <c r="G5" s="209"/>
      <c r="H5" s="142"/>
      <c r="I5" s="142"/>
      <c r="J5" s="142"/>
      <c r="K5" s="142"/>
      <c r="L5" s="142"/>
      <c r="M5" s="142"/>
      <c r="N5" s="142"/>
      <c r="O5" s="142"/>
      <c r="P5" s="142"/>
      <c r="Q5" s="142"/>
      <c r="R5" s="142"/>
      <c r="S5" s="142"/>
      <c r="T5" s="142"/>
      <c r="U5" s="142"/>
      <c r="V5" s="142"/>
      <c r="W5" s="142"/>
      <c r="X5" s="142"/>
      <c r="Y5" s="142"/>
      <c r="Z5" s="142"/>
    </row>
    <row r="6" spans="1:26" ht="25.5" customHeight="1">
      <c r="A6" s="142"/>
      <c r="B6" s="399" t="str">
        <f>Indicadores!A14</f>
        <v>Proyectos de arquitectura empresarial atendidos</v>
      </c>
      <c r="C6" s="264"/>
      <c r="D6" s="201">
        <f>'TABLERO DE MANDO'!V14</f>
        <v>0</v>
      </c>
      <c r="E6" s="201">
        <f>'TABLERO DE MANDO'!D14</f>
        <v>0.9</v>
      </c>
      <c r="F6" s="208">
        <f t="shared" si="0"/>
        <v>0</v>
      </c>
      <c r="G6" s="209"/>
      <c r="H6" s="142"/>
      <c r="I6" s="142"/>
      <c r="J6" s="142"/>
      <c r="K6" s="142"/>
      <c r="L6" s="142"/>
      <c r="M6" s="142"/>
      <c r="N6" s="142"/>
      <c r="O6" s="142"/>
      <c r="P6" s="142"/>
      <c r="Q6" s="142"/>
      <c r="R6" s="142"/>
      <c r="S6" s="142"/>
      <c r="T6" s="142"/>
      <c r="U6" s="142"/>
      <c r="V6" s="142"/>
      <c r="W6" s="142"/>
      <c r="X6" s="142"/>
      <c r="Y6" s="142"/>
      <c r="Z6" s="142"/>
    </row>
    <row r="7" spans="1:26" ht="25.5" customHeight="1">
      <c r="A7" s="142"/>
      <c r="B7" s="399" t="str">
        <f>Indicadores!A15</f>
        <v>Solicitudes de arquitectura empresarial con respuestas</v>
      </c>
      <c r="C7" s="264"/>
      <c r="D7" s="201">
        <f>'TABLERO DE MANDO'!V15</f>
        <v>0</v>
      </c>
      <c r="E7" s="201">
        <f>'TABLERO DE MANDO'!D15</f>
        <v>0.8</v>
      </c>
      <c r="F7" s="208">
        <f t="shared" si="0"/>
        <v>0</v>
      </c>
      <c r="G7" s="209"/>
      <c r="H7" s="142"/>
      <c r="I7" s="142"/>
      <c r="J7" s="142"/>
      <c r="K7" s="142"/>
      <c r="L7" s="142"/>
      <c r="M7" s="142"/>
      <c r="N7" s="142"/>
      <c r="O7" s="142"/>
      <c r="P7" s="142"/>
      <c r="Q7" s="142"/>
      <c r="R7" s="142"/>
      <c r="S7" s="142"/>
      <c r="T7" s="142"/>
      <c r="U7" s="142"/>
      <c r="V7" s="142"/>
      <c r="W7" s="142"/>
      <c r="X7" s="142"/>
      <c r="Y7" s="142"/>
      <c r="Z7" s="142"/>
    </row>
    <row r="8" spans="1:26" ht="25.5" customHeight="1">
      <c r="A8" s="142"/>
      <c r="B8" s="399" t="str">
        <f>Indicadores!A17</f>
        <v>PETI Revisado</v>
      </c>
      <c r="C8" s="264"/>
      <c r="D8" s="201">
        <f>'TABLERO DE MANDO'!V17</f>
        <v>0</v>
      </c>
      <c r="E8" s="201">
        <f>'TABLERO DE MANDO'!D17</f>
        <v>1</v>
      </c>
      <c r="F8" s="208">
        <f t="shared" si="0"/>
        <v>0</v>
      </c>
      <c r="G8" s="209"/>
      <c r="H8" s="142"/>
      <c r="I8" s="142"/>
      <c r="J8" s="142"/>
      <c r="K8" s="142"/>
      <c r="L8" s="142"/>
      <c r="M8" s="142"/>
      <c r="N8" s="142"/>
      <c r="O8" s="142"/>
      <c r="P8" s="142"/>
      <c r="Q8" s="142"/>
      <c r="R8" s="142"/>
      <c r="S8" s="142"/>
      <c r="T8" s="142"/>
      <c r="U8" s="142"/>
      <c r="V8" s="142"/>
      <c r="W8" s="142"/>
      <c r="X8" s="142"/>
      <c r="Y8" s="142"/>
      <c r="Z8" s="142"/>
    </row>
    <row r="9" spans="1:26" ht="25.5" customHeight="1">
      <c r="A9" s="142"/>
      <c r="B9" s="399" t="str">
        <f>Indicadores!A18</f>
        <v>Ejecución de proyectos del PETI</v>
      </c>
      <c r="C9" s="264"/>
      <c r="D9" s="201">
        <f>'TABLERO DE MANDO'!V18</f>
        <v>0.64500000000000002</v>
      </c>
      <c r="E9" s="201">
        <f>'TABLERO DE MANDO'!D18</f>
        <v>0.6</v>
      </c>
      <c r="F9" s="208">
        <f t="shared" si="0"/>
        <v>1.0750000000000002</v>
      </c>
      <c r="G9" s="209"/>
      <c r="H9" s="142"/>
      <c r="I9" s="142"/>
      <c r="J9" s="142"/>
      <c r="K9" s="142"/>
      <c r="L9" s="142"/>
      <c r="M9" s="142"/>
      <c r="N9" s="142"/>
      <c r="O9" s="142"/>
      <c r="P9" s="142"/>
      <c r="Q9" s="142"/>
      <c r="R9" s="142"/>
      <c r="S9" s="142"/>
      <c r="T9" s="142"/>
      <c r="U9" s="142"/>
      <c r="V9" s="142"/>
      <c r="W9" s="142"/>
      <c r="X9" s="142"/>
      <c r="Y9" s="142"/>
      <c r="Z9" s="142"/>
    </row>
    <row r="10" spans="1:26" ht="25.5" customHeight="1">
      <c r="A10" s="142"/>
      <c r="B10" s="399" t="str">
        <f>Indicadores!A21</f>
        <v>Informe de iniciativas y seguimiento de Cooperación Internacional y Banca Multilateral.</v>
      </c>
      <c r="C10" s="264"/>
      <c r="D10" s="210">
        <f>'TABLERO DE MANDO'!V21</f>
        <v>1</v>
      </c>
      <c r="E10" s="210">
        <f>'TABLERO DE MANDO'!D21</f>
        <v>1</v>
      </c>
      <c r="F10" s="208">
        <f t="shared" si="0"/>
        <v>1</v>
      </c>
      <c r="G10" s="209"/>
      <c r="H10" s="142"/>
      <c r="I10" s="142"/>
      <c r="J10" s="142"/>
      <c r="K10" s="142"/>
      <c r="L10" s="142"/>
      <c r="M10" s="142"/>
      <c r="N10" s="142"/>
      <c r="O10" s="142"/>
      <c r="P10" s="142"/>
      <c r="Q10" s="142"/>
      <c r="R10" s="142"/>
      <c r="S10" s="142"/>
      <c r="T10" s="142"/>
      <c r="U10" s="142"/>
      <c r="V10" s="142"/>
      <c r="W10" s="142"/>
      <c r="X10" s="142"/>
      <c r="Y10" s="142"/>
      <c r="Z10" s="142"/>
    </row>
    <row r="11" spans="1:26" ht="25.5" customHeight="1">
      <c r="A11" s="142"/>
      <c r="B11" s="399" t="str">
        <f>Indicadores!A22</f>
        <v>Informe de gestión sobre el seguimiento a compromisos internacionales.</v>
      </c>
      <c r="C11" s="264"/>
      <c r="D11" s="210">
        <f>'TABLERO DE MANDO'!V22</f>
        <v>1</v>
      </c>
      <c r="E11" s="210">
        <f>'TABLERO DE MANDO'!D22</f>
        <v>1</v>
      </c>
      <c r="F11" s="208">
        <f t="shared" si="0"/>
        <v>1</v>
      </c>
      <c r="G11" s="211"/>
      <c r="H11" s="142"/>
      <c r="I11" s="142"/>
      <c r="J11" s="142"/>
      <c r="K11" s="142"/>
      <c r="L11" s="142"/>
      <c r="M11" s="142"/>
      <c r="N11" s="142"/>
      <c r="O11" s="142"/>
      <c r="P11" s="142"/>
      <c r="Q11" s="142"/>
      <c r="R11" s="142"/>
      <c r="S11" s="142"/>
      <c r="T11" s="142"/>
      <c r="U11" s="142"/>
      <c r="V11" s="142"/>
      <c r="W11" s="142"/>
      <c r="X11" s="142"/>
      <c r="Y11" s="142"/>
      <c r="Z11" s="142"/>
    </row>
    <row r="12" spans="1:26" ht="25.5" customHeight="1">
      <c r="A12" s="142"/>
      <c r="B12" s="400" t="str">
        <f>Indicadores!A28</f>
        <v>Cumplimiento legal en los términos de respuesta a PQRSD</v>
      </c>
      <c r="C12" s="264"/>
      <c r="D12" s="201">
        <f>'TABLERO DE MANDO'!V28</f>
        <v>7.0000000000000007E-2</v>
      </c>
      <c r="E12" s="201">
        <f>'TABLERO DE MANDO'!D28</f>
        <v>0.95</v>
      </c>
      <c r="F12" s="208">
        <f t="shared" si="0"/>
        <v>7.3684210526315796E-2</v>
      </c>
      <c r="G12" s="212" t="s">
        <v>605</v>
      </c>
      <c r="H12" s="142"/>
      <c r="I12" s="142"/>
      <c r="J12" s="142"/>
      <c r="K12" s="142"/>
      <c r="L12" s="142"/>
      <c r="M12" s="142"/>
      <c r="N12" s="142"/>
      <c r="O12" s="142"/>
      <c r="P12" s="142"/>
      <c r="Q12" s="142"/>
      <c r="R12" s="142"/>
      <c r="S12" s="142"/>
      <c r="T12" s="142"/>
      <c r="U12" s="142"/>
      <c r="V12" s="142"/>
      <c r="W12" s="142"/>
      <c r="X12" s="142"/>
      <c r="Y12" s="142"/>
      <c r="Z12" s="142"/>
    </row>
    <row r="13" spans="1:26" ht="25.5" customHeight="1">
      <c r="A13" s="142"/>
      <c r="B13" s="400" t="str">
        <f>Indicadores!A29</f>
        <v>Satisfacción en la atención de canales de primer contacto</v>
      </c>
      <c r="C13" s="264"/>
      <c r="D13" s="201">
        <f>'TABLERO DE MANDO'!V29</f>
        <v>0</v>
      </c>
      <c r="E13" s="201">
        <f>'TABLERO DE MANDO'!D29</f>
        <v>0.75</v>
      </c>
      <c r="F13" s="208">
        <f t="shared" si="0"/>
        <v>0</v>
      </c>
      <c r="G13" s="211"/>
      <c r="H13" s="142"/>
      <c r="I13" s="142"/>
      <c r="J13" s="142"/>
      <c r="K13" s="142"/>
      <c r="L13" s="142"/>
      <c r="M13" s="142"/>
      <c r="N13" s="142"/>
      <c r="O13" s="142"/>
      <c r="P13" s="142"/>
      <c r="Q13" s="142"/>
      <c r="R13" s="142"/>
      <c r="S13" s="142"/>
      <c r="T13" s="142"/>
      <c r="U13" s="142"/>
      <c r="V13" s="142"/>
      <c r="W13" s="142"/>
      <c r="X13" s="142"/>
      <c r="Y13" s="142"/>
      <c r="Z13" s="142"/>
    </row>
    <row r="14" spans="1:26" ht="25.5" customHeight="1">
      <c r="A14" s="142"/>
      <c r="B14" s="400" t="str">
        <f>Indicadores!A30</f>
        <v>Medición de la Apropiación del Protocolo de Servicio al Ciudadano</v>
      </c>
      <c r="C14" s="264"/>
      <c r="D14" s="201">
        <f>'TABLERO DE MANDO'!V30</f>
        <v>0.64500000000000002</v>
      </c>
      <c r="E14" s="201">
        <f>'TABLERO DE MANDO'!D30</f>
        <v>0.7</v>
      </c>
      <c r="F14" s="208">
        <f t="shared" si="0"/>
        <v>0.92142857142857149</v>
      </c>
      <c r="G14" s="211"/>
      <c r="H14" s="142"/>
      <c r="I14" s="142"/>
      <c r="J14" s="142"/>
      <c r="K14" s="142"/>
      <c r="L14" s="142"/>
      <c r="M14" s="142"/>
      <c r="N14" s="142"/>
      <c r="O14" s="142"/>
      <c r="P14" s="142"/>
      <c r="Q14" s="142"/>
      <c r="R14" s="142"/>
      <c r="S14" s="142"/>
      <c r="T14" s="142"/>
      <c r="U14" s="142"/>
      <c r="V14" s="142"/>
      <c r="W14" s="142"/>
      <c r="X14" s="142"/>
      <c r="Y14" s="142"/>
      <c r="Z14" s="142"/>
    </row>
    <row r="15" spans="1:26" ht="25.5" customHeight="1">
      <c r="A15" s="142"/>
      <c r="B15" s="400" t="str">
        <f>Indicadores!A31</f>
        <v>Ejecución de actividades de Gobierno Abierto</v>
      </c>
      <c r="C15" s="264"/>
      <c r="D15" s="201">
        <f>'TABLERO DE MANDO'!V31</f>
        <v>0.25</v>
      </c>
      <c r="E15" s="201">
        <f>'TABLERO DE MANDO'!D31</f>
        <v>0.8</v>
      </c>
      <c r="F15" s="208">
        <f t="shared" si="0"/>
        <v>0.3125</v>
      </c>
      <c r="G15" s="213"/>
      <c r="H15" s="142"/>
      <c r="I15" s="142"/>
      <c r="J15" s="142"/>
      <c r="K15" s="142"/>
      <c r="L15" s="142"/>
      <c r="M15" s="142"/>
      <c r="N15" s="142"/>
      <c r="O15" s="142"/>
      <c r="P15" s="142"/>
      <c r="Q15" s="142"/>
      <c r="R15" s="142"/>
      <c r="S15" s="142"/>
      <c r="T15" s="142"/>
      <c r="U15" s="142"/>
      <c r="V15" s="142"/>
      <c r="W15" s="142"/>
      <c r="X15" s="142"/>
      <c r="Y15" s="142"/>
      <c r="Z15" s="142"/>
    </row>
    <row r="16" spans="1:26" ht="25.5" customHeight="1">
      <c r="A16" s="142"/>
      <c r="B16" s="400" t="str">
        <f>Indicadores!A40</f>
        <v>Porcentaje de distribución de los Documentos</v>
      </c>
      <c r="C16" s="264"/>
      <c r="D16" s="201">
        <f>'TABLERO DE MANDO'!V40</f>
        <v>1</v>
      </c>
      <c r="E16" s="201">
        <f>'TABLERO DE MANDO'!D40</f>
        <v>0.8</v>
      </c>
      <c r="F16" s="208">
        <f t="shared" si="0"/>
        <v>1.25</v>
      </c>
      <c r="G16" s="213"/>
      <c r="H16" s="142"/>
      <c r="I16" s="142"/>
      <c r="J16" s="142"/>
      <c r="K16" s="142"/>
      <c r="L16" s="142"/>
      <c r="M16" s="142"/>
      <c r="N16" s="142"/>
      <c r="O16" s="142"/>
      <c r="P16" s="142"/>
      <c r="Q16" s="142"/>
      <c r="R16" s="142"/>
      <c r="S16" s="142"/>
      <c r="T16" s="142"/>
      <c r="U16" s="142"/>
      <c r="V16" s="142"/>
      <c r="W16" s="142"/>
      <c r="X16" s="142"/>
      <c r="Y16" s="142"/>
      <c r="Z16" s="142"/>
    </row>
    <row r="17" spans="1:26" ht="25.5" customHeight="1">
      <c r="A17" s="142"/>
      <c r="B17" s="400" t="str">
        <f>Indicadores!A46</f>
        <v xml:space="preserve">Emisión de Conceptos jurídicos </v>
      </c>
      <c r="C17" s="264"/>
      <c r="D17" s="201">
        <f>'TABLERO DE MANDO'!V46</f>
        <v>0.95250000000000001</v>
      </c>
      <c r="E17" s="201">
        <f>'TABLERO DE MANDO'!D46</f>
        <v>0.9</v>
      </c>
      <c r="F17" s="208">
        <f t="shared" si="0"/>
        <v>1.0583333333333333</v>
      </c>
      <c r="G17" s="213"/>
      <c r="H17" s="142"/>
      <c r="I17" s="142"/>
      <c r="J17" s="142"/>
      <c r="K17" s="142"/>
      <c r="L17" s="142"/>
      <c r="M17" s="142"/>
      <c r="N17" s="142"/>
      <c r="O17" s="142"/>
      <c r="P17" s="142"/>
      <c r="Q17" s="142"/>
      <c r="R17" s="142"/>
      <c r="S17" s="142"/>
      <c r="T17" s="142"/>
      <c r="U17" s="142"/>
      <c r="V17" s="142"/>
      <c r="W17" s="142"/>
      <c r="X17" s="142"/>
      <c r="Y17" s="142"/>
      <c r="Z17" s="142"/>
    </row>
    <row r="18" spans="1:26" ht="25.5" customHeight="1">
      <c r="A18" s="142"/>
      <c r="B18" s="400" t="str">
        <f>Indicadores!A47</f>
        <v xml:space="preserve">Atención integral de procesos judiciales </v>
      </c>
      <c r="C18" s="264"/>
      <c r="D18" s="201">
        <f>'TABLERO DE MANDO'!V47</f>
        <v>0.94</v>
      </c>
      <c r="E18" s="201">
        <f>'TABLERO DE MANDO'!D47</f>
        <v>0.9</v>
      </c>
      <c r="F18" s="208">
        <f t="shared" si="0"/>
        <v>1.0444444444444443</v>
      </c>
      <c r="G18" s="213"/>
      <c r="H18" s="142"/>
      <c r="I18" s="142"/>
      <c r="J18" s="142"/>
      <c r="K18" s="142"/>
      <c r="L18" s="142"/>
      <c r="M18" s="142"/>
      <c r="N18" s="142"/>
      <c r="O18" s="142"/>
      <c r="P18" s="142"/>
      <c r="Q18" s="142"/>
      <c r="R18" s="142"/>
      <c r="S18" s="142"/>
      <c r="T18" s="142"/>
      <c r="U18" s="142"/>
      <c r="V18" s="142"/>
      <c r="W18" s="142"/>
      <c r="X18" s="142"/>
      <c r="Y18" s="142"/>
      <c r="Z18" s="142"/>
    </row>
    <row r="19" spans="1:26" ht="25.5" customHeight="1">
      <c r="A19" s="142"/>
      <c r="B19" s="401" t="str">
        <f>Indicadores!A49</f>
        <v>Contratos tramitados en la vigencia</v>
      </c>
      <c r="C19" s="264"/>
      <c r="D19" s="201">
        <f>'TABLERO DE MANDO'!V49</f>
        <v>0</v>
      </c>
      <c r="E19" s="201">
        <f>'TABLERO DE MANDO'!D49</f>
        <v>0.8</v>
      </c>
      <c r="F19" s="208">
        <f t="shared" si="0"/>
        <v>0</v>
      </c>
      <c r="G19" s="213"/>
      <c r="H19" s="142"/>
      <c r="I19" s="142"/>
      <c r="J19" s="142"/>
      <c r="K19" s="142"/>
      <c r="L19" s="142"/>
      <c r="M19" s="142"/>
      <c r="N19" s="142"/>
      <c r="O19" s="142"/>
      <c r="P19" s="142"/>
      <c r="Q19" s="142"/>
      <c r="R19" s="142"/>
      <c r="S19" s="142"/>
      <c r="T19" s="142"/>
      <c r="U19" s="142"/>
      <c r="V19" s="142"/>
      <c r="W19" s="142"/>
      <c r="X19" s="142"/>
      <c r="Y19" s="142"/>
      <c r="Z19" s="142"/>
    </row>
    <row r="20" spans="1:26" ht="15.75">
      <c r="A20" s="142"/>
      <c r="B20" s="166"/>
      <c r="C20" s="142"/>
      <c r="D20" s="142"/>
      <c r="E20" s="214" t="s">
        <v>602</v>
      </c>
      <c r="F20" s="208">
        <f>AVERAGE(F5:F19)</f>
        <v>0.58976677805625177</v>
      </c>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66"/>
      <c r="C21" s="142"/>
      <c r="D21" s="142"/>
      <c r="E21" s="142"/>
      <c r="F21" s="165"/>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398" t="s">
        <v>603</v>
      </c>
      <c r="C22" s="271"/>
      <c r="D22" s="271"/>
      <c r="E22" s="271"/>
      <c r="F22" s="287"/>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273"/>
      <c r="C23" s="274"/>
      <c r="D23" s="274"/>
      <c r="E23" s="274"/>
      <c r="F23" s="289"/>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9:C9"/>
    <mergeCell ref="B10:C10"/>
    <mergeCell ref="B18:C18"/>
    <mergeCell ref="B19:C19"/>
    <mergeCell ref="B22:F23"/>
    <mergeCell ref="B11:C11"/>
    <mergeCell ref="B12:C12"/>
    <mergeCell ref="B13:C13"/>
    <mergeCell ref="B14:C14"/>
    <mergeCell ref="B15:C15"/>
    <mergeCell ref="B16:C16"/>
    <mergeCell ref="B17:C17"/>
    <mergeCell ref="B4:D4"/>
    <mergeCell ref="B5:C5"/>
    <mergeCell ref="B6:C6"/>
    <mergeCell ref="B7:C7"/>
    <mergeCell ref="B8:C8"/>
  </mergeCells>
  <conditionalFormatting sqref="F5:F20">
    <cfRule type="cellIs" dxfId="135" priority="1" operator="equal">
      <formula>0</formula>
    </cfRule>
  </conditionalFormatting>
  <conditionalFormatting sqref="F5:F20">
    <cfRule type="cellIs" dxfId="134" priority="2" operator="greaterThan">
      <formula>0.85</formula>
    </cfRule>
  </conditionalFormatting>
  <conditionalFormatting sqref="F5:F20">
    <cfRule type="cellIs" dxfId="133" priority="3" operator="between">
      <formula>0.7</formula>
      <formula>0.85</formula>
    </cfRule>
  </conditionalFormatting>
  <conditionalFormatting sqref="F5:F20">
    <cfRule type="cellIs" dxfId="132" priority="4" operator="lessThan">
      <formula>0.7</formula>
    </cfRule>
  </conditionalFormatting>
  <conditionalFormatting sqref="F12">
    <cfRule type="cellIs" dxfId="131" priority="5" operator="equal">
      <formula>0</formula>
    </cfRule>
  </conditionalFormatting>
  <conditionalFormatting sqref="F12">
    <cfRule type="cellIs" dxfId="130" priority="6" operator="greaterThan">
      <formula>0.85</formula>
    </cfRule>
  </conditionalFormatting>
  <conditionalFormatting sqref="F12">
    <cfRule type="cellIs" dxfId="129" priority="7" operator="between">
      <formula>0.7</formula>
      <formula>0.85</formula>
    </cfRule>
  </conditionalFormatting>
  <conditionalFormatting sqref="F12">
    <cfRule type="cellIs" dxfId="128" priority="8" operator="lessThan">
      <formula>0.7</formula>
    </cfRule>
  </conditionalFormatting>
  <hyperlinks>
    <hyperlink ref="B4" location="Objetivo 2!A1" display="2. Atender eficaz y eficientemente los requerimientos de las partes interesadas, para el desarrollo y fortalecimiento del sector ambiental" xr:uid="{00000000-0004-0000-4700-000000000000}"/>
  </hyperlinks>
  <pageMargins left="0.7" right="0.7" top="0.75" bottom="0.75" header="0" footer="0"/>
  <pageSetup orientation="portrait"/>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2.33203125" customWidth="1"/>
    <col min="3" max="3" width="31.6640625" customWidth="1"/>
    <col min="4" max="4" width="13.21875" customWidth="1"/>
    <col min="5" max="5" width="8.33203125" customWidth="1"/>
    <col min="6" max="6" width="8.88671875" customWidth="1"/>
    <col min="7" max="7" width="41" customWidth="1"/>
    <col min="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42.75" customHeight="1">
      <c r="A4" s="142"/>
      <c r="B4" s="394" t="s">
        <v>584</v>
      </c>
      <c r="C4" s="395"/>
      <c r="D4" s="396"/>
      <c r="E4" s="198" t="s">
        <v>391</v>
      </c>
      <c r="F4" s="206" t="s">
        <v>604</v>
      </c>
      <c r="G4" s="207" t="s">
        <v>601</v>
      </c>
      <c r="H4" s="142"/>
      <c r="I4" s="142"/>
      <c r="J4" s="142"/>
      <c r="K4" s="142"/>
      <c r="L4" s="142"/>
      <c r="M4" s="142"/>
      <c r="N4" s="142"/>
      <c r="O4" s="142"/>
      <c r="P4" s="142"/>
      <c r="Q4" s="142"/>
      <c r="R4" s="142"/>
      <c r="S4" s="142"/>
      <c r="T4" s="142"/>
      <c r="U4" s="142"/>
      <c r="V4" s="142"/>
      <c r="W4" s="142"/>
      <c r="X4" s="142"/>
      <c r="Y4" s="142"/>
      <c r="Z4" s="142"/>
    </row>
    <row r="5" spans="1:26" ht="36.75" customHeight="1">
      <c r="A5" s="142"/>
      <c r="B5" s="399" t="str">
        <f>Indicadores!A19</f>
        <v>Noticias positivas publicadas sobre el Ministerio</v>
      </c>
      <c r="C5" s="264"/>
      <c r="D5" s="201">
        <f>'TABLERO DE MANDO'!V19</f>
        <v>0.90666666666666662</v>
      </c>
      <c r="E5" s="201">
        <f>'TABLERO DE MANDO'!D19</f>
        <v>0.87</v>
      </c>
      <c r="F5" s="208">
        <f t="shared" ref="F5:F7" si="0">D5/E5</f>
        <v>1.0421455938697317</v>
      </c>
      <c r="G5" s="213"/>
      <c r="H5" s="142"/>
      <c r="I5" s="142"/>
      <c r="J5" s="142"/>
      <c r="K5" s="142"/>
      <c r="L5" s="142"/>
      <c r="M5" s="142"/>
      <c r="N5" s="142"/>
      <c r="O5" s="142"/>
      <c r="P5" s="142"/>
      <c r="Q5" s="142"/>
      <c r="R5" s="142"/>
      <c r="S5" s="142"/>
      <c r="T5" s="142"/>
      <c r="U5" s="142"/>
      <c r="V5" s="142"/>
      <c r="W5" s="142"/>
      <c r="X5" s="142"/>
      <c r="Y5" s="142"/>
      <c r="Z5" s="142"/>
    </row>
    <row r="6" spans="1:26" ht="43.5" customHeight="1">
      <c r="A6" s="142"/>
      <c r="B6" s="399" t="str">
        <f>Indicadores!A20</f>
        <v>Piezas divulgativas realizadas en cumplimiento del proceso</v>
      </c>
      <c r="C6" s="264"/>
      <c r="D6" s="201">
        <f>'TABLERO DE MANDO'!V20</f>
        <v>1</v>
      </c>
      <c r="E6" s="201">
        <f>'TABLERO DE MANDO'!D20</f>
        <v>1</v>
      </c>
      <c r="F6" s="208">
        <f t="shared" si="0"/>
        <v>1</v>
      </c>
      <c r="G6" s="209"/>
      <c r="H6" s="142"/>
      <c r="I6" s="142"/>
      <c r="J6" s="142"/>
      <c r="K6" s="142"/>
      <c r="L6" s="142"/>
      <c r="M6" s="142"/>
      <c r="N6" s="142"/>
      <c r="O6" s="142"/>
      <c r="P6" s="142"/>
      <c r="Q6" s="142"/>
      <c r="R6" s="142"/>
      <c r="S6" s="142"/>
      <c r="T6" s="142"/>
      <c r="U6" s="142"/>
      <c r="V6" s="142"/>
      <c r="W6" s="142"/>
      <c r="X6" s="142"/>
      <c r="Y6" s="142"/>
      <c r="Z6" s="142"/>
    </row>
    <row r="7" spans="1:26" ht="43.5" customHeight="1">
      <c r="A7" s="142"/>
      <c r="B7" s="399" t="str">
        <f>Indicadores!A24</f>
        <v>Porcentaje de seguimiento del avance a Politicas Públicas Priorizadas</v>
      </c>
      <c r="C7" s="264"/>
      <c r="D7" s="201">
        <f>'TABLERO DE MANDO'!V24</f>
        <v>0.77</v>
      </c>
      <c r="E7" s="201">
        <f>'TABLERO DE MANDO'!D24</f>
        <v>0.85</v>
      </c>
      <c r="F7" s="208">
        <f t="shared" si="0"/>
        <v>0.90588235294117647</v>
      </c>
      <c r="G7" s="209"/>
      <c r="H7" s="142"/>
      <c r="I7" s="142"/>
      <c r="J7" s="142"/>
      <c r="K7" s="142"/>
      <c r="L7" s="142"/>
      <c r="M7" s="142"/>
      <c r="N7" s="142"/>
      <c r="O7" s="142"/>
      <c r="P7" s="142"/>
      <c r="Q7" s="142"/>
      <c r="R7" s="142"/>
      <c r="S7" s="142"/>
      <c r="T7" s="142"/>
      <c r="U7" s="142"/>
      <c r="V7" s="142"/>
      <c r="W7" s="142"/>
      <c r="X7" s="142"/>
      <c r="Y7" s="142"/>
      <c r="Z7" s="142"/>
    </row>
    <row r="8" spans="1:26" ht="15.75">
      <c r="A8" s="142"/>
      <c r="B8" s="166"/>
      <c r="C8" s="142"/>
      <c r="D8" s="142"/>
      <c r="E8" s="214" t="s">
        <v>602</v>
      </c>
      <c r="F8" s="202">
        <f>AVERAGE(F5:F7)</f>
        <v>0.98267598227030273</v>
      </c>
      <c r="G8" s="142"/>
      <c r="H8" s="142"/>
      <c r="I8" s="142"/>
      <c r="J8" s="142"/>
      <c r="K8" s="142"/>
      <c r="L8" s="142"/>
      <c r="M8" s="142"/>
      <c r="N8" s="142"/>
      <c r="O8" s="142"/>
      <c r="P8" s="142"/>
      <c r="Q8" s="142"/>
      <c r="R8" s="142"/>
      <c r="S8" s="142"/>
      <c r="T8" s="142"/>
      <c r="U8" s="142"/>
      <c r="V8" s="142"/>
      <c r="W8" s="142"/>
      <c r="X8" s="142"/>
      <c r="Y8" s="142"/>
      <c r="Z8" s="142"/>
    </row>
    <row r="9" spans="1:26" ht="15.75">
      <c r="A9" s="142"/>
      <c r="B9" s="166"/>
      <c r="C9" s="142"/>
      <c r="D9" s="142"/>
      <c r="E9" s="142"/>
      <c r="F9" s="165"/>
      <c r="G9" s="142"/>
      <c r="H9" s="142"/>
      <c r="I9" s="142"/>
      <c r="J9" s="142"/>
      <c r="K9" s="142"/>
      <c r="L9" s="142"/>
      <c r="M9" s="142"/>
      <c r="N9" s="142"/>
      <c r="O9" s="142"/>
      <c r="P9" s="142"/>
      <c r="Q9" s="142"/>
      <c r="R9" s="142"/>
      <c r="S9" s="142"/>
      <c r="T9" s="142"/>
      <c r="U9" s="142"/>
      <c r="V9" s="142"/>
      <c r="W9" s="142"/>
      <c r="X9" s="142"/>
      <c r="Y9" s="142"/>
      <c r="Z9" s="142"/>
    </row>
    <row r="10" spans="1:26" ht="15.75">
      <c r="A10" s="142"/>
      <c r="B10" s="398" t="s">
        <v>603</v>
      </c>
      <c r="C10" s="271"/>
      <c r="D10" s="271"/>
      <c r="E10" s="271"/>
      <c r="F10" s="287"/>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273"/>
      <c r="C11" s="274"/>
      <c r="D11" s="274"/>
      <c r="E11" s="274"/>
      <c r="F11" s="289"/>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4:D4"/>
    <mergeCell ref="B5:C5"/>
    <mergeCell ref="B6:C6"/>
    <mergeCell ref="B7:C7"/>
    <mergeCell ref="B10:F11"/>
  </mergeCells>
  <conditionalFormatting sqref="F8">
    <cfRule type="cellIs" dxfId="127" priority="1" operator="equal">
      <formula>0</formula>
    </cfRule>
  </conditionalFormatting>
  <conditionalFormatting sqref="F8">
    <cfRule type="cellIs" dxfId="126" priority="2" operator="greaterThan">
      <formula>0.85</formula>
    </cfRule>
  </conditionalFormatting>
  <conditionalFormatting sqref="F8">
    <cfRule type="cellIs" dxfId="125" priority="3" operator="between">
      <formula>0.7</formula>
      <formula>0.85</formula>
    </cfRule>
  </conditionalFormatting>
  <conditionalFormatting sqref="F8">
    <cfRule type="cellIs" dxfId="124" priority="4" operator="lessThan">
      <formula>0.7</formula>
    </cfRule>
  </conditionalFormatting>
  <conditionalFormatting sqref="F5:F7">
    <cfRule type="cellIs" dxfId="123" priority="5" operator="equal">
      <formula>0</formula>
    </cfRule>
  </conditionalFormatting>
  <conditionalFormatting sqref="F5:F7">
    <cfRule type="cellIs" dxfId="122" priority="6" operator="greaterThan">
      <formula>0.85</formula>
    </cfRule>
  </conditionalFormatting>
  <conditionalFormatting sqref="F5:F7">
    <cfRule type="cellIs" dxfId="121" priority="7" operator="between">
      <formula>0.7</formula>
      <formula>0.85</formula>
    </cfRule>
  </conditionalFormatting>
  <conditionalFormatting sqref="F5:F7">
    <cfRule type="cellIs" dxfId="120" priority="8" operator="lessThan">
      <formula>0.7</formula>
    </cfRule>
  </conditionalFormatting>
  <hyperlinks>
    <hyperlink ref="B4" location="Objetivo 3!A1" display="3. Permitir y facilitar el control social sobre la gestión del Ministerio" xr:uid="{00000000-0004-0000-4800-000000000000}"/>
  </hyperlinks>
  <pageMargins left="0.7" right="0.7" top="0.75" bottom="0.75" header="0" footer="0"/>
  <pageSetup orientation="landscape"/>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2.6640625" customWidth="1"/>
    <col min="3" max="3" width="31.6640625" customWidth="1"/>
    <col min="4" max="4" width="8.109375" customWidth="1"/>
    <col min="5" max="5" width="8.33203125" customWidth="1"/>
    <col min="6" max="6" width="8.88671875" customWidth="1"/>
    <col min="7" max="7" width="41" customWidth="1"/>
    <col min="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60.75" customHeight="1">
      <c r="A4" s="142"/>
      <c r="B4" s="394" t="s">
        <v>586</v>
      </c>
      <c r="C4" s="395"/>
      <c r="D4" s="396"/>
      <c r="E4" s="198" t="s">
        <v>391</v>
      </c>
      <c r="F4" s="206" t="s">
        <v>604</v>
      </c>
      <c r="G4" s="207" t="s">
        <v>601</v>
      </c>
      <c r="H4" s="142"/>
      <c r="I4" s="142"/>
      <c r="J4" s="142"/>
      <c r="K4" s="142"/>
      <c r="L4" s="142"/>
      <c r="M4" s="142"/>
      <c r="N4" s="142"/>
      <c r="O4" s="142"/>
      <c r="P4" s="142"/>
      <c r="Q4" s="142"/>
      <c r="R4" s="142"/>
      <c r="S4" s="142"/>
      <c r="T4" s="142"/>
      <c r="U4" s="142"/>
      <c r="V4" s="142"/>
      <c r="W4" s="142"/>
      <c r="X4" s="142"/>
      <c r="Y4" s="142"/>
      <c r="Z4" s="142"/>
    </row>
    <row r="5" spans="1:26" ht="29.25" customHeight="1">
      <c r="A5" s="142"/>
      <c r="B5" s="399" t="str">
        <f>Indicadores!A5</f>
        <v>Planes de acción con seguimiento oportuno</v>
      </c>
      <c r="C5" s="264"/>
      <c r="D5" s="201">
        <f>'TABLERO DE MANDO'!V5</f>
        <v>0.68156666666666665</v>
      </c>
      <c r="E5" s="201">
        <f>'TABLERO DE MANDO'!D5</f>
        <v>0.75</v>
      </c>
      <c r="F5" s="208">
        <f t="shared" ref="F5:F15" si="0">D5/E5</f>
        <v>0.90875555555555554</v>
      </c>
      <c r="G5" s="209"/>
      <c r="H5" s="142"/>
      <c r="I5" s="142"/>
      <c r="J5" s="142"/>
      <c r="K5" s="142"/>
      <c r="L5" s="142"/>
      <c r="M5" s="142"/>
      <c r="N5" s="142"/>
      <c r="O5" s="142"/>
      <c r="P5" s="142"/>
      <c r="Q5" s="142"/>
      <c r="R5" s="142"/>
      <c r="S5" s="142"/>
      <c r="T5" s="142"/>
      <c r="U5" s="142"/>
      <c r="V5" s="142"/>
      <c r="W5" s="142"/>
      <c r="X5" s="142"/>
      <c r="Y5" s="142"/>
      <c r="Z5" s="142"/>
    </row>
    <row r="6" spans="1:26" ht="29.25" customHeight="1">
      <c r="A6" s="142"/>
      <c r="B6" s="399" t="str">
        <f>Indicadores!A7</f>
        <v>Proyectos OCAD revisados</v>
      </c>
      <c r="C6" s="264"/>
      <c r="D6" s="201">
        <f>'TABLERO DE MANDO'!V7</f>
        <v>1</v>
      </c>
      <c r="E6" s="201">
        <f>'TABLERO DE MANDO'!D7</f>
        <v>0.8</v>
      </c>
      <c r="F6" s="208">
        <f t="shared" si="0"/>
        <v>1.25</v>
      </c>
      <c r="G6" s="213"/>
      <c r="H6" s="142"/>
      <c r="I6" s="142"/>
      <c r="J6" s="142"/>
      <c r="K6" s="142"/>
      <c r="L6" s="142"/>
      <c r="M6" s="142"/>
      <c r="N6" s="142"/>
      <c r="O6" s="142"/>
      <c r="P6" s="142"/>
      <c r="Q6" s="142"/>
      <c r="R6" s="142"/>
      <c r="S6" s="142"/>
      <c r="T6" s="142"/>
      <c r="U6" s="142"/>
      <c r="V6" s="142"/>
      <c r="W6" s="142"/>
      <c r="X6" s="142"/>
      <c r="Y6" s="142"/>
      <c r="Z6" s="142"/>
    </row>
    <row r="7" spans="1:26" ht="29.25" customHeight="1">
      <c r="A7" s="142"/>
      <c r="B7" s="399" t="str">
        <f>Indicadores!A8</f>
        <v>Gestión de distribución de recursos del Fondo de Compensación Ambiental - FCA</v>
      </c>
      <c r="C7" s="264"/>
      <c r="D7" s="201">
        <f>'TABLERO DE MANDO'!V8</f>
        <v>0.72750000000000004</v>
      </c>
      <c r="E7" s="201">
        <f>'TABLERO DE MANDO'!D8</f>
        <v>0.95</v>
      </c>
      <c r="F7" s="208">
        <f t="shared" si="0"/>
        <v>0.76578947368421058</v>
      </c>
      <c r="G7" s="213"/>
      <c r="H7" s="142"/>
      <c r="I7" s="142"/>
      <c r="J7" s="142"/>
      <c r="K7" s="142"/>
      <c r="L7" s="142"/>
      <c r="M7" s="142"/>
      <c r="N7" s="142"/>
      <c r="O7" s="142"/>
      <c r="P7" s="142"/>
      <c r="Q7" s="142"/>
      <c r="R7" s="142"/>
      <c r="S7" s="142"/>
      <c r="T7" s="142"/>
      <c r="U7" s="142"/>
      <c r="V7" s="142"/>
      <c r="W7" s="142"/>
      <c r="X7" s="142"/>
      <c r="Y7" s="142"/>
      <c r="Z7" s="142"/>
    </row>
    <row r="8" spans="1:26" ht="29.25" customHeight="1">
      <c r="A8" s="142"/>
      <c r="B8" s="399" t="str">
        <f>Indicadores!A9</f>
        <v xml:space="preserve">Cumplimiento del Programa de Auditorias.
(Asociado a la característica de Oportunidad) </v>
      </c>
      <c r="C8" s="264"/>
      <c r="D8" s="201">
        <f>'TABLERO DE MANDO'!V9</f>
        <v>0</v>
      </c>
      <c r="E8" s="201">
        <f>'TABLERO DE MANDO'!D9</f>
        <v>1</v>
      </c>
      <c r="F8" s="208">
        <f t="shared" si="0"/>
        <v>0</v>
      </c>
      <c r="G8" s="213"/>
      <c r="H8" s="142"/>
      <c r="I8" s="142"/>
      <c r="J8" s="142"/>
      <c r="K8" s="142"/>
      <c r="L8" s="142"/>
      <c r="M8" s="142"/>
      <c r="N8" s="142"/>
      <c r="O8" s="142"/>
      <c r="P8" s="142"/>
      <c r="Q8" s="142"/>
      <c r="R8" s="142"/>
      <c r="S8" s="142"/>
      <c r="T8" s="142"/>
      <c r="U8" s="142"/>
      <c r="V8" s="142"/>
      <c r="W8" s="142"/>
      <c r="X8" s="142"/>
      <c r="Y8" s="142"/>
      <c r="Z8" s="142"/>
    </row>
    <row r="9" spans="1:26" ht="29.25" customHeight="1">
      <c r="A9" s="142"/>
      <c r="B9" s="399" t="str">
        <f>Indicadores!A10</f>
        <v>Medición de la Apropiación del SIG.
(Asociado a la característica de Adecuación)</v>
      </c>
      <c r="C9" s="264"/>
      <c r="D9" s="201">
        <f>'TABLERO DE MANDO'!V10</f>
        <v>0.86199999999999999</v>
      </c>
      <c r="E9" s="201">
        <f>'TABLERO DE MANDO'!D10</f>
        <v>0.7</v>
      </c>
      <c r="F9" s="208">
        <f t="shared" si="0"/>
        <v>1.2314285714285715</v>
      </c>
      <c r="G9" s="213"/>
      <c r="H9" s="142"/>
      <c r="I9" s="142"/>
      <c r="J9" s="142"/>
      <c r="K9" s="142"/>
      <c r="L9" s="142"/>
      <c r="M9" s="142"/>
      <c r="N9" s="142"/>
      <c r="O9" s="142"/>
      <c r="P9" s="142"/>
      <c r="Q9" s="142"/>
      <c r="R9" s="142"/>
      <c r="S9" s="142"/>
      <c r="T9" s="142"/>
      <c r="U9" s="142"/>
      <c r="V9" s="142"/>
      <c r="W9" s="142"/>
      <c r="X9" s="142"/>
      <c r="Y9" s="142"/>
      <c r="Z9" s="142"/>
    </row>
    <row r="10" spans="1:26" ht="29.25" customHeight="1">
      <c r="A10" s="142"/>
      <c r="B10" s="399" t="str">
        <f>Indicadores!A11</f>
        <v>Cumplimiento del plan de mejoramiento</v>
      </c>
      <c r="C10" s="264"/>
      <c r="D10" s="201">
        <f>'TABLERO DE MANDO'!V11</f>
        <v>0.82</v>
      </c>
      <c r="E10" s="201">
        <f>'TABLERO DE MANDO'!D11</f>
        <v>0.9</v>
      </c>
      <c r="F10" s="208">
        <f t="shared" si="0"/>
        <v>0.91111111111111098</v>
      </c>
      <c r="G10" s="213"/>
      <c r="H10" s="142"/>
      <c r="I10" s="142"/>
      <c r="J10" s="142"/>
      <c r="K10" s="142"/>
      <c r="L10" s="142"/>
      <c r="M10" s="142"/>
      <c r="N10" s="142"/>
      <c r="O10" s="142"/>
      <c r="P10" s="142"/>
      <c r="Q10" s="142"/>
      <c r="R10" s="142"/>
      <c r="S10" s="142"/>
      <c r="T10" s="142"/>
      <c r="U10" s="142"/>
      <c r="V10" s="142"/>
      <c r="W10" s="142"/>
      <c r="X10" s="142"/>
      <c r="Y10" s="142"/>
      <c r="Z10" s="142"/>
    </row>
    <row r="11" spans="1:26" ht="29.25" customHeight="1">
      <c r="A11" s="142"/>
      <c r="B11" s="399" t="str">
        <f>Indicadores!A12</f>
        <v>Cumplimiento del plan de capacitaciones</v>
      </c>
      <c r="C11" s="264"/>
      <c r="D11" s="201">
        <f>'TABLERO DE MANDO'!V12</f>
        <v>1</v>
      </c>
      <c r="E11" s="201">
        <f>'TABLERO DE MANDO'!D12</f>
        <v>1</v>
      </c>
      <c r="F11" s="208">
        <f t="shared" si="0"/>
        <v>1</v>
      </c>
      <c r="G11" s="213"/>
      <c r="H11" s="142"/>
      <c r="I11" s="142"/>
      <c r="J11" s="142"/>
      <c r="K11" s="142"/>
      <c r="L11" s="142"/>
      <c r="M11" s="142"/>
      <c r="N11" s="142"/>
      <c r="O11" s="142"/>
      <c r="P11" s="142"/>
      <c r="Q11" s="142"/>
      <c r="R11" s="142"/>
      <c r="S11" s="142"/>
      <c r="T11" s="142"/>
      <c r="U11" s="142"/>
      <c r="V11" s="142"/>
      <c r="W11" s="142"/>
      <c r="X11" s="142"/>
      <c r="Y11" s="142"/>
      <c r="Z11" s="142"/>
    </row>
    <row r="12" spans="1:26" ht="29.25" customHeight="1">
      <c r="A12" s="142"/>
      <c r="B12" s="400" t="str">
        <f>Indicadores!A52</f>
        <v xml:space="preserve"> Satisfacción de Servicios Tecnológicos prestados por Mesa de Ayuda</v>
      </c>
      <c r="C12" s="264"/>
      <c r="D12" s="201">
        <f>'TABLERO DE MANDO'!V52</f>
        <v>0.9425</v>
      </c>
      <c r="E12" s="201">
        <f>'TABLERO DE MANDO'!D52</f>
        <v>1</v>
      </c>
      <c r="F12" s="208">
        <f t="shared" si="0"/>
        <v>0.9425</v>
      </c>
      <c r="G12" s="213"/>
      <c r="H12" s="142"/>
      <c r="I12" s="142"/>
      <c r="J12" s="142"/>
      <c r="K12" s="142"/>
      <c r="L12" s="142"/>
      <c r="M12" s="142"/>
      <c r="N12" s="142"/>
      <c r="O12" s="142"/>
      <c r="P12" s="142"/>
      <c r="Q12" s="142"/>
      <c r="R12" s="142"/>
      <c r="S12" s="142"/>
      <c r="T12" s="142"/>
      <c r="U12" s="142"/>
      <c r="V12" s="142"/>
      <c r="W12" s="142"/>
      <c r="X12" s="142"/>
      <c r="Y12" s="142"/>
      <c r="Z12" s="142"/>
    </row>
    <row r="13" spans="1:26" ht="29.25" customHeight="1">
      <c r="A13" s="142"/>
      <c r="B13" s="400" t="str">
        <f>Indicadores!A59</f>
        <v>Autos Administrativos generados en el periodo</v>
      </c>
      <c r="C13" s="264"/>
      <c r="D13" s="201">
        <f>'TABLERO DE MANDO'!V59</f>
        <v>1</v>
      </c>
      <c r="E13" s="201">
        <f>'TABLERO DE MANDO'!D59</f>
        <v>0.9</v>
      </c>
      <c r="F13" s="208">
        <f t="shared" si="0"/>
        <v>1.1111111111111112</v>
      </c>
      <c r="G13" s="213"/>
      <c r="H13" s="142"/>
      <c r="I13" s="142"/>
      <c r="J13" s="142"/>
      <c r="K13" s="142"/>
      <c r="L13" s="142"/>
      <c r="M13" s="142"/>
      <c r="N13" s="142"/>
      <c r="O13" s="142"/>
      <c r="P13" s="142"/>
      <c r="Q13" s="142"/>
      <c r="R13" s="142"/>
      <c r="S13" s="142"/>
      <c r="T13" s="142"/>
      <c r="U13" s="142"/>
      <c r="V13" s="142"/>
      <c r="W13" s="142"/>
      <c r="X13" s="142"/>
      <c r="Y13" s="142"/>
      <c r="Z13" s="142"/>
    </row>
    <row r="14" spans="1:26" ht="29.25" customHeight="1">
      <c r="A14" s="142"/>
      <c r="B14" s="402" t="str">
        <f>Indicadores!A60</f>
        <v>Cumplimiento de cronograma de actividades</v>
      </c>
      <c r="C14" s="264"/>
      <c r="D14" s="201">
        <f>'TABLERO DE MANDO'!V60</f>
        <v>1</v>
      </c>
      <c r="E14" s="201">
        <f>'TABLERO DE MANDO'!D60</f>
        <v>1</v>
      </c>
      <c r="F14" s="208">
        <f t="shared" si="0"/>
        <v>1</v>
      </c>
      <c r="G14" s="209"/>
      <c r="H14" s="142"/>
      <c r="I14" s="142"/>
      <c r="J14" s="142"/>
      <c r="K14" s="142"/>
      <c r="L14" s="142"/>
      <c r="M14" s="142"/>
      <c r="N14" s="142"/>
      <c r="O14" s="142"/>
      <c r="P14" s="142"/>
      <c r="Q14" s="142"/>
      <c r="R14" s="142"/>
      <c r="S14" s="142"/>
      <c r="T14" s="142"/>
      <c r="U14" s="142"/>
      <c r="V14" s="142"/>
      <c r="W14" s="142"/>
      <c r="X14" s="142"/>
      <c r="Y14" s="142"/>
      <c r="Z14" s="142"/>
    </row>
    <row r="15" spans="1:26" ht="29.25" customHeight="1">
      <c r="A15" s="142"/>
      <c r="B15" s="402" t="str">
        <f>Indicadores!A61</f>
        <v>Cumplimiento oportuno de cronograma de actividades de requerimiento legal</v>
      </c>
      <c r="C15" s="264"/>
      <c r="D15" s="201">
        <f>'TABLERO DE MANDO'!V61</f>
        <v>1</v>
      </c>
      <c r="E15" s="201">
        <f>'TABLERO DE MANDO'!D61</f>
        <v>1</v>
      </c>
      <c r="F15" s="208">
        <f t="shared" si="0"/>
        <v>1</v>
      </c>
      <c r="G15" s="213"/>
      <c r="H15" s="142"/>
      <c r="I15" s="142"/>
      <c r="J15" s="142"/>
      <c r="K15" s="142"/>
      <c r="L15" s="142"/>
      <c r="M15" s="142"/>
      <c r="N15" s="142"/>
      <c r="O15" s="142"/>
      <c r="P15" s="142"/>
      <c r="Q15" s="142"/>
      <c r="R15" s="142"/>
      <c r="S15" s="142"/>
      <c r="T15" s="142"/>
      <c r="U15" s="142"/>
      <c r="V15" s="142"/>
      <c r="W15" s="142"/>
      <c r="X15" s="142"/>
      <c r="Y15" s="142"/>
      <c r="Z15" s="142"/>
    </row>
    <row r="16" spans="1:26" ht="15.75">
      <c r="A16" s="142"/>
      <c r="B16" s="166"/>
      <c r="C16" s="142"/>
      <c r="D16" s="142"/>
      <c r="E16" s="214" t="s">
        <v>602</v>
      </c>
      <c r="F16" s="215">
        <f>AVERAGE(F5:F15)</f>
        <v>0.92006325662641464</v>
      </c>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66"/>
      <c r="C17" s="142"/>
      <c r="D17" s="142"/>
      <c r="E17" s="142"/>
      <c r="F17" s="165"/>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398" t="s">
        <v>603</v>
      </c>
      <c r="C18" s="271"/>
      <c r="D18" s="271"/>
      <c r="E18" s="271"/>
      <c r="F18" s="287"/>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273"/>
      <c r="C19" s="274"/>
      <c r="D19" s="274"/>
      <c r="E19" s="274"/>
      <c r="F19" s="289"/>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18:F19"/>
    <mergeCell ref="B4:D4"/>
    <mergeCell ref="B5:C5"/>
    <mergeCell ref="B6:C6"/>
    <mergeCell ref="B7:C7"/>
    <mergeCell ref="B8:C8"/>
    <mergeCell ref="B9:C9"/>
    <mergeCell ref="B10:C10"/>
    <mergeCell ref="B11:C11"/>
    <mergeCell ref="B12:C12"/>
    <mergeCell ref="B13:C13"/>
    <mergeCell ref="B14:C14"/>
    <mergeCell ref="B15:C15"/>
  </mergeCells>
  <conditionalFormatting sqref="F16">
    <cfRule type="cellIs" dxfId="119" priority="1" operator="equal">
      <formula>0</formula>
    </cfRule>
  </conditionalFormatting>
  <conditionalFormatting sqref="F16">
    <cfRule type="cellIs" dxfId="118" priority="2" operator="greaterThan">
      <formula>0.85</formula>
    </cfRule>
  </conditionalFormatting>
  <conditionalFormatting sqref="F16">
    <cfRule type="cellIs" dxfId="117" priority="3" operator="between">
      <formula>0.7</formula>
      <formula>0.85</formula>
    </cfRule>
  </conditionalFormatting>
  <conditionalFormatting sqref="F16">
    <cfRule type="cellIs" dxfId="116" priority="4" operator="lessThan">
      <formula>0.7</formula>
    </cfRule>
  </conditionalFormatting>
  <conditionalFormatting sqref="F5:F15">
    <cfRule type="cellIs" dxfId="115" priority="5" operator="equal">
      <formula>0</formula>
    </cfRule>
  </conditionalFormatting>
  <conditionalFormatting sqref="F5:F15">
    <cfRule type="cellIs" dxfId="114" priority="6" operator="greaterThan">
      <formula>0.85</formula>
    </cfRule>
  </conditionalFormatting>
  <conditionalFormatting sqref="F5:F15">
    <cfRule type="cellIs" dxfId="113" priority="7" operator="between">
      <formula>0.7</formula>
      <formula>0.85</formula>
    </cfRule>
  </conditionalFormatting>
  <conditionalFormatting sqref="F5:F15">
    <cfRule type="cellIs" dxfId="112" priority="8" operator="lessThan">
      <formula>0.7</formula>
    </cfRule>
  </conditionalFormatting>
  <hyperlinks>
    <hyperlink ref="B4" location="Objetivo 4!A1" display="4. Implementar los procesos que garanticen el logro de la misión institucional, fortaleciendo los mecanismos de autocontrol y de evaluación para su mejora continua" xr:uid="{00000000-0004-0000-4900-000000000000}"/>
  </hyperlinks>
  <pageMargins left="0.7" right="0.7" top="0.75" bottom="0.75" header="0" footer="0"/>
  <pageSetup orientation="landscape"/>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2.33203125" customWidth="1"/>
    <col min="3" max="3" width="31.6640625" customWidth="1"/>
    <col min="4" max="4" width="8.77734375" customWidth="1"/>
    <col min="5" max="5" width="8.33203125" customWidth="1"/>
    <col min="6" max="6" width="14" customWidth="1"/>
    <col min="7" max="7" width="41" customWidth="1"/>
    <col min="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48.75" customHeight="1">
      <c r="A4" s="142"/>
      <c r="B4" s="394" t="s">
        <v>587</v>
      </c>
      <c r="C4" s="395"/>
      <c r="D4" s="396"/>
      <c r="E4" s="198" t="s">
        <v>391</v>
      </c>
      <c r="F4" s="206" t="s">
        <v>604</v>
      </c>
      <c r="G4" s="207" t="s">
        <v>601</v>
      </c>
      <c r="H4" s="142"/>
      <c r="I4" s="142"/>
      <c r="J4" s="142"/>
      <c r="K4" s="142"/>
      <c r="L4" s="142"/>
      <c r="M4" s="142"/>
      <c r="N4" s="142"/>
      <c r="O4" s="142"/>
      <c r="P4" s="142"/>
      <c r="Q4" s="142"/>
      <c r="R4" s="142"/>
      <c r="S4" s="142"/>
      <c r="T4" s="142"/>
      <c r="U4" s="142"/>
      <c r="V4" s="142"/>
      <c r="W4" s="142"/>
      <c r="X4" s="142"/>
      <c r="Y4" s="142"/>
      <c r="Z4" s="142"/>
    </row>
    <row r="5" spans="1:26" ht="48" customHeight="1">
      <c r="A5" s="142"/>
      <c r="B5" s="399" t="str">
        <f>Indicadores!A13</f>
        <v xml:space="preserve"> Satisfación de los interesados frente a ejercicios de arquitectura empresarial (AE)</v>
      </c>
      <c r="C5" s="264"/>
      <c r="D5" s="201">
        <f>'TABLERO DE MANDO'!V13</f>
        <v>0</v>
      </c>
      <c r="E5" s="201">
        <f>'TABLERO DE MANDO'!D13</f>
        <v>0.7</v>
      </c>
      <c r="F5" s="202">
        <f t="shared" ref="F5:F12" si="0">D5/E5</f>
        <v>0</v>
      </c>
      <c r="G5" s="213"/>
      <c r="H5" s="142"/>
      <c r="I5" s="142"/>
      <c r="J5" s="142"/>
      <c r="K5" s="142"/>
      <c r="L5" s="142"/>
      <c r="M5" s="142"/>
      <c r="N5" s="142"/>
      <c r="O5" s="142"/>
      <c r="P5" s="142"/>
      <c r="Q5" s="142"/>
      <c r="R5" s="142"/>
      <c r="S5" s="142"/>
      <c r="T5" s="142"/>
      <c r="U5" s="142"/>
      <c r="V5" s="142"/>
      <c r="W5" s="142"/>
      <c r="X5" s="142"/>
      <c r="Y5" s="142"/>
      <c r="Z5" s="142"/>
    </row>
    <row r="6" spans="1:26" ht="47.25" customHeight="1">
      <c r="A6" s="142"/>
      <c r="B6" s="399" t="str">
        <f>Indicadores!A16</f>
        <v>Principios de arquitectura empresarial aplicados</v>
      </c>
      <c r="C6" s="264"/>
      <c r="D6" s="201">
        <f>'TABLERO DE MANDO'!V16</f>
        <v>0</v>
      </c>
      <c r="E6" s="201">
        <f>'TABLERO DE MANDO'!D16</f>
        <v>0.9</v>
      </c>
      <c r="F6" s="202">
        <f t="shared" si="0"/>
        <v>0</v>
      </c>
      <c r="G6" s="213"/>
      <c r="H6" s="142"/>
      <c r="I6" s="142"/>
      <c r="J6" s="142"/>
      <c r="K6" s="142"/>
      <c r="L6" s="142"/>
      <c r="M6" s="142"/>
      <c r="N6" s="142"/>
      <c r="O6" s="142"/>
      <c r="P6" s="142"/>
      <c r="Q6" s="142"/>
      <c r="R6" s="142"/>
      <c r="S6" s="142"/>
      <c r="T6" s="142"/>
      <c r="U6" s="142"/>
      <c r="V6" s="142"/>
      <c r="W6" s="142"/>
      <c r="X6" s="142"/>
      <c r="Y6" s="142"/>
      <c r="Z6" s="142"/>
    </row>
    <row r="7" spans="1:26" ht="47.25" customHeight="1">
      <c r="A7" s="142"/>
      <c r="B7" s="400" t="str">
        <f>Indicadores!A53</f>
        <v>Disponibilidad</v>
      </c>
      <c r="C7" s="264"/>
      <c r="D7" s="201">
        <f>'TABLERO DE MANDO'!V53</f>
        <v>0.98</v>
      </c>
      <c r="E7" s="201">
        <f>'TABLERO DE MANDO'!D53</f>
        <v>0.97</v>
      </c>
      <c r="F7" s="202">
        <f t="shared" si="0"/>
        <v>1.0103092783505154</v>
      </c>
      <c r="G7" s="213"/>
      <c r="H7" s="142"/>
      <c r="I7" s="142"/>
      <c r="J7" s="142"/>
      <c r="K7" s="142"/>
      <c r="L7" s="142"/>
      <c r="M7" s="142"/>
      <c r="N7" s="142"/>
      <c r="O7" s="142"/>
      <c r="P7" s="142"/>
      <c r="Q7" s="142"/>
      <c r="R7" s="142"/>
      <c r="S7" s="142"/>
      <c r="T7" s="142"/>
      <c r="U7" s="142"/>
      <c r="V7" s="142"/>
      <c r="W7" s="142"/>
      <c r="X7" s="142"/>
      <c r="Y7" s="142"/>
      <c r="Z7" s="142"/>
    </row>
    <row r="8" spans="1:26" ht="29.25" customHeight="1">
      <c r="A8" s="142"/>
      <c r="B8" s="400" t="str">
        <f>Indicadores!A54</f>
        <v>Cumplimiento del plan de acción de auditorías del SGSI</v>
      </c>
      <c r="C8" s="264"/>
      <c r="D8" s="201">
        <f>'TABLERO DE MANDO'!V54</f>
        <v>0.55000000000000004</v>
      </c>
      <c r="E8" s="201">
        <f>'TABLERO DE MANDO'!D54</f>
        <v>1</v>
      </c>
      <c r="F8" s="202">
        <f t="shared" si="0"/>
        <v>0.55000000000000004</v>
      </c>
      <c r="G8" s="213"/>
      <c r="H8" s="142"/>
      <c r="I8" s="142"/>
      <c r="J8" s="142"/>
      <c r="K8" s="142"/>
      <c r="L8" s="142"/>
      <c r="M8" s="142"/>
      <c r="N8" s="142"/>
      <c r="O8" s="142"/>
      <c r="P8" s="142"/>
      <c r="Q8" s="142"/>
      <c r="R8" s="142"/>
      <c r="S8" s="142"/>
      <c r="T8" s="142"/>
      <c r="U8" s="142"/>
      <c r="V8" s="142"/>
      <c r="W8" s="142"/>
      <c r="X8" s="142"/>
      <c r="Y8" s="142"/>
      <c r="Z8" s="142"/>
    </row>
    <row r="9" spans="1:26" ht="29.25" customHeight="1">
      <c r="A9" s="142"/>
      <c r="B9" s="400" t="str">
        <f>Indicadores!A55</f>
        <v xml:space="preserve">Personal capacitado en el SGSI </v>
      </c>
      <c r="C9" s="264"/>
      <c r="D9" s="201">
        <f>'TABLERO DE MANDO'!V55</f>
        <v>1</v>
      </c>
      <c r="E9" s="201">
        <f>'TABLERO DE MANDO'!D55</f>
        <v>0.9</v>
      </c>
      <c r="F9" s="202">
        <f t="shared" si="0"/>
        <v>1.1111111111111112</v>
      </c>
      <c r="G9" s="213"/>
      <c r="H9" s="142"/>
      <c r="I9" s="142"/>
      <c r="J9" s="142"/>
      <c r="K9" s="142"/>
      <c r="L9" s="142"/>
      <c r="M9" s="142"/>
      <c r="N9" s="142"/>
      <c r="O9" s="142"/>
      <c r="P9" s="142"/>
      <c r="Q9" s="142"/>
      <c r="R9" s="142"/>
      <c r="S9" s="142"/>
      <c r="T9" s="142"/>
      <c r="U9" s="142"/>
      <c r="V9" s="142"/>
      <c r="W9" s="142"/>
      <c r="X9" s="142"/>
      <c r="Y9" s="142"/>
      <c r="Z9" s="142"/>
    </row>
    <row r="10" spans="1:26" ht="29.25" customHeight="1">
      <c r="A10" s="142"/>
      <c r="B10" s="400" t="str">
        <f>Indicadores!A56</f>
        <v>Cumplimiento de usuarios habilitados o autorizados en el directorio activo</v>
      </c>
      <c r="C10" s="264"/>
      <c r="D10" s="201">
        <f>'TABLERO DE MANDO'!V56</f>
        <v>0.96499999999999997</v>
      </c>
      <c r="E10" s="201">
        <f>'TABLERO DE MANDO'!D56</f>
        <v>1</v>
      </c>
      <c r="F10" s="202">
        <f t="shared" si="0"/>
        <v>0.96499999999999997</v>
      </c>
      <c r="G10" s="213"/>
      <c r="H10" s="142"/>
      <c r="I10" s="142"/>
      <c r="J10" s="142"/>
      <c r="K10" s="142"/>
      <c r="L10" s="142"/>
      <c r="M10" s="142"/>
      <c r="N10" s="142"/>
      <c r="O10" s="142"/>
      <c r="P10" s="142"/>
      <c r="Q10" s="142"/>
      <c r="R10" s="142"/>
      <c r="S10" s="142"/>
      <c r="T10" s="142"/>
      <c r="U10" s="142"/>
      <c r="V10" s="142"/>
      <c r="W10" s="142"/>
      <c r="X10" s="142"/>
      <c r="Y10" s="142"/>
      <c r="Z10" s="142"/>
    </row>
    <row r="11" spans="1:26" ht="29.25" customHeight="1">
      <c r="A11" s="142"/>
      <c r="B11" s="400" t="str">
        <f>Indicadores!A57</f>
        <v>Efectividad en la atención de los incidentes de seguridad de la información reportados</v>
      </c>
      <c r="C11" s="264"/>
      <c r="D11" s="201">
        <f>'TABLERO DE MANDO'!V57</f>
        <v>0.97499999999999998</v>
      </c>
      <c r="E11" s="201">
        <f>'TABLERO DE MANDO'!D57</f>
        <v>0.9</v>
      </c>
      <c r="F11" s="202">
        <f t="shared" si="0"/>
        <v>1.0833333333333333</v>
      </c>
      <c r="G11" s="213"/>
      <c r="H11" s="142"/>
      <c r="I11" s="142"/>
      <c r="J11" s="142"/>
      <c r="K11" s="142"/>
      <c r="L11" s="142"/>
      <c r="M11" s="142"/>
      <c r="N11" s="142"/>
      <c r="O11" s="142"/>
      <c r="P11" s="142"/>
      <c r="Q11" s="142"/>
      <c r="R11" s="142"/>
      <c r="S11" s="142"/>
      <c r="T11" s="142"/>
      <c r="U11" s="142"/>
      <c r="V11" s="142"/>
      <c r="W11" s="142"/>
      <c r="X11" s="142"/>
      <c r="Y11" s="142"/>
      <c r="Z11" s="142"/>
    </row>
    <row r="12" spans="1:26" ht="29.25" customHeight="1">
      <c r="A12" s="142"/>
      <c r="B12" s="400" t="str">
        <f>Indicadores!A58</f>
        <v>Backups y respaldos de la información de usuarios</v>
      </c>
      <c r="C12" s="264"/>
      <c r="D12" s="201">
        <f>'TABLERO DE MANDO'!V58</f>
        <v>0.86</v>
      </c>
      <c r="E12" s="201">
        <f>'TABLERO DE MANDO'!D58</f>
        <v>1</v>
      </c>
      <c r="F12" s="202">
        <f t="shared" si="0"/>
        <v>0.86</v>
      </c>
      <c r="G12" s="213"/>
      <c r="H12" s="142"/>
      <c r="I12" s="142"/>
      <c r="J12" s="142"/>
      <c r="K12" s="142"/>
      <c r="L12" s="142"/>
      <c r="M12" s="142"/>
      <c r="N12" s="142"/>
      <c r="O12" s="142"/>
      <c r="P12" s="142"/>
      <c r="Q12" s="142"/>
      <c r="R12" s="142"/>
      <c r="S12" s="142"/>
      <c r="T12" s="142"/>
      <c r="U12" s="142"/>
      <c r="V12" s="142"/>
      <c r="W12" s="142"/>
      <c r="X12" s="142"/>
      <c r="Y12" s="142"/>
      <c r="Z12" s="142"/>
    </row>
    <row r="13" spans="1:26" ht="15.75">
      <c r="A13" s="142"/>
      <c r="B13" s="166"/>
      <c r="C13" s="142"/>
      <c r="D13" s="142"/>
      <c r="E13" s="214" t="s">
        <v>602</v>
      </c>
      <c r="F13" s="216">
        <f>AVERAGE(F5:F12)</f>
        <v>0.69746921534937001</v>
      </c>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66"/>
      <c r="C14" s="142"/>
      <c r="D14" s="142"/>
      <c r="E14" s="142"/>
      <c r="F14" s="165"/>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398" t="s">
        <v>603</v>
      </c>
      <c r="C15" s="271"/>
      <c r="D15" s="271"/>
      <c r="E15" s="271"/>
      <c r="F15" s="287"/>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273"/>
      <c r="C16" s="274"/>
      <c r="D16" s="274"/>
      <c r="E16" s="274"/>
      <c r="F16" s="289"/>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1:C11"/>
    <mergeCell ref="B12:C12"/>
    <mergeCell ref="B15:F16"/>
    <mergeCell ref="B4:D4"/>
    <mergeCell ref="B5:C5"/>
    <mergeCell ref="B6:C6"/>
    <mergeCell ref="B7:C7"/>
    <mergeCell ref="B8:C8"/>
    <mergeCell ref="B9:C9"/>
    <mergeCell ref="B10:C10"/>
  </mergeCells>
  <conditionalFormatting sqref="F5:F13">
    <cfRule type="cellIs" dxfId="111" priority="1" operator="equal">
      <formula>0</formula>
    </cfRule>
  </conditionalFormatting>
  <conditionalFormatting sqref="F5:F13">
    <cfRule type="cellIs" dxfId="110" priority="2" operator="greaterThan">
      <formula>0.85</formula>
    </cfRule>
  </conditionalFormatting>
  <conditionalFormatting sqref="F5:F13">
    <cfRule type="cellIs" dxfId="109" priority="3" operator="between">
      <formula>0.7</formula>
      <formula>0.85</formula>
    </cfRule>
  </conditionalFormatting>
  <conditionalFormatting sqref="F5:F13">
    <cfRule type="cellIs" dxfId="108" priority="4" operator="lessThan">
      <formula>0.7</formula>
    </cfRule>
  </conditionalFormatting>
  <hyperlinks>
    <hyperlink ref="B4" location="Objetivo 5!A1" display="5. Gestión de controles para garantizar la seguridad de la información (confidencialidad, integridad, disponibilidad)" xr:uid="{00000000-0004-0000-4A00-000000000000}"/>
  </hyperlinks>
  <pageMargins left="0.7" right="0.7" top="0.75" bottom="0.75" header="0" footer="0"/>
  <pageSetup orientation="landscape"/>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2.33203125" customWidth="1"/>
    <col min="3" max="3" width="31.6640625" customWidth="1"/>
    <col min="4" max="4" width="9.5546875" customWidth="1"/>
    <col min="5" max="5" width="8.33203125" customWidth="1"/>
    <col min="6" max="6" width="8.88671875" customWidth="1"/>
    <col min="7" max="7" width="41" customWidth="1"/>
    <col min="8" max="26" width="10.5546875" customWidth="1"/>
  </cols>
  <sheetData>
    <row r="1" spans="1:26" ht="15.75">
      <c r="A1" s="142" t="s">
        <v>85</v>
      </c>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54" customHeight="1">
      <c r="A4" s="142"/>
      <c r="B4" s="394" t="s">
        <v>588</v>
      </c>
      <c r="C4" s="395"/>
      <c r="D4" s="396"/>
      <c r="E4" s="198" t="s">
        <v>391</v>
      </c>
      <c r="F4" s="206" t="s">
        <v>604</v>
      </c>
      <c r="G4" s="200" t="s">
        <v>601</v>
      </c>
      <c r="H4" s="142"/>
      <c r="I4" s="142"/>
      <c r="J4" s="142"/>
      <c r="K4" s="142"/>
      <c r="L4" s="142"/>
      <c r="M4" s="142"/>
      <c r="N4" s="142"/>
      <c r="O4" s="142"/>
      <c r="P4" s="142"/>
      <c r="Q4" s="142"/>
      <c r="R4" s="142"/>
      <c r="S4" s="142"/>
      <c r="T4" s="142"/>
      <c r="U4" s="142"/>
      <c r="V4" s="142"/>
      <c r="W4" s="142"/>
      <c r="X4" s="142"/>
      <c r="Y4" s="142"/>
      <c r="Z4" s="142"/>
    </row>
    <row r="5" spans="1:26" ht="28.5" customHeight="1">
      <c r="A5" s="142"/>
      <c r="B5" s="401" t="str">
        <f>Indicadores!A36</f>
        <v>Consumo de agua promedio bimensual por persona</v>
      </c>
      <c r="C5" s="264"/>
      <c r="D5" s="217">
        <f>'TABLERO DE MANDO'!V36</f>
        <v>0</v>
      </c>
      <c r="E5" s="217">
        <f>'TABLERO DE MANDO'!D36</f>
        <v>1.66</v>
      </c>
      <c r="F5" s="215">
        <f t="shared" ref="F5:F9" si="0">D5/E5</f>
        <v>0</v>
      </c>
      <c r="G5" s="203"/>
      <c r="H5" s="142"/>
      <c r="I5" s="142"/>
      <c r="J5" s="142"/>
      <c r="K5" s="142"/>
      <c r="L5" s="142"/>
      <c r="M5" s="142"/>
      <c r="N5" s="142"/>
      <c r="O5" s="142"/>
      <c r="P5" s="142"/>
      <c r="Q5" s="142"/>
      <c r="R5" s="142"/>
      <c r="S5" s="142"/>
      <c r="T5" s="142"/>
      <c r="U5" s="142"/>
      <c r="V5" s="142"/>
      <c r="W5" s="142"/>
      <c r="X5" s="142"/>
      <c r="Y5" s="142"/>
      <c r="Z5" s="142"/>
    </row>
    <row r="6" spans="1:26" ht="28.5" customHeight="1">
      <c r="A6" s="142"/>
      <c r="B6" s="401" t="str">
        <f>Indicadores!A37</f>
        <v>Consumo de energía promedio mensual por persona</v>
      </c>
      <c r="C6" s="264"/>
      <c r="D6" s="217">
        <f>'TABLERO DE MANDO'!V37</f>
        <v>0</v>
      </c>
      <c r="E6" s="217">
        <f>'TABLERO DE MANDO'!D37</f>
        <v>51.31</v>
      </c>
      <c r="F6" s="215">
        <f t="shared" si="0"/>
        <v>0</v>
      </c>
      <c r="G6" s="203"/>
      <c r="H6" s="142"/>
      <c r="I6" s="142"/>
      <c r="J6" s="142"/>
      <c r="K6" s="142"/>
      <c r="L6" s="142"/>
      <c r="M6" s="142"/>
      <c r="N6" s="142"/>
      <c r="O6" s="142"/>
      <c r="P6" s="142"/>
      <c r="Q6" s="142"/>
      <c r="R6" s="142"/>
      <c r="S6" s="142"/>
      <c r="T6" s="142"/>
      <c r="U6" s="142"/>
      <c r="V6" s="142"/>
      <c r="W6" s="142"/>
      <c r="X6" s="142"/>
      <c r="Y6" s="142"/>
      <c r="Z6" s="142"/>
    </row>
    <row r="7" spans="1:26" ht="28.5" customHeight="1">
      <c r="A7" s="142"/>
      <c r="B7" s="401" t="str">
        <f>Indicadores!A38</f>
        <v>Consumo de papel promedio mensual por persona</v>
      </c>
      <c r="C7" s="264"/>
      <c r="D7" s="217">
        <f>'TABLERO DE MANDO'!V38</f>
        <v>0</v>
      </c>
      <c r="E7" s="217">
        <f>'TABLERO DE MANDO'!D38</f>
        <v>287.56</v>
      </c>
      <c r="F7" s="215">
        <f t="shared" si="0"/>
        <v>0</v>
      </c>
      <c r="G7" s="203"/>
      <c r="H7" s="142"/>
      <c r="I7" s="142"/>
      <c r="J7" s="142"/>
      <c r="K7" s="142"/>
      <c r="L7" s="142"/>
      <c r="M7" s="142"/>
      <c r="N7" s="142"/>
      <c r="O7" s="142"/>
      <c r="P7" s="142"/>
      <c r="Q7" s="142"/>
      <c r="R7" s="142"/>
      <c r="S7" s="142"/>
      <c r="T7" s="142"/>
      <c r="U7" s="142"/>
      <c r="V7" s="142"/>
      <c r="W7" s="142"/>
      <c r="X7" s="142"/>
      <c r="Y7" s="142"/>
      <c r="Z7" s="142"/>
    </row>
    <row r="8" spans="1:26" ht="28.5" customHeight="1">
      <c r="A8" s="142"/>
      <c r="B8" s="401" t="str">
        <f>Indicadores!A39</f>
        <v>Porcentaje de Residuos Aprovechados</v>
      </c>
      <c r="C8" s="264"/>
      <c r="D8" s="201">
        <f>'TABLERO DE MANDO'!V39</f>
        <v>0.44600000000000001</v>
      </c>
      <c r="E8" s="201">
        <f>'TABLERO DE MANDO'!D39</f>
        <v>0.3</v>
      </c>
      <c r="F8" s="215">
        <f t="shared" si="0"/>
        <v>1.4866666666666668</v>
      </c>
      <c r="G8" s="203"/>
      <c r="H8" s="142"/>
      <c r="I8" s="142"/>
      <c r="J8" s="142"/>
      <c r="K8" s="142"/>
      <c r="L8" s="142"/>
      <c r="M8" s="142"/>
      <c r="N8" s="142"/>
      <c r="O8" s="142"/>
      <c r="P8" s="142"/>
      <c r="Q8" s="142"/>
      <c r="R8" s="142"/>
      <c r="S8" s="142"/>
      <c r="T8" s="142"/>
      <c r="U8" s="142"/>
      <c r="V8" s="142"/>
      <c r="W8" s="142"/>
      <c r="X8" s="142"/>
      <c r="Y8" s="142"/>
      <c r="Z8" s="142"/>
    </row>
    <row r="9" spans="1:26" ht="28.5" customHeight="1">
      <c r="A9" s="142"/>
      <c r="B9" s="401" t="str">
        <f>Indicadores!A50</f>
        <v>Implementación de criterios ambientales a los contratos aplicables</v>
      </c>
      <c r="C9" s="264"/>
      <c r="D9" s="201">
        <f>'TABLERO DE MANDO'!V50</f>
        <v>0</v>
      </c>
      <c r="E9" s="201">
        <f>'TABLERO DE MANDO'!D50</f>
        <v>0.9</v>
      </c>
      <c r="F9" s="215">
        <f t="shared" si="0"/>
        <v>0</v>
      </c>
      <c r="G9" s="142"/>
      <c r="H9" s="142"/>
      <c r="I9" s="142"/>
      <c r="J9" s="142"/>
      <c r="K9" s="142"/>
      <c r="L9" s="142"/>
      <c r="M9" s="142"/>
      <c r="N9" s="142"/>
      <c r="O9" s="142"/>
      <c r="P9" s="142"/>
      <c r="Q9" s="142"/>
      <c r="R9" s="142"/>
      <c r="S9" s="142"/>
      <c r="T9" s="142"/>
      <c r="U9" s="142"/>
      <c r="V9" s="142"/>
      <c r="W9" s="142"/>
      <c r="X9" s="142"/>
      <c r="Y9" s="142"/>
      <c r="Z9" s="142"/>
    </row>
    <row r="10" spans="1:26" ht="15.75">
      <c r="A10" s="142"/>
      <c r="B10" s="166"/>
      <c r="C10" s="142"/>
      <c r="D10" s="142"/>
      <c r="E10" s="214" t="s">
        <v>602</v>
      </c>
      <c r="F10" s="218">
        <f>AVERAGE(F5:F9)</f>
        <v>0.29733333333333334</v>
      </c>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166"/>
      <c r="C11" s="142"/>
      <c r="D11" s="142"/>
      <c r="E11" s="142"/>
      <c r="F11" s="165"/>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398" t="s">
        <v>603</v>
      </c>
      <c r="C12" s="271"/>
      <c r="D12" s="271"/>
      <c r="E12" s="271"/>
      <c r="F12" s="287"/>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273"/>
      <c r="C13" s="274"/>
      <c r="D13" s="274"/>
      <c r="E13" s="274"/>
      <c r="F13" s="289"/>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9:C9"/>
    <mergeCell ref="B12:F13"/>
    <mergeCell ref="B4:D4"/>
    <mergeCell ref="B5:C5"/>
    <mergeCell ref="B6:C6"/>
    <mergeCell ref="B7:C7"/>
    <mergeCell ref="B8:C8"/>
  </mergeCells>
  <conditionalFormatting sqref="F5:F10">
    <cfRule type="cellIs" dxfId="107" priority="1" operator="equal">
      <formula>0</formula>
    </cfRule>
  </conditionalFormatting>
  <conditionalFormatting sqref="F5:F10">
    <cfRule type="cellIs" dxfId="106" priority="2" operator="greaterThan">
      <formula>85%</formula>
    </cfRule>
  </conditionalFormatting>
  <conditionalFormatting sqref="F5:F10">
    <cfRule type="cellIs" dxfId="105" priority="3" operator="between">
      <formula>0.7</formula>
      <formula>0.85</formula>
    </cfRule>
  </conditionalFormatting>
  <conditionalFormatting sqref="F5:F10">
    <cfRule type="cellIs" dxfId="104" priority="4" operator="lessThan">
      <formula>0.7</formula>
    </cfRule>
  </conditionalFormatting>
  <hyperlinks>
    <hyperlink ref="B4" location="Objetivo 6!A1" display="6. Implementar y mejorar los subsistemas de gestión ambiental y de seguridad y salud en el trabajo del MADS" xr:uid="{00000000-0004-0000-4B00-000000000000}"/>
  </hyperlinks>
  <pageMargins left="0.7" right="0.7" top="0.75" bottom="0.75" header="0" footer="0"/>
  <pageSetup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C5E0B3"/>
  </sheetPr>
  <dimension ref="A1:Z1000"/>
  <sheetViews>
    <sheetView showGridLines="0" workbookViewId="0"/>
  </sheetViews>
  <sheetFormatPr baseColWidth="10" defaultColWidth="11.21875" defaultRowHeight="15" customHeight="1"/>
  <cols>
    <col min="1" max="1" width="11.5546875" customWidth="1"/>
    <col min="2" max="2" width="2.33203125" customWidth="1"/>
    <col min="3" max="3" width="31.6640625" customWidth="1"/>
    <col min="4" max="4" width="6.77734375" customWidth="1"/>
    <col min="5" max="5" width="8.33203125" customWidth="1"/>
    <col min="6" max="6" width="8.88671875" customWidth="1"/>
    <col min="7" max="7" width="41" customWidth="1"/>
    <col min="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68.25" customHeight="1">
      <c r="A4" s="142"/>
      <c r="B4" s="403" t="s">
        <v>590</v>
      </c>
      <c r="C4" s="395"/>
      <c r="D4" s="396"/>
      <c r="E4" s="198" t="s">
        <v>391</v>
      </c>
      <c r="F4" s="219" t="s">
        <v>604</v>
      </c>
      <c r="G4" s="200" t="s">
        <v>601</v>
      </c>
      <c r="H4" s="142"/>
      <c r="I4" s="142"/>
      <c r="J4" s="142"/>
      <c r="K4" s="142"/>
      <c r="L4" s="142"/>
      <c r="M4" s="142"/>
      <c r="N4" s="142"/>
      <c r="O4" s="142"/>
      <c r="P4" s="142"/>
      <c r="Q4" s="142"/>
      <c r="R4" s="142"/>
      <c r="S4" s="142"/>
      <c r="T4" s="142"/>
      <c r="U4" s="142"/>
      <c r="V4" s="142"/>
      <c r="W4" s="142"/>
      <c r="X4" s="142"/>
      <c r="Y4" s="142"/>
      <c r="Z4" s="142"/>
    </row>
    <row r="5" spans="1:26" ht="30" customHeight="1">
      <c r="A5" s="142"/>
      <c r="B5" s="400" t="str">
        <f>Indicadores!A41</f>
        <v>Inducción a la entidad</v>
      </c>
      <c r="C5" s="264"/>
      <c r="D5" s="201">
        <f>'TABLERO DE MANDO'!V41</f>
        <v>0.7</v>
      </c>
      <c r="E5" s="201">
        <f>'TABLERO DE MANDO'!D41</f>
        <v>0.8</v>
      </c>
      <c r="F5" s="202">
        <f t="shared" ref="F5:F9" si="0">D5/E5</f>
        <v>0.87499999999999989</v>
      </c>
      <c r="G5" s="220"/>
      <c r="H5" s="142"/>
      <c r="I5" s="142"/>
      <c r="J5" s="142"/>
      <c r="K5" s="142"/>
      <c r="L5" s="142"/>
      <c r="M5" s="142"/>
      <c r="N5" s="142"/>
      <c r="O5" s="142"/>
      <c r="P5" s="142"/>
      <c r="Q5" s="142"/>
      <c r="R5" s="142"/>
      <c r="S5" s="142"/>
      <c r="T5" s="142"/>
      <c r="U5" s="142"/>
      <c r="V5" s="142"/>
      <c r="W5" s="142"/>
      <c r="X5" s="142"/>
      <c r="Y5" s="142"/>
      <c r="Z5" s="142"/>
    </row>
    <row r="6" spans="1:26" ht="30" customHeight="1">
      <c r="A6" s="142"/>
      <c r="B6" s="400" t="str">
        <f>Indicadores!A42</f>
        <v>Cumplimiento programación de vacaciones</v>
      </c>
      <c r="C6" s="264"/>
      <c r="D6" s="201">
        <f>'TABLERO DE MANDO'!V42</f>
        <v>0.91500000000000004</v>
      </c>
      <c r="E6" s="201">
        <f>'TABLERO DE MANDO'!D42</f>
        <v>0.8</v>
      </c>
      <c r="F6" s="208">
        <f t="shared" si="0"/>
        <v>1.14375</v>
      </c>
      <c r="G6" s="203"/>
      <c r="H6" s="142"/>
      <c r="I6" s="142"/>
      <c r="J6" s="142"/>
      <c r="K6" s="142"/>
      <c r="L6" s="142"/>
      <c r="M6" s="142"/>
      <c r="N6" s="142"/>
      <c r="O6" s="142"/>
      <c r="P6" s="142"/>
      <c r="Q6" s="142"/>
      <c r="R6" s="142"/>
      <c r="S6" s="142"/>
      <c r="T6" s="142"/>
      <c r="U6" s="142"/>
      <c r="V6" s="142"/>
      <c r="W6" s="142"/>
      <c r="X6" s="142"/>
      <c r="Y6" s="142"/>
      <c r="Z6" s="142"/>
    </row>
    <row r="7" spans="1:26" ht="30" customHeight="1">
      <c r="A7" s="142"/>
      <c r="B7" s="400" t="str">
        <f>Indicadores!A43</f>
        <v>Porcentaje de cumplimiento de la evaluación SST</v>
      </c>
      <c r="C7" s="264"/>
      <c r="D7" s="201">
        <f>'TABLERO DE MANDO'!V43</f>
        <v>0.98</v>
      </c>
      <c r="E7" s="201">
        <f>'TABLERO DE MANDO'!D43</f>
        <v>0.8</v>
      </c>
      <c r="F7" s="208">
        <f t="shared" si="0"/>
        <v>1.2249999999999999</v>
      </c>
      <c r="G7" s="220"/>
      <c r="H7" s="142"/>
      <c r="I7" s="142"/>
      <c r="J7" s="142"/>
      <c r="K7" s="142"/>
      <c r="L7" s="142"/>
      <c r="M7" s="142"/>
      <c r="N7" s="142"/>
      <c r="O7" s="142"/>
      <c r="P7" s="142"/>
      <c r="Q7" s="142"/>
      <c r="R7" s="142"/>
      <c r="S7" s="142"/>
      <c r="T7" s="142"/>
      <c r="U7" s="142"/>
      <c r="V7" s="142"/>
      <c r="W7" s="142"/>
      <c r="X7" s="142"/>
      <c r="Y7" s="142"/>
      <c r="Z7" s="142"/>
    </row>
    <row r="8" spans="1:26" ht="30" customHeight="1">
      <c r="A8" s="142"/>
      <c r="B8" s="400" t="str">
        <f>Indicadores!A44</f>
        <v>Recobro de incapacidades</v>
      </c>
      <c r="C8" s="264"/>
      <c r="D8" s="201">
        <f>'TABLERO DE MANDO'!V44</f>
        <v>0.7</v>
      </c>
      <c r="E8" s="201">
        <f>'TABLERO DE MANDO'!D44</f>
        <v>0.75</v>
      </c>
      <c r="F8" s="208">
        <f t="shared" si="0"/>
        <v>0.93333333333333324</v>
      </c>
      <c r="G8" s="203"/>
      <c r="H8" s="142"/>
      <c r="I8" s="142"/>
      <c r="J8" s="142"/>
      <c r="K8" s="142"/>
      <c r="L8" s="142"/>
      <c r="M8" s="142"/>
      <c r="N8" s="142"/>
      <c r="O8" s="142"/>
      <c r="P8" s="142"/>
      <c r="Q8" s="142"/>
      <c r="R8" s="142"/>
      <c r="S8" s="142"/>
      <c r="T8" s="142"/>
      <c r="U8" s="142"/>
      <c r="V8" s="142"/>
      <c r="W8" s="142"/>
      <c r="X8" s="142"/>
      <c r="Y8" s="142"/>
      <c r="Z8" s="142"/>
    </row>
    <row r="9" spans="1:26" ht="30" customHeight="1">
      <c r="A9" s="142"/>
      <c r="B9" s="400" t="str">
        <f>Indicadores!A45</f>
        <v>Gestión de cobro de incapacidades</v>
      </c>
      <c r="C9" s="264"/>
      <c r="D9" s="201">
        <f>'TABLERO DE MANDO'!V45</f>
        <v>1</v>
      </c>
      <c r="E9" s="201">
        <f>'TABLERO DE MANDO'!D45</f>
        <v>0.9</v>
      </c>
      <c r="F9" s="208">
        <f t="shared" si="0"/>
        <v>1.1111111111111112</v>
      </c>
      <c r="G9" s="203"/>
      <c r="H9" s="142"/>
      <c r="I9" s="142"/>
      <c r="J9" s="142"/>
      <c r="K9" s="142"/>
      <c r="L9" s="142"/>
      <c r="M9" s="142"/>
      <c r="N9" s="142"/>
      <c r="O9" s="142"/>
      <c r="P9" s="142"/>
      <c r="Q9" s="142"/>
      <c r="R9" s="142"/>
      <c r="S9" s="142"/>
      <c r="T9" s="142"/>
      <c r="U9" s="142"/>
      <c r="V9" s="142"/>
      <c r="W9" s="142"/>
      <c r="X9" s="142"/>
      <c r="Y9" s="142"/>
      <c r="Z9" s="142"/>
    </row>
    <row r="10" spans="1:26" ht="15.75">
      <c r="A10" s="142"/>
      <c r="B10" s="166"/>
      <c r="C10" s="142"/>
      <c r="D10" s="142"/>
      <c r="E10" s="214" t="s">
        <v>602</v>
      </c>
      <c r="F10" s="208">
        <f>AVERAGE(F6,F9)</f>
        <v>1.1274305555555557</v>
      </c>
      <c r="G10" s="142"/>
      <c r="H10" s="142"/>
      <c r="I10" s="142"/>
      <c r="J10" s="142"/>
      <c r="K10" s="142"/>
      <c r="L10" s="142"/>
      <c r="M10" s="142"/>
      <c r="N10" s="142"/>
      <c r="O10" s="142"/>
      <c r="P10" s="142"/>
      <c r="Q10" s="142"/>
      <c r="R10" s="142"/>
      <c r="S10" s="142"/>
      <c r="T10" s="142"/>
      <c r="U10" s="142"/>
      <c r="V10" s="142"/>
      <c r="W10" s="142"/>
      <c r="X10" s="142"/>
      <c r="Y10" s="142"/>
      <c r="Z10" s="142"/>
    </row>
    <row r="11" spans="1:26" ht="15.75">
      <c r="A11" s="142"/>
      <c r="B11" s="166"/>
      <c r="C11" s="142"/>
      <c r="D11" s="142"/>
      <c r="E11" s="142"/>
      <c r="F11" s="165"/>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398" t="s">
        <v>603</v>
      </c>
      <c r="C12" s="271"/>
      <c r="D12" s="271"/>
      <c r="E12" s="271"/>
      <c r="F12" s="287"/>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273"/>
      <c r="C13" s="274"/>
      <c r="D13" s="274"/>
      <c r="E13" s="274"/>
      <c r="F13" s="289"/>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9:C9"/>
    <mergeCell ref="B12:F13"/>
    <mergeCell ref="B4:D4"/>
    <mergeCell ref="B5:C5"/>
    <mergeCell ref="B6:C6"/>
    <mergeCell ref="B7:C7"/>
    <mergeCell ref="B8:C8"/>
  </mergeCells>
  <conditionalFormatting sqref="F6:F10">
    <cfRule type="cellIs" dxfId="103" priority="1" operator="equal">
      <formula>0</formula>
    </cfRule>
  </conditionalFormatting>
  <conditionalFormatting sqref="F6:F10">
    <cfRule type="cellIs" dxfId="102" priority="2" operator="greaterThan">
      <formula>0.85</formula>
    </cfRule>
  </conditionalFormatting>
  <conditionalFormatting sqref="F6:F10">
    <cfRule type="cellIs" dxfId="101" priority="3" operator="between">
      <formula>70%</formula>
      <formula>0.85</formula>
    </cfRule>
  </conditionalFormatting>
  <conditionalFormatting sqref="F6:F10">
    <cfRule type="cellIs" dxfId="100" priority="4" operator="lessThan">
      <formula>0.7</formula>
    </cfRule>
  </conditionalFormatting>
  <conditionalFormatting sqref="F5">
    <cfRule type="cellIs" dxfId="99" priority="5" operator="equal">
      <formula>0</formula>
    </cfRule>
  </conditionalFormatting>
  <conditionalFormatting sqref="F5">
    <cfRule type="cellIs" dxfId="98" priority="6" operator="greaterThan">
      <formula>0.85</formula>
    </cfRule>
  </conditionalFormatting>
  <conditionalFormatting sqref="F5">
    <cfRule type="cellIs" dxfId="97" priority="7" operator="between">
      <formula>0.7</formula>
      <formula>0.85</formula>
    </cfRule>
  </conditionalFormatting>
  <conditionalFormatting sqref="F5">
    <cfRule type="cellIs" dxfId="96" priority="8" operator="lessThan">
      <formula>0.7</formula>
    </cfRule>
  </conditionalFormatting>
  <hyperlinks>
    <hyperlink ref="B4" location="Objetivo 7!A1" display="7. Promover programas para la provisión, capacitación, evaluación y desarrollo del talento humano con el objeto de garantizar el cumplimiento misional" xr:uid="{00000000-0004-0000-4C00-000000000000}"/>
  </hyperlinks>
  <pageMargins left="0.7" right="0.7" top="0.75" bottom="0.75" header="0" footer="0"/>
  <pageSetup orientation="landscape"/>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C5E0B3"/>
  </sheetPr>
  <dimension ref="A1:Z999"/>
  <sheetViews>
    <sheetView showGridLines="0" workbookViewId="0"/>
  </sheetViews>
  <sheetFormatPr baseColWidth="10" defaultColWidth="11.21875" defaultRowHeight="15" customHeight="1"/>
  <cols>
    <col min="1" max="1" width="11.5546875" customWidth="1"/>
    <col min="2" max="2" width="2.33203125" customWidth="1"/>
    <col min="3" max="3" width="31.6640625" customWidth="1"/>
    <col min="4" max="4" width="8.44140625" customWidth="1"/>
    <col min="5" max="5" width="8.33203125" customWidth="1"/>
    <col min="6" max="6" width="10.5546875" customWidth="1"/>
    <col min="7" max="7" width="63.21875" customWidth="1"/>
    <col min="8"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7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54" customHeight="1">
      <c r="A4" s="142"/>
      <c r="B4" s="404" t="s">
        <v>592</v>
      </c>
      <c r="C4" s="395"/>
      <c r="D4" s="396"/>
      <c r="E4" s="198" t="s">
        <v>391</v>
      </c>
      <c r="F4" s="206" t="s">
        <v>604</v>
      </c>
      <c r="G4" s="207" t="s">
        <v>601</v>
      </c>
      <c r="H4" s="142"/>
      <c r="I4" s="142"/>
      <c r="J4" s="142"/>
      <c r="K4" s="142"/>
      <c r="L4" s="142"/>
      <c r="M4" s="142"/>
      <c r="N4" s="142"/>
      <c r="O4" s="142"/>
      <c r="P4" s="142"/>
      <c r="Q4" s="142"/>
      <c r="R4" s="142"/>
      <c r="S4" s="142"/>
      <c r="T4" s="142"/>
      <c r="U4" s="142"/>
      <c r="V4" s="142"/>
      <c r="W4" s="142"/>
      <c r="X4" s="142"/>
      <c r="Y4" s="142"/>
      <c r="Z4" s="142"/>
    </row>
    <row r="5" spans="1:26" ht="25.5" customHeight="1">
      <c r="A5" s="142"/>
      <c r="B5" s="400" t="str">
        <f>Indicadores!A32</f>
        <v>Pagos realizados en los tiempos establecidos</v>
      </c>
      <c r="C5" s="264"/>
      <c r="D5" s="201">
        <f>'TABLERO DE MANDO'!V32</f>
        <v>0.88333333333333341</v>
      </c>
      <c r="E5" s="201">
        <f>'TABLERO DE MANDO'!D32</f>
        <v>0.8</v>
      </c>
      <c r="F5" s="202">
        <f t="shared" ref="F5:F10" si="0">D5/E5</f>
        <v>1.1041666666666667</v>
      </c>
      <c r="G5" s="213"/>
      <c r="H5" s="142"/>
      <c r="I5" s="142"/>
      <c r="J5" s="142"/>
      <c r="K5" s="142"/>
      <c r="L5" s="142"/>
      <c r="M5" s="142"/>
      <c r="N5" s="142"/>
      <c r="O5" s="142"/>
      <c r="P5" s="142"/>
      <c r="Q5" s="142"/>
      <c r="R5" s="142"/>
      <c r="S5" s="142"/>
      <c r="T5" s="142"/>
      <c r="U5" s="142"/>
      <c r="V5" s="142"/>
      <c r="W5" s="142"/>
      <c r="X5" s="142"/>
      <c r="Y5" s="142"/>
      <c r="Z5" s="142"/>
    </row>
    <row r="6" spans="1:26" ht="25.5" customHeight="1">
      <c r="A6" s="142"/>
      <c r="B6" s="400" t="str">
        <f>Indicadores!A33</f>
        <v>Seguimiento al flujo de cuentas tramitadas</v>
      </c>
      <c r="C6" s="264"/>
      <c r="D6" s="201">
        <f>'TABLERO DE MANDO'!V33</f>
        <v>0.9111111111111112</v>
      </c>
      <c r="E6" s="201">
        <f>'TABLERO DE MANDO'!D33</f>
        <v>1</v>
      </c>
      <c r="F6" s="202">
        <f t="shared" si="0"/>
        <v>0.9111111111111112</v>
      </c>
      <c r="G6" s="213"/>
      <c r="H6" s="142"/>
      <c r="I6" s="142"/>
      <c r="J6" s="142"/>
      <c r="K6" s="142"/>
      <c r="L6" s="142"/>
      <c r="M6" s="142"/>
      <c r="N6" s="142"/>
      <c r="O6" s="142"/>
      <c r="P6" s="142"/>
      <c r="Q6" s="142"/>
      <c r="R6" s="142"/>
      <c r="S6" s="142"/>
      <c r="T6" s="142"/>
      <c r="U6" s="142"/>
      <c r="V6" s="142"/>
      <c r="W6" s="142"/>
      <c r="X6" s="142"/>
      <c r="Y6" s="142"/>
      <c r="Z6" s="142"/>
    </row>
    <row r="7" spans="1:26" ht="25.5" customHeight="1">
      <c r="A7" s="142"/>
      <c r="B7" s="400" t="str">
        <f>Indicadores!A34</f>
        <v>Cumplimiento del Plan de Mantenimiento Preventivo</v>
      </c>
      <c r="C7" s="264"/>
      <c r="D7" s="201">
        <f>'TABLERO DE MANDO'!V34</f>
        <v>0.7142857142857143</v>
      </c>
      <c r="E7" s="201">
        <f>'TABLERO DE MANDO'!D34</f>
        <v>1</v>
      </c>
      <c r="F7" s="202">
        <f t="shared" si="0"/>
        <v>0.7142857142857143</v>
      </c>
      <c r="G7" s="213"/>
      <c r="H7" s="142"/>
      <c r="I7" s="142"/>
      <c r="J7" s="142"/>
      <c r="K7" s="142"/>
      <c r="L7" s="142"/>
      <c r="M7" s="142"/>
      <c r="N7" s="142"/>
      <c r="O7" s="142"/>
      <c r="P7" s="142"/>
      <c r="Q7" s="142"/>
      <c r="R7" s="142"/>
      <c r="S7" s="142"/>
      <c r="T7" s="142"/>
      <c r="U7" s="142"/>
      <c r="V7" s="142"/>
      <c r="W7" s="142"/>
      <c r="X7" s="142"/>
      <c r="Y7" s="142"/>
      <c r="Z7" s="142"/>
    </row>
    <row r="8" spans="1:26" ht="25.5" customHeight="1">
      <c r="A8" s="142"/>
      <c r="B8" s="400" t="str">
        <f>Indicadores!A35</f>
        <v>Efectividad en la atención de las solicitudes</v>
      </c>
      <c r="C8" s="264"/>
      <c r="D8" s="201">
        <f>'TABLERO DE MANDO'!V35</f>
        <v>0.42</v>
      </c>
      <c r="E8" s="201">
        <f>'TABLERO DE MANDO'!D35</f>
        <v>1</v>
      </c>
      <c r="F8" s="202">
        <f t="shared" si="0"/>
        <v>0.42</v>
      </c>
      <c r="G8" s="213"/>
      <c r="H8" s="142"/>
      <c r="I8" s="142"/>
      <c r="J8" s="142"/>
      <c r="K8" s="142"/>
      <c r="L8" s="142"/>
      <c r="M8" s="142"/>
      <c r="N8" s="142"/>
      <c r="O8" s="142"/>
      <c r="P8" s="142"/>
      <c r="Q8" s="142"/>
      <c r="R8" s="142"/>
      <c r="S8" s="142"/>
      <c r="T8" s="142"/>
      <c r="U8" s="142"/>
      <c r="V8" s="142"/>
      <c r="W8" s="142"/>
      <c r="X8" s="142"/>
      <c r="Y8" s="142"/>
      <c r="Z8" s="142"/>
    </row>
    <row r="9" spans="1:26" ht="25.5" customHeight="1">
      <c r="A9" s="142"/>
      <c r="B9" s="400" t="str">
        <f>Indicadores!A48</f>
        <v>Revisión de proyectos de actas de liquidación</v>
      </c>
      <c r="C9" s="264"/>
      <c r="D9" s="201">
        <f>'TABLERO DE MANDO'!V48</f>
        <v>0.97499999999999998</v>
      </c>
      <c r="E9" s="201">
        <f>'TABLERO DE MANDO'!D48</f>
        <v>0.8</v>
      </c>
      <c r="F9" s="202">
        <f t="shared" si="0"/>
        <v>1.21875</v>
      </c>
      <c r="G9" s="213"/>
      <c r="H9" s="142"/>
      <c r="I9" s="142"/>
      <c r="J9" s="142"/>
      <c r="K9" s="142"/>
      <c r="L9" s="142"/>
      <c r="M9" s="142"/>
      <c r="N9" s="142"/>
      <c r="O9" s="142"/>
      <c r="P9" s="142"/>
      <c r="Q9" s="142"/>
      <c r="R9" s="142"/>
      <c r="S9" s="142"/>
      <c r="T9" s="142"/>
      <c r="U9" s="142"/>
      <c r="V9" s="142"/>
      <c r="W9" s="142"/>
      <c r="X9" s="142"/>
      <c r="Y9" s="142"/>
      <c r="Z9" s="142"/>
    </row>
    <row r="10" spans="1:26" ht="25.5" customHeight="1">
      <c r="A10" s="142"/>
      <c r="B10" s="400" t="str">
        <f>Indicadores!A51</f>
        <v>Cumplimiento del Plan de Mantenimiento preventivo de la infraestructura tecnológica</v>
      </c>
      <c r="C10" s="264"/>
      <c r="D10" s="201">
        <f>'TABLERO DE MANDO'!V51</f>
        <v>1</v>
      </c>
      <c r="E10" s="201">
        <f>'TABLERO DE MANDO'!D51</f>
        <v>1</v>
      </c>
      <c r="F10" s="202">
        <f t="shared" si="0"/>
        <v>1</v>
      </c>
      <c r="G10" s="213"/>
      <c r="H10" s="142"/>
      <c r="I10" s="142"/>
      <c r="J10" s="142"/>
      <c r="K10" s="142"/>
      <c r="L10" s="142"/>
      <c r="M10" s="142"/>
      <c r="N10" s="142"/>
      <c r="O10" s="142"/>
      <c r="P10" s="142"/>
      <c r="Q10" s="142"/>
      <c r="R10" s="142"/>
      <c r="S10" s="142"/>
      <c r="T10" s="142"/>
      <c r="U10" s="142"/>
      <c r="V10" s="142"/>
      <c r="W10" s="142"/>
      <c r="X10" s="142"/>
      <c r="Y10" s="142"/>
      <c r="Z10" s="142"/>
    </row>
    <row r="11" spans="1:26" ht="15.75" customHeight="1">
      <c r="A11" s="142"/>
      <c r="B11" s="166"/>
      <c r="C11" s="142"/>
      <c r="D11" s="142"/>
      <c r="E11" s="204" t="s">
        <v>602</v>
      </c>
      <c r="F11" s="202">
        <f>AVERAGE(F5:F10)</f>
        <v>0.89471891534391546</v>
      </c>
      <c r="G11" s="142"/>
      <c r="H11" s="142"/>
      <c r="I11" s="142"/>
      <c r="J11" s="142"/>
      <c r="K11" s="142"/>
      <c r="L11" s="142"/>
      <c r="M11" s="142"/>
      <c r="N11" s="142"/>
      <c r="O11" s="142"/>
      <c r="P11" s="142"/>
      <c r="Q11" s="142"/>
      <c r="R11" s="142"/>
      <c r="S11" s="142"/>
      <c r="T11" s="142"/>
      <c r="U11" s="142"/>
      <c r="V11" s="142"/>
      <c r="W11" s="142"/>
      <c r="X11" s="142"/>
      <c r="Y11" s="142"/>
      <c r="Z11" s="142"/>
    </row>
    <row r="12" spans="1:26" ht="15.75">
      <c r="A12" s="142"/>
      <c r="B12" s="166"/>
      <c r="C12" s="142"/>
      <c r="D12" s="142"/>
      <c r="E12" s="142"/>
      <c r="F12" s="165"/>
      <c r="G12" s="142"/>
      <c r="H12" s="142"/>
      <c r="I12" s="142"/>
      <c r="J12" s="142"/>
      <c r="K12" s="142"/>
      <c r="L12" s="142"/>
      <c r="M12" s="142"/>
      <c r="N12" s="142"/>
      <c r="O12" s="142"/>
      <c r="P12" s="142"/>
      <c r="Q12" s="142"/>
      <c r="R12" s="142"/>
      <c r="S12" s="142"/>
      <c r="T12" s="142"/>
      <c r="U12" s="142"/>
      <c r="V12" s="142"/>
      <c r="W12" s="142"/>
      <c r="X12" s="142"/>
      <c r="Y12" s="142"/>
      <c r="Z12" s="142"/>
    </row>
    <row r="13" spans="1:26" ht="15.75">
      <c r="A13" s="142"/>
      <c r="B13" s="405" t="s">
        <v>603</v>
      </c>
      <c r="C13" s="268"/>
      <c r="D13" s="268"/>
      <c r="E13" s="268"/>
      <c r="F13" s="285"/>
      <c r="G13" s="142"/>
      <c r="H13" s="142"/>
      <c r="I13" s="142"/>
      <c r="J13" s="142"/>
      <c r="K13" s="142"/>
      <c r="L13" s="142"/>
      <c r="M13" s="142"/>
      <c r="N13" s="142"/>
      <c r="O13" s="142"/>
      <c r="P13" s="142"/>
      <c r="Q13" s="142"/>
      <c r="R13" s="142"/>
      <c r="S13" s="142"/>
      <c r="T13" s="142"/>
      <c r="U13" s="142"/>
      <c r="V13" s="142"/>
      <c r="W13" s="142"/>
      <c r="X13" s="142"/>
      <c r="Y13" s="142"/>
      <c r="Z13" s="142"/>
    </row>
    <row r="14" spans="1:26" ht="15.75">
      <c r="A14" s="142"/>
      <c r="B14" s="273"/>
      <c r="C14" s="274"/>
      <c r="D14" s="274"/>
      <c r="E14" s="274"/>
      <c r="F14" s="289"/>
      <c r="G14" s="142"/>
      <c r="H14" s="142"/>
      <c r="I14" s="142"/>
      <c r="J14" s="142"/>
      <c r="K14" s="142"/>
      <c r="L14" s="142"/>
      <c r="M14" s="142"/>
      <c r="N14" s="142"/>
      <c r="O14" s="142"/>
      <c r="P14" s="142"/>
      <c r="Q14" s="142"/>
      <c r="R14" s="142"/>
      <c r="S14" s="142"/>
      <c r="T14" s="142"/>
      <c r="U14" s="142"/>
      <c r="V14" s="142"/>
      <c r="W14" s="142"/>
      <c r="X14" s="142"/>
      <c r="Y14" s="142"/>
      <c r="Z14" s="142"/>
    </row>
    <row r="15" spans="1:26" ht="15.7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5.7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5.7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5.7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
    <mergeCell ref="B9:C9"/>
    <mergeCell ref="B10:C10"/>
    <mergeCell ref="B13:F14"/>
    <mergeCell ref="B4:D4"/>
    <mergeCell ref="B5:C5"/>
    <mergeCell ref="B6:C6"/>
    <mergeCell ref="B7:C7"/>
    <mergeCell ref="B8:C8"/>
  </mergeCells>
  <conditionalFormatting sqref="F6:F11">
    <cfRule type="cellIs" dxfId="95" priority="1" operator="equal">
      <formula>0</formula>
    </cfRule>
  </conditionalFormatting>
  <conditionalFormatting sqref="F6:F11">
    <cfRule type="cellIs" dxfId="94" priority="2" operator="greaterThan">
      <formula>0.85</formula>
    </cfRule>
  </conditionalFormatting>
  <conditionalFormatting sqref="F6:F11">
    <cfRule type="cellIs" dxfId="93" priority="3" operator="between">
      <formula>0.7</formula>
      <formula>0.85</formula>
    </cfRule>
  </conditionalFormatting>
  <conditionalFormatting sqref="F6:F11">
    <cfRule type="cellIs" dxfId="92" priority="4" stopIfTrue="1" operator="lessThan">
      <formula>0.7</formula>
    </cfRule>
  </conditionalFormatting>
  <conditionalFormatting sqref="F5">
    <cfRule type="cellIs" dxfId="91" priority="5" operator="equal">
      <formula>0</formula>
    </cfRule>
  </conditionalFormatting>
  <conditionalFormatting sqref="F5">
    <cfRule type="cellIs" dxfId="90" priority="6" operator="greaterThan">
      <formula>0.85</formula>
    </cfRule>
  </conditionalFormatting>
  <conditionalFormatting sqref="F5">
    <cfRule type="cellIs" dxfId="89" priority="7" operator="between">
      <formula>0.7</formula>
      <formula>0.85</formula>
    </cfRule>
  </conditionalFormatting>
  <conditionalFormatting sqref="F5">
    <cfRule type="cellIs" dxfId="88" priority="8" operator="lessThan">
      <formula>0.7</formula>
    </cfRule>
  </conditionalFormatting>
  <hyperlinks>
    <hyperlink ref="B4" location="Objetivo 8!A1" display="8. Obtener y ejecutar eficientemente los recursos requeridos para el cumplimiento de los fines institucionales" xr:uid="{00000000-0004-0000-4D00-000000000000}"/>
  </hyperlinks>
  <pageMargins left="0.7" right="0.7" top="0.75" bottom="0.75" header="0" footer="0"/>
  <pageSetup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1000"/>
  <sheetViews>
    <sheetView workbookViewId="0"/>
  </sheetViews>
  <sheetFormatPr baseColWidth="10" defaultColWidth="11.21875" defaultRowHeight="15" customHeight="1"/>
  <cols>
    <col min="1" max="1" width="1.5546875" customWidth="1"/>
    <col min="2" max="2" width="11.5546875" customWidth="1"/>
    <col min="3" max="3" width="7.109375" customWidth="1"/>
    <col min="4" max="4" width="3.6640625" customWidth="1"/>
    <col min="5" max="5" width="11.5546875" customWidth="1"/>
    <col min="6" max="6" width="7.109375" customWidth="1"/>
    <col min="7" max="7" width="3.6640625" customWidth="1"/>
    <col min="8" max="8" width="11.5546875" customWidth="1"/>
    <col min="9" max="9" width="7.109375" customWidth="1"/>
    <col min="10" max="10" width="3.6640625" customWidth="1"/>
    <col min="11" max="11" width="11.5546875" customWidth="1"/>
    <col min="12" max="12" width="7.109375" customWidth="1"/>
    <col min="13" max="13" width="3.6640625" customWidth="1"/>
    <col min="14" max="14" width="11.5546875" customWidth="1"/>
    <col min="15" max="15" width="7.109375" customWidth="1"/>
    <col min="16" max="16" width="3.6640625" customWidth="1"/>
    <col min="17" max="17" width="11.5546875" customWidth="1"/>
    <col min="18" max="18" width="7.109375" customWidth="1"/>
    <col min="19" max="19" width="3.6640625" customWidth="1"/>
    <col min="20" max="20" width="11.5546875" customWidth="1"/>
    <col min="21" max="21" width="7.109375" customWidth="1"/>
    <col min="22" max="22" width="3.6640625" customWidth="1"/>
    <col min="23" max="23" width="11.5546875" customWidth="1"/>
    <col min="24" max="24" width="7.109375" customWidth="1"/>
    <col min="25" max="26" width="10.5546875" customWidth="1"/>
  </cols>
  <sheetData>
    <row r="1" spans="1:26" ht="15.7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75">
      <c r="A2" s="142"/>
      <c r="B2" s="391" t="s">
        <v>606</v>
      </c>
      <c r="C2" s="317"/>
      <c r="D2" s="142"/>
      <c r="E2" s="391" t="s">
        <v>607</v>
      </c>
      <c r="F2" s="317"/>
      <c r="G2" s="142"/>
      <c r="H2" s="391" t="s">
        <v>608</v>
      </c>
      <c r="I2" s="317"/>
      <c r="J2" s="142"/>
      <c r="K2" s="391" t="s">
        <v>609</v>
      </c>
      <c r="L2" s="317"/>
      <c r="M2" s="142"/>
      <c r="N2" s="391" t="s">
        <v>610</v>
      </c>
      <c r="O2" s="317"/>
      <c r="P2" s="142"/>
      <c r="Q2" s="391" t="s">
        <v>611</v>
      </c>
      <c r="R2" s="317"/>
      <c r="S2" s="142"/>
      <c r="T2" s="391" t="s">
        <v>612</v>
      </c>
      <c r="U2" s="317"/>
      <c r="V2" s="142"/>
      <c r="W2" s="391" t="s">
        <v>613</v>
      </c>
      <c r="X2" s="317"/>
      <c r="Y2" s="142"/>
      <c r="Z2" s="142"/>
    </row>
    <row r="3" spans="1:26" ht="15.75">
      <c r="A3" s="142"/>
      <c r="B3" s="273"/>
      <c r="C3" s="289"/>
      <c r="D3" s="142"/>
      <c r="E3" s="273"/>
      <c r="F3" s="289"/>
      <c r="G3" s="142"/>
      <c r="H3" s="273"/>
      <c r="I3" s="289"/>
      <c r="J3" s="142"/>
      <c r="K3" s="273"/>
      <c r="L3" s="289"/>
      <c r="M3" s="142"/>
      <c r="N3" s="273"/>
      <c r="O3" s="289"/>
      <c r="P3" s="142"/>
      <c r="Q3" s="273"/>
      <c r="R3" s="289"/>
      <c r="S3" s="142"/>
      <c r="T3" s="273"/>
      <c r="U3" s="289"/>
      <c r="V3" s="142"/>
      <c r="W3" s="273"/>
      <c r="X3" s="289"/>
      <c r="Y3" s="142"/>
      <c r="Z3" s="142"/>
    </row>
    <row r="4" spans="1:26" ht="30">
      <c r="A4" s="142"/>
      <c r="B4" s="221" t="s">
        <v>614</v>
      </c>
      <c r="C4" s="222" t="s">
        <v>615</v>
      </c>
      <c r="D4" s="142"/>
      <c r="E4" s="221" t="s">
        <v>614</v>
      </c>
      <c r="F4" s="222" t="s">
        <v>615</v>
      </c>
      <c r="G4" s="142"/>
      <c r="H4" s="221" t="s">
        <v>614</v>
      </c>
      <c r="I4" s="222" t="s">
        <v>615</v>
      </c>
      <c r="J4" s="142"/>
      <c r="K4" s="221" t="s">
        <v>614</v>
      </c>
      <c r="L4" s="222" t="s">
        <v>615</v>
      </c>
      <c r="M4" s="142"/>
      <c r="N4" s="221" t="s">
        <v>614</v>
      </c>
      <c r="O4" s="222" t="s">
        <v>615</v>
      </c>
      <c r="P4" s="142"/>
      <c r="Q4" s="221" t="s">
        <v>614</v>
      </c>
      <c r="R4" s="222" t="s">
        <v>615</v>
      </c>
      <c r="S4" s="142"/>
      <c r="T4" s="223" t="s">
        <v>614</v>
      </c>
      <c r="U4" s="224" t="s">
        <v>615</v>
      </c>
      <c r="V4" s="142"/>
      <c r="W4" s="221" t="s">
        <v>614</v>
      </c>
      <c r="X4" s="222" t="s">
        <v>615</v>
      </c>
      <c r="Y4" s="142"/>
      <c r="Z4" s="142"/>
    </row>
    <row r="5" spans="1:26" ht="15.75">
      <c r="A5" s="142"/>
      <c r="B5" s="225">
        <f>'Objetivo 1'!$F$9</f>
        <v>0.80322916666666666</v>
      </c>
      <c r="C5" s="226">
        <v>0.8</v>
      </c>
      <c r="D5" s="142"/>
      <c r="E5" s="227">
        <f>'Objetivo 2'!$F$20</f>
        <v>0.58976677805625177</v>
      </c>
      <c r="F5" s="208">
        <v>0.8</v>
      </c>
      <c r="G5" s="142"/>
      <c r="H5" s="227">
        <f>'Objetivo 3'!$F$8</f>
        <v>0.98267598227030273</v>
      </c>
      <c r="I5" s="202">
        <v>0.8</v>
      </c>
      <c r="J5" s="142"/>
      <c r="K5" s="228">
        <f>'Objetivo 4'!$F$16</f>
        <v>0.92006325662641464</v>
      </c>
      <c r="L5" s="202">
        <v>0.8</v>
      </c>
      <c r="M5" s="142"/>
      <c r="N5" s="225">
        <f>'Objetivo 5'!$F$13</f>
        <v>0.69746921534937001</v>
      </c>
      <c r="O5" s="226">
        <v>0.8</v>
      </c>
      <c r="P5" s="142"/>
      <c r="Q5" s="228">
        <f>'Objetivo 6'!$F$10</f>
        <v>0.29733333333333334</v>
      </c>
      <c r="R5" s="202">
        <v>0.75</v>
      </c>
      <c r="S5" s="142"/>
      <c r="T5" s="229">
        <f>'Objetivo 7'!F10</f>
        <v>1.1274305555555557</v>
      </c>
      <c r="U5" s="202">
        <v>0.8</v>
      </c>
      <c r="V5" s="142"/>
      <c r="W5" s="225">
        <f>'Objetivo 8'!$F$11</f>
        <v>0.89471891534391546</v>
      </c>
      <c r="X5" s="202">
        <v>0.7</v>
      </c>
      <c r="Y5" s="142"/>
      <c r="Z5" s="142"/>
    </row>
    <row r="6" spans="1:26" ht="15.75">
      <c r="A6" s="142"/>
      <c r="B6" s="225">
        <f>'Objetivo 1'!$F$9</f>
        <v>0.80322916666666666</v>
      </c>
      <c r="C6" s="226">
        <v>0.8</v>
      </c>
      <c r="D6" s="142"/>
      <c r="E6" s="227">
        <f>'Objetivo 2'!$F$20</f>
        <v>0.58976677805625177</v>
      </c>
      <c r="F6" s="208">
        <v>0.8</v>
      </c>
      <c r="G6" s="142"/>
      <c r="H6" s="227">
        <f>'Objetivo 3'!$F$8</f>
        <v>0.98267598227030273</v>
      </c>
      <c r="I6" s="202">
        <v>0.8</v>
      </c>
      <c r="J6" s="142"/>
      <c r="K6" s="228">
        <f>'Objetivo 4'!$F$16</f>
        <v>0.92006325662641464</v>
      </c>
      <c r="L6" s="202">
        <v>0.8</v>
      </c>
      <c r="M6" s="142"/>
      <c r="N6" s="225">
        <f>'Objetivo 5'!$F$13</f>
        <v>0.69746921534937001</v>
      </c>
      <c r="O6" s="226">
        <v>0.8</v>
      </c>
      <c r="P6" s="142"/>
      <c r="Q6" s="228">
        <f>'Objetivo 6'!$F$10</f>
        <v>0.29733333333333334</v>
      </c>
      <c r="R6" s="202">
        <v>0.75</v>
      </c>
      <c r="S6" s="142"/>
      <c r="T6" s="229">
        <f>'Objetivo 7'!F10</f>
        <v>1.1274305555555557</v>
      </c>
      <c r="U6" s="202">
        <v>0.8</v>
      </c>
      <c r="V6" s="142"/>
      <c r="W6" s="225">
        <f>'Objetivo 8'!$F$11</f>
        <v>0.89471891534391546</v>
      </c>
      <c r="X6" s="202">
        <v>0.7</v>
      </c>
      <c r="Y6" s="142"/>
      <c r="Z6" s="142"/>
    </row>
    <row r="7" spans="1:26" ht="15.75">
      <c r="A7" s="142"/>
      <c r="B7" s="225">
        <f>'Objetivo 1'!$F$9</f>
        <v>0.80322916666666666</v>
      </c>
      <c r="C7" s="226">
        <v>0.8</v>
      </c>
      <c r="D7" s="142"/>
      <c r="E7" s="227">
        <f>'Objetivo 2'!$F$20</f>
        <v>0.58976677805625177</v>
      </c>
      <c r="F7" s="208">
        <v>0.8</v>
      </c>
      <c r="G7" s="142"/>
      <c r="H7" s="227">
        <f>'Objetivo 3'!$F$8</f>
        <v>0.98267598227030273</v>
      </c>
      <c r="I7" s="202">
        <v>0.8</v>
      </c>
      <c r="J7" s="142"/>
      <c r="K7" s="228">
        <f>'Objetivo 4'!$F$16</f>
        <v>0.92006325662641464</v>
      </c>
      <c r="L7" s="202">
        <v>0.8</v>
      </c>
      <c r="M7" s="142"/>
      <c r="N7" s="225">
        <f>'Objetivo 5'!$F$13</f>
        <v>0.69746921534937001</v>
      </c>
      <c r="O7" s="226">
        <v>0.8</v>
      </c>
      <c r="P7" s="142"/>
      <c r="Q7" s="228">
        <f>'Objetivo 6'!$F$10</f>
        <v>0.29733333333333334</v>
      </c>
      <c r="R7" s="202">
        <v>0.75</v>
      </c>
      <c r="S7" s="142"/>
      <c r="T7" s="229">
        <f>'Objetivo 7'!F10</f>
        <v>1.1274305555555557</v>
      </c>
      <c r="U7" s="202">
        <v>0.8</v>
      </c>
      <c r="V7" s="142"/>
      <c r="W7" s="225">
        <f>'Objetivo 8'!$F$11</f>
        <v>0.89471891534391546</v>
      </c>
      <c r="X7" s="202">
        <v>0.7</v>
      </c>
      <c r="Y7" s="142"/>
      <c r="Z7" s="142"/>
    </row>
    <row r="8" spans="1:26" ht="15.75">
      <c r="A8" s="142"/>
      <c r="B8" s="230">
        <f>'Objetivo 1'!$F$9</f>
        <v>0.80322916666666666</v>
      </c>
      <c r="C8" s="231">
        <v>0.8</v>
      </c>
      <c r="D8" s="142"/>
      <c r="E8" s="227">
        <f>'Objetivo 2'!$F$20</f>
        <v>0.58976677805625177</v>
      </c>
      <c r="F8" s="208">
        <v>0.8</v>
      </c>
      <c r="G8" s="142"/>
      <c r="H8" s="232">
        <f>'Objetivo 3'!$F$8</f>
        <v>0.98267598227030273</v>
      </c>
      <c r="I8" s="233">
        <v>0.8</v>
      </c>
      <c r="J8" s="142"/>
      <c r="K8" s="228">
        <f>'Objetivo 4'!$F$16</f>
        <v>0.92006325662641464</v>
      </c>
      <c r="L8" s="202">
        <v>0.8</v>
      </c>
      <c r="M8" s="142"/>
      <c r="N8" s="225">
        <f>'Objetivo 5'!$F$13</f>
        <v>0.69746921534937001</v>
      </c>
      <c r="O8" s="226">
        <v>0.8</v>
      </c>
      <c r="P8" s="142"/>
      <c r="Q8" s="228">
        <f>'Objetivo 6'!$F$10</f>
        <v>0.29733333333333334</v>
      </c>
      <c r="R8" s="202">
        <v>0.75</v>
      </c>
      <c r="S8" s="142"/>
      <c r="T8" s="229">
        <f>'Objetivo 7'!F10</f>
        <v>1.1274305555555557</v>
      </c>
      <c r="U8" s="202">
        <v>0.8</v>
      </c>
      <c r="V8" s="142"/>
      <c r="W8" s="225">
        <f>'Objetivo 8'!$F$11</f>
        <v>0.89471891534391546</v>
      </c>
      <c r="X8" s="202">
        <v>0.7</v>
      </c>
      <c r="Y8" s="142"/>
      <c r="Z8" s="142"/>
    </row>
    <row r="9" spans="1:26" ht="15.75">
      <c r="A9" s="142"/>
      <c r="B9" s="142"/>
      <c r="C9" s="142"/>
      <c r="D9" s="142"/>
      <c r="E9" s="227">
        <f>'Objetivo 2'!$F$20</f>
        <v>0.58976677805625177</v>
      </c>
      <c r="F9" s="208">
        <v>0.8</v>
      </c>
      <c r="G9" s="142"/>
      <c r="H9" s="142"/>
      <c r="I9" s="142"/>
      <c r="J9" s="142"/>
      <c r="K9" s="228">
        <f>'Objetivo 4'!$F$16</f>
        <v>0.92006325662641464</v>
      </c>
      <c r="L9" s="202">
        <v>0.8</v>
      </c>
      <c r="M9" s="142"/>
      <c r="N9" s="225">
        <f>'Objetivo 5'!$F$13</f>
        <v>0.69746921534937001</v>
      </c>
      <c r="O9" s="226">
        <v>0.8</v>
      </c>
      <c r="P9" s="142"/>
      <c r="Q9" s="228">
        <f>'Objetivo 6'!$F$10</f>
        <v>0.29733333333333334</v>
      </c>
      <c r="R9" s="202">
        <v>0.75</v>
      </c>
      <c r="S9" s="142"/>
      <c r="T9" s="229">
        <f>'Objetivo 7'!F10</f>
        <v>1.1274305555555557</v>
      </c>
      <c r="U9" s="233">
        <v>0.8</v>
      </c>
      <c r="V9" s="142"/>
      <c r="W9" s="225">
        <f>'Objetivo 8'!$F$11</f>
        <v>0.89471891534391546</v>
      </c>
      <c r="X9" s="202">
        <v>0.7</v>
      </c>
      <c r="Y9" s="142"/>
      <c r="Z9" s="142"/>
    </row>
    <row r="10" spans="1:26" ht="15.75">
      <c r="A10" s="142"/>
      <c r="B10" s="142"/>
      <c r="C10" s="142"/>
      <c r="D10" s="142"/>
      <c r="E10" s="227">
        <f>'Objetivo 2'!$F$20</f>
        <v>0.58976677805625177</v>
      </c>
      <c r="F10" s="208">
        <v>0.8</v>
      </c>
      <c r="G10" s="142"/>
      <c r="H10" s="142"/>
      <c r="I10" s="142"/>
      <c r="J10" s="142"/>
      <c r="K10" s="228">
        <f>'Objetivo 4'!$F$16</f>
        <v>0.92006325662641464</v>
      </c>
      <c r="L10" s="202">
        <v>0.8</v>
      </c>
      <c r="M10" s="142"/>
      <c r="N10" s="225">
        <f>'Objetivo 5'!$F$13</f>
        <v>0.69746921534937001</v>
      </c>
      <c r="O10" s="226">
        <v>0.8</v>
      </c>
      <c r="P10" s="142"/>
      <c r="Q10" s="228">
        <f>'Objetivo 6'!$F$10</f>
        <v>0.29733333333333334</v>
      </c>
      <c r="R10" s="202">
        <v>0.75</v>
      </c>
      <c r="S10" s="142"/>
      <c r="T10" s="142"/>
      <c r="U10" s="142"/>
      <c r="V10" s="142"/>
      <c r="W10" s="225">
        <f>'Objetivo 8'!$F$11</f>
        <v>0.89471891534391546</v>
      </c>
      <c r="X10" s="202">
        <v>0.7</v>
      </c>
      <c r="Y10" s="142"/>
      <c r="Z10" s="142"/>
    </row>
    <row r="11" spans="1:26" ht="15.75">
      <c r="A11" s="142"/>
      <c r="B11" s="142"/>
      <c r="C11" s="142"/>
      <c r="D11" s="142"/>
      <c r="E11" s="227">
        <f>'Objetivo 2'!$F$20</f>
        <v>0.58976677805625177</v>
      </c>
      <c r="F11" s="208">
        <v>0.8</v>
      </c>
      <c r="G11" s="142"/>
      <c r="H11" s="142"/>
      <c r="I11" s="142"/>
      <c r="J11" s="142"/>
      <c r="K11" s="228">
        <f>'Objetivo 4'!$F$16</f>
        <v>0.92006325662641464</v>
      </c>
      <c r="L11" s="202">
        <v>0.8</v>
      </c>
      <c r="M11" s="142"/>
      <c r="N11" s="225">
        <f>'Objetivo 5'!$F$13</f>
        <v>0.69746921534937001</v>
      </c>
      <c r="O11" s="226">
        <v>0.8</v>
      </c>
      <c r="P11" s="142"/>
      <c r="Q11" s="228">
        <f>'Objetivo 6'!$F$10</f>
        <v>0.29733333333333334</v>
      </c>
      <c r="R11" s="202">
        <v>0.75</v>
      </c>
      <c r="S11" s="142"/>
      <c r="T11" s="142"/>
      <c r="U11" s="142"/>
      <c r="V11" s="142"/>
      <c r="W11" s="225">
        <f>'Objetivo 8'!$F$11</f>
        <v>0.89471891534391546</v>
      </c>
      <c r="X11" s="202">
        <v>0.7</v>
      </c>
      <c r="Y11" s="142"/>
      <c r="Z11" s="142"/>
    </row>
    <row r="12" spans="1:26" ht="15.75">
      <c r="A12" s="142"/>
      <c r="B12" s="142"/>
      <c r="C12" s="142"/>
      <c r="D12" s="142"/>
      <c r="E12" s="232">
        <f>'Objetivo 2'!$F$20</f>
        <v>0.58976677805625177</v>
      </c>
      <c r="F12" s="234">
        <v>0.8</v>
      </c>
      <c r="G12" s="142"/>
      <c r="H12" s="142"/>
      <c r="I12" s="142"/>
      <c r="J12" s="142"/>
      <c r="K12" s="228">
        <f>'Objetivo 4'!$F$16</f>
        <v>0.92006325662641464</v>
      </c>
      <c r="L12" s="202">
        <v>0.8</v>
      </c>
      <c r="M12" s="142"/>
      <c r="N12" s="225">
        <f>'Objetivo 5'!$F$13</f>
        <v>0.69746921534937001</v>
      </c>
      <c r="O12" s="226">
        <v>0.8</v>
      </c>
      <c r="P12" s="142"/>
      <c r="Q12" s="235">
        <f>'Objetivo 6'!$F$10</f>
        <v>0.29733333333333334</v>
      </c>
      <c r="R12" s="233">
        <v>0.75</v>
      </c>
      <c r="S12" s="142"/>
      <c r="T12" s="142"/>
      <c r="U12" s="142"/>
      <c r="V12" s="142"/>
      <c r="W12" s="225">
        <f>'Objetivo 8'!$F$11</f>
        <v>0.89471891534391546</v>
      </c>
      <c r="X12" s="202">
        <v>0.7</v>
      </c>
      <c r="Y12" s="142"/>
      <c r="Z12" s="142"/>
    </row>
    <row r="13" spans="1:26" ht="15.75">
      <c r="A13" s="142"/>
      <c r="B13" s="142"/>
      <c r="C13" s="142"/>
      <c r="D13" s="142"/>
      <c r="E13" s="232">
        <f>'Objetivo 2'!$F$20</f>
        <v>0.58976677805625177</v>
      </c>
      <c r="F13" s="234">
        <v>0.8</v>
      </c>
      <c r="G13" s="142"/>
      <c r="H13" s="142"/>
      <c r="I13" s="142"/>
      <c r="J13" s="142"/>
      <c r="K13" s="228">
        <f>'Objetivo 4'!$F$16</f>
        <v>0.92006325662641464</v>
      </c>
      <c r="L13" s="202">
        <v>0.8</v>
      </c>
      <c r="M13" s="142"/>
      <c r="N13" s="225"/>
      <c r="O13" s="142"/>
      <c r="P13" s="142"/>
      <c r="Q13" s="142"/>
      <c r="R13" s="142"/>
      <c r="S13" s="142"/>
      <c r="T13" s="142"/>
      <c r="U13" s="142"/>
      <c r="V13" s="142"/>
      <c r="W13" s="225">
        <f>'Objetivo 8'!$F$11</f>
        <v>0.89471891534391546</v>
      </c>
      <c r="X13" s="202">
        <v>0.7</v>
      </c>
      <c r="Y13" s="142"/>
      <c r="Z13" s="142"/>
    </row>
    <row r="14" spans="1:26" ht="15.75">
      <c r="A14" s="142"/>
      <c r="B14" s="142"/>
      <c r="C14" s="142"/>
      <c r="D14" s="142"/>
      <c r="E14" s="232">
        <f>'Objetivo 2'!$F$20</f>
        <v>0.58976677805625177</v>
      </c>
      <c r="F14" s="234">
        <v>0.8</v>
      </c>
      <c r="G14" s="142"/>
      <c r="H14" s="142"/>
      <c r="I14" s="142"/>
      <c r="J14" s="142"/>
      <c r="K14" s="228">
        <f>'Objetivo 4'!$F$16</f>
        <v>0.92006325662641464</v>
      </c>
      <c r="L14" s="202">
        <v>0.8</v>
      </c>
      <c r="M14" s="142"/>
      <c r="N14" s="142"/>
      <c r="O14" s="142"/>
      <c r="P14" s="142"/>
      <c r="Q14" s="142"/>
      <c r="R14" s="142"/>
      <c r="S14" s="142"/>
      <c r="T14" s="142"/>
      <c r="U14" s="142"/>
      <c r="V14" s="142"/>
      <c r="W14" s="225">
        <f>'Objetivo 8'!$F$11</f>
        <v>0.89471891534391546</v>
      </c>
      <c r="X14" s="202">
        <v>0.7</v>
      </c>
      <c r="Y14" s="142"/>
      <c r="Z14" s="142"/>
    </row>
    <row r="15" spans="1:26" ht="15.75">
      <c r="A15" s="142"/>
      <c r="B15" s="142"/>
      <c r="C15" s="142"/>
      <c r="D15" s="142"/>
      <c r="E15" s="232">
        <f>'Objetivo 2'!$F$20</f>
        <v>0.58976677805625177</v>
      </c>
      <c r="F15" s="234">
        <v>0.8</v>
      </c>
      <c r="G15" s="142"/>
      <c r="H15" s="142"/>
      <c r="I15" s="142"/>
      <c r="J15" s="142"/>
      <c r="K15" s="228">
        <f>'Objetivo 4'!$F$16</f>
        <v>0.92006325662641464</v>
      </c>
      <c r="L15" s="202">
        <v>0.8</v>
      </c>
      <c r="M15" s="142"/>
      <c r="N15" s="142"/>
      <c r="O15" s="142"/>
      <c r="P15" s="142"/>
      <c r="Q15" s="142"/>
      <c r="R15" s="142"/>
      <c r="S15" s="142"/>
      <c r="T15" s="142"/>
      <c r="U15" s="142"/>
      <c r="V15" s="142"/>
      <c r="W15" s="225">
        <f>'Objetivo 8'!$F$11</f>
        <v>0.89471891534391546</v>
      </c>
      <c r="X15" s="202">
        <v>0.7</v>
      </c>
      <c r="Y15" s="142"/>
      <c r="Z15" s="142"/>
    </row>
    <row r="16" spans="1:26" ht="15.75">
      <c r="A16" s="142"/>
      <c r="B16" s="142"/>
      <c r="C16" s="142"/>
      <c r="D16" s="142"/>
      <c r="E16" s="232">
        <f>'Objetivo 2'!$F$20</f>
        <v>0.58976677805625177</v>
      </c>
      <c r="F16" s="234">
        <v>0.8</v>
      </c>
      <c r="G16" s="142"/>
      <c r="H16" s="142"/>
      <c r="I16" s="142"/>
      <c r="J16" s="142"/>
      <c r="K16" s="228">
        <f>'Objetivo 4'!$F$16</f>
        <v>0.92006325662641464</v>
      </c>
      <c r="L16" s="202">
        <v>0.8</v>
      </c>
      <c r="M16" s="142"/>
      <c r="N16" s="142"/>
      <c r="O16" s="142"/>
      <c r="P16" s="142"/>
      <c r="Q16" s="142"/>
      <c r="R16" s="142"/>
      <c r="S16" s="142"/>
      <c r="T16" s="142"/>
      <c r="U16" s="142"/>
      <c r="V16" s="142"/>
      <c r="W16" s="225">
        <f>'Objetivo 8'!$F$11</f>
        <v>0.89471891534391546</v>
      </c>
      <c r="X16" s="233">
        <v>0.7</v>
      </c>
      <c r="Y16" s="142"/>
      <c r="Z16" s="142"/>
    </row>
    <row r="17" spans="1:26" ht="15.75">
      <c r="A17" s="142"/>
      <c r="B17" s="142"/>
      <c r="C17" s="142"/>
      <c r="D17" s="142"/>
      <c r="E17" s="232">
        <f>'Objetivo 2'!$F$20</f>
        <v>0.58976677805625177</v>
      </c>
      <c r="F17" s="234">
        <v>0.8</v>
      </c>
      <c r="G17" s="142"/>
      <c r="H17" s="142"/>
      <c r="I17" s="142"/>
      <c r="J17" s="142"/>
      <c r="K17" s="228">
        <f>'Objetivo 4'!$F$16</f>
        <v>0.92006325662641464</v>
      </c>
      <c r="L17" s="202">
        <v>0.8</v>
      </c>
      <c r="M17" s="142"/>
      <c r="N17" s="142"/>
      <c r="O17" s="142"/>
      <c r="P17" s="142"/>
      <c r="Q17" s="142"/>
      <c r="R17" s="142"/>
      <c r="S17" s="142"/>
      <c r="T17" s="142"/>
      <c r="U17" s="142"/>
      <c r="V17" s="142"/>
      <c r="W17" s="236"/>
      <c r="X17" s="142"/>
      <c r="Y17" s="142"/>
      <c r="Z17" s="142"/>
    </row>
    <row r="18" spans="1:26" ht="15.75">
      <c r="A18" s="142"/>
      <c r="B18" s="142"/>
      <c r="C18" s="142"/>
      <c r="D18" s="142"/>
      <c r="E18" s="232">
        <f>'Objetivo 2'!$F$20</f>
        <v>0.58976677805625177</v>
      </c>
      <c r="F18" s="234">
        <v>0.8</v>
      </c>
      <c r="G18" s="142"/>
      <c r="H18" s="142"/>
      <c r="I18" s="142"/>
      <c r="J18" s="142"/>
      <c r="K18" s="235">
        <f>'Objetivo 4'!$F$16</f>
        <v>0.92006325662641464</v>
      </c>
      <c r="L18" s="233">
        <v>0.8</v>
      </c>
      <c r="M18" s="142"/>
      <c r="N18" s="142"/>
      <c r="O18" s="142"/>
      <c r="P18" s="142"/>
      <c r="Q18" s="142"/>
      <c r="R18" s="142"/>
      <c r="S18" s="142"/>
      <c r="T18" s="142"/>
      <c r="U18" s="142"/>
      <c r="V18" s="142"/>
      <c r="W18" s="142"/>
      <c r="X18" s="142"/>
      <c r="Y18" s="142"/>
      <c r="Z18" s="142"/>
    </row>
    <row r="19" spans="1:26" ht="15.7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5.7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Q2:R3"/>
    <mergeCell ref="T2:U3"/>
    <mergeCell ref="W2:X3"/>
    <mergeCell ref="B2:C3"/>
    <mergeCell ref="E2:F3"/>
    <mergeCell ref="H2:I3"/>
    <mergeCell ref="K2:L3"/>
    <mergeCell ref="N2:O3"/>
  </mergeCells>
  <conditionalFormatting sqref="B4:B8">
    <cfRule type="cellIs" dxfId="87" priority="1" operator="equal">
      <formula>0</formula>
    </cfRule>
  </conditionalFormatting>
  <conditionalFormatting sqref="B4:B8">
    <cfRule type="cellIs" dxfId="86" priority="2" operator="between">
      <formula>0.9</formula>
      <formula>1</formula>
    </cfRule>
  </conditionalFormatting>
  <conditionalFormatting sqref="B4:B8">
    <cfRule type="cellIs" dxfId="85" priority="3" operator="between">
      <formula>85%</formula>
      <formula>90%</formula>
    </cfRule>
  </conditionalFormatting>
  <conditionalFormatting sqref="B4:B8">
    <cfRule type="cellIs" dxfId="84" priority="4" operator="lessThan">
      <formula>85%</formula>
    </cfRule>
  </conditionalFormatting>
  <conditionalFormatting sqref="E4:E18">
    <cfRule type="cellIs" dxfId="83" priority="5" operator="equal">
      <formula>0</formula>
    </cfRule>
  </conditionalFormatting>
  <conditionalFormatting sqref="E4:E18">
    <cfRule type="cellIs" dxfId="82" priority="6" operator="between">
      <formula>0.9</formula>
      <formula>1</formula>
    </cfRule>
  </conditionalFormatting>
  <conditionalFormatting sqref="E4:E18">
    <cfRule type="cellIs" dxfId="81" priority="7" operator="between">
      <formula>85%</formula>
      <formula>90%</formula>
    </cfRule>
  </conditionalFormatting>
  <conditionalFormatting sqref="E4:E18">
    <cfRule type="cellIs" dxfId="80" priority="8" operator="lessThan">
      <formula>85%</formula>
    </cfRule>
  </conditionalFormatting>
  <conditionalFormatting sqref="E7:E18">
    <cfRule type="cellIs" dxfId="79" priority="9" operator="equal">
      <formula>0</formula>
    </cfRule>
  </conditionalFormatting>
  <conditionalFormatting sqref="E7:E18">
    <cfRule type="cellIs" dxfId="78" priority="10" operator="between">
      <formula>0.9</formula>
      <formula>1</formula>
    </cfRule>
  </conditionalFormatting>
  <conditionalFormatting sqref="E7:E18">
    <cfRule type="cellIs" dxfId="77" priority="11" operator="between">
      <formula>85%</formula>
      <formula>90%</formula>
    </cfRule>
  </conditionalFormatting>
  <conditionalFormatting sqref="E7:E18">
    <cfRule type="cellIs" dxfId="76" priority="12" operator="lessThan">
      <formula>85%</formula>
    </cfRule>
  </conditionalFormatting>
  <conditionalFormatting sqref="E7:E18">
    <cfRule type="cellIs" dxfId="75" priority="13" operator="equal">
      <formula>0</formula>
    </cfRule>
  </conditionalFormatting>
  <conditionalFormatting sqref="E7:E18">
    <cfRule type="cellIs" dxfId="74" priority="14" operator="between">
      <formula>0.9</formula>
      <formula>1</formula>
    </cfRule>
  </conditionalFormatting>
  <conditionalFormatting sqref="E7:E18">
    <cfRule type="cellIs" dxfId="73" priority="15" operator="between">
      <formula>85%</formula>
      <formula>90%</formula>
    </cfRule>
  </conditionalFormatting>
  <conditionalFormatting sqref="E7:E18">
    <cfRule type="cellIs" dxfId="72" priority="16" operator="lessThan">
      <formula>85%</formula>
    </cfRule>
  </conditionalFormatting>
  <conditionalFormatting sqref="E7:E18">
    <cfRule type="cellIs" dxfId="71" priority="17" operator="equal">
      <formula>0</formula>
    </cfRule>
  </conditionalFormatting>
  <conditionalFormatting sqref="E7:E18">
    <cfRule type="cellIs" dxfId="70" priority="18" operator="between">
      <formula>0.9</formula>
      <formula>1</formula>
    </cfRule>
  </conditionalFormatting>
  <conditionalFormatting sqref="E7:E18">
    <cfRule type="cellIs" dxfId="69" priority="19" operator="between">
      <formula>85%</formula>
      <formula>90%</formula>
    </cfRule>
  </conditionalFormatting>
  <conditionalFormatting sqref="E7:E18">
    <cfRule type="cellIs" dxfId="68" priority="20" operator="lessThan">
      <formula>85%</formula>
    </cfRule>
  </conditionalFormatting>
  <conditionalFormatting sqref="E5:E18">
    <cfRule type="cellIs" dxfId="67" priority="21" operator="equal">
      <formula>0</formula>
    </cfRule>
  </conditionalFormatting>
  <conditionalFormatting sqref="E5:E18">
    <cfRule type="cellIs" dxfId="66" priority="22" operator="between">
      <formula>0.9</formula>
      <formula>1</formula>
    </cfRule>
  </conditionalFormatting>
  <conditionalFormatting sqref="E5:E18">
    <cfRule type="cellIs" dxfId="65" priority="23" operator="between">
      <formula>85%</formula>
      <formula>90%</formula>
    </cfRule>
  </conditionalFormatting>
  <conditionalFormatting sqref="E5:E18">
    <cfRule type="cellIs" dxfId="64" priority="24" operator="lessThan">
      <formula>85%</formula>
    </cfRule>
  </conditionalFormatting>
  <conditionalFormatting sqref="E5:E18">
    <cfRule type="cellIs" dxfId="63" priority="25" operator="equal">
      <formula>0</formula>
    </cfRule>
  </conditionalFormatting>
  <conditionalFormatting sqref="E5:E18">
    <cfRule type="cellIs" dxfId="62" priority="26" operator="between">
      <formula>0.9</formula>
      <formula>1</formula>
    </cfRule>
  </conditionalFormatting>
  <conditionalFormatting sqref="E5:E18">
    <cfRule type="cellIs" dxfId="61" priority="27" operator="between">
      <formula>85%</formula>
      <formula>90%</formula>
    </cfRule>
  </conditionalFormatting>
  <conditionalFormatting sqref="E5:E18">
    <cfRule type="cellIs" dxfId="60" priority="28" operator="lessThan">
      <formula>85%</formula>
    </cfRule>
  </conditionalFormatting>
  <conditionalFormatting sqref="E5:E18">
    <cfRule type="cellIs" dxfId="59" priority="29" operator="equal">
      <formula>0</formula>
    </cfRule>
  </conditionalFormatting>
  <conditionalFormatting sqref="E5:E18">
    <cfRule type="cellIs" dxfId="58" priority="30" operator="between">
      <formula>0.9</formula>
      <formula>1</formula>
    </cfRule>
  </conditionalFormatting>
  <conditionalFormatting sqref="E5:E18">
    <cfRule type="cellIs" dxfId="57" priority="31" operator="between">
      <formula>85%</formula>
      <formula>90%</formula>
    </cfRule>
  </conditionalFormatting>
  <conditionalFormatting sqref="E5:E18">
    <cfRule type="cellIs" dxfId="56" priority="32" operator="lessThan">
      <formula>85%</formula>
    </cfRule>
  </conditionalFormatting>
  <conditionalFormatting sqref="H5:H8">
    <cfRule type="cellIs" dxfId="55" priority="33" operator="equal">
      <formula>0</formula>
    </cfRule>
  </conditionalFormatting>
  <conditionalFormatting sqref="H5:H8">
    <cfRule type="cellIs" dxfId="54" priority="34" operator="between">
      <formula>0.9</formula>
      <formula>1</formula>
    </cfRule>
  </conditionalFormatting>
  <conditionalFormatting sqref="H5:H8">
    <cfRule type="cellIs" dxfId="53" priority="35" operator="between">
      <formula>85%</formula>
      <formula>90%</formula>
    </cfRule>
  </conditionalFormatting>
  <conditionalFormatting sqref="H5:H8">
    <cfRule type="cellIs" dxfId="52" priority="36" operator="lessThan">
      <formula>85%</formula>
    </cfRule>
  </conditionalFormatting>
  <conditionalFormatting sqref="H4">
    <cfRule type="cellIs" dxfId="51" priority="37" operator="equal">
      <formula>0</formula>
    </cfRule>
  </conditionalFormatting>
  <conditionalFormatting sqref="H4">
    <cfRule type="cellIs" dxfId="50" priority="38" operator="between">
      <formula>0.9</formula>
      <formula>1</formula>
    </cfRule>
  </conditionalFormatting>
  <conditionalFormatting sqref="H4">
    <cfRule type="cellIs" dxfId="49" priority="39" operator="between">
      <formula>85%</formula>
      <formula>90%</formula>
    </cfRule>
  </conditionalFormatting>
  <conditionalFormatting sqref="H4">
    <cfRule type="cellIs" dxfId="48" priority="40" operator="lessThan">
      <formula>85%</formula>
    </cfRule>
  </conditionalFormatting>
  <conditionalFormatting sqref="K4">
    <cfRule type="cellIs" dxfId="47" priority="41" operator="equal">
      <formula>0</formula>
    </cfRule>
  </conditionalFormatting>
  <conditionalFormatting sqref="K4">
    <cfRule type="cellIs" dxfId="46" priority="42" operator="between">
      <formula>0.9</formula>
      <formula>1</formula>
    </cfRule>
  </conditionalFormatting>
  <conditionalFormatting sqref="K4">
    <cfRule type="cellIs" dxfId="45" priority="43" operator="between">
      <formula>85%</formula>
      <formula>90%</formula>
    </cfRule>
  </conditionalFormatting>
  <conditionalFormatting sqref="K4">
    <cfRule type="cellIs" dxfId="44" priority="44" operator="lessThan">
      <formula>85%</formula>
    </cfRule>
  </conditionalFormatting>
  <conditionalFormatting sqref="K5:K18">
    <cfRule type="cellIs" dxfId="43" priority="45" operator="equal">
      <formula>0</formula>
    </cfRule>
  </conditionalFormatting>
  <conditionalFormatting sqref="K5:K18">
    <cfRule type="cellIs" dxfId="42" priority="46" operator="between">
      <formula>0.9</formula>
      <formula>1</formula>
    </cfRule>
  </conditionalFormatting>
  <conditionalFormatting sqref="K5:K18">
    <cfRule type="cellIs" dxfId="41" priority="47" operator="between">
      <formula>85%</formula>
      <formula>90%</formula>
    </cfRule>
  </conditionalFormatting>
  <conditionalFormatting sqref="K5:K18">
    <cfRule type="cellIs" dxfId="40" priority="48" operator="lessThan">
      <formula>85%</formula>
    </cfRule>
  </conditionalFormatting>
  <conditionalFormatting sqref="N4">
    <cfRule type="cellIs" dxfId="39" priority="49" operator="equal">
      <formula>0</formula>
    </cfRule>
  </conditionalFormatting>
  <conditionalFormatting sqref="N4">
    <cfRule type="cellIs" dxfId="38" priority="50" operator="between">
      <formula>0.9</formula>
      <formula>1</formula>
    </cfRule>
  </conditionalFormatting>
  <conditionalFormatting sqref="N4">
    <cfRule type="cellIs" dxfId="37" priority="51" operator="between">
      <formula>85%</formula>
      <formula>90%</formula>
    </cfRule>
  </conditionalFormatting>
  <conditionalFormatting sqref="N4">
    <cfRule type="cellIs" dxfId="36" priority="52" operator="lessThan">
      <formula>85%</formula>
    </cfRule>
  </conditionalFormatting>
  <conditionalFormatting sqref="N5:N13">
    <cfRule type="cellIs" dxfId="35" priority="53" operator="equal">
      <formula>0</formula>
    </cfRule>
  </conditionalFormatting>
  <conditionalFormatting sqref="N5:N13">
    <cfRule type="cellIs" dxfId="34" priority="54" operator="between">
      <formula>0.9</formula>
      <formula>1</formula>
    </cfRule>
  </conditionalFormatting>
  <conditionalFormatting sqref="N5:N13">
    <cfRule type="cellIs" dxfId="33" priority="55" operator="between">
      <formula>85%</formula>
      <formula>90%</formula>
    </cfRule>
  </conditionalFormatting>
  <conditionalFormatting sqref="N5:N13">
    <cfRule type="cellIs" dxfId="32" priority="56" operator="lessThan">
      <formula>85%</formula>
    </cfRule>
  </conditionalFormatting>
  <conditionalFormatting sqref="Q4">
    <cfRule type="cellIs" dxfId="31" priority="57" operator="equal">
      <formula>0</formula>
    </cfRule>
  </conditionalFormatting>
  <conditionalFormatting sqref="Q4">
    <cfRule type="cellIs" dxfId="30" priority="58" operator="between">
      <formula>0.9</formula>
      <formula>1</formula>
    </cfRule>
  </conditionalFormatting>
  <conditionalFormatting sqref="Q4">
    <cfRule type="cellIs" dxfId="29" priority="59" operator="between">
      <formula>85%</formula>
      <formula>90%</formula>
    </cfRule>
  </conditionalFormatting>
  <conditionalFormatting sqref="Q4">
    <cfRule type="cellIs" dxfId="28" priority="60" operator="lessThan">
      <formula>85%</formula>
    </cfRule>
  </conditionalFormatting>
  <conditionalFormatting sqref="Q5:Q12">
    <cfRule type="cellIs" dxfId="27" priority="61" operator="equal">
      <formula>0</formula>
    </cfRule>
  </conditionalFormatting>
  <conditionalFormatting sqref="Q5:Q12">
    <cfRule type="cellIs" dxfId="26" priority="62" operator="between">
      <formula>0.9</formula>
      <formula>1</formula>
    </cfRule>
  </conditionalFormatting>
  <conditionalFormatting sqref="Q5:Q12">
    <cfRule type="cellIs" dxfId="25" priority="63" operator="between">
      <formula>85%</formula>
      <formula>90%</formula>
    </cfRule>
  </conditionalFormatting>
  <conditionalFormatting sqref="Q5:Q12">
    <cfRule type="cellIs" dxfId="24" priority="64" operator="lessThan">
      <formula>85%</formula>
    </cfRule>
  </conditionalFormatting>
  <conditionalFormatting sqref="Q11:Q12">
    <cfRule type="cellIs" dxfId="23" priority="65" operator="equal">
      <formula>0</formula>
    </cfRule>
  </conditionalFormatting>
  <conditionalFormatting sqref="Q11:Q12">
    <cfRule type="cellIs" dxfId="22" priority="66" operator="between">
      <formula>0.9</formula>
      <formula>1</formula>
    </cfRule>
  </conditionalFormatting>
  <conditionalFormatting sqref="Q11:Q12">
    <cfRule type="cellIs" dxfId="21" priority="67" operator="between">
      <formula>85%</formula>
      <formula>90%</formula>
    </cfRule>
  </conditionalFormatting>
  <conditionalFormatting sqref="Q11:Q12">
    <cfRule type="cellIs" dxfId="20" priority="68" operator="lessThan">
      <formula>85%</formula>
    </cfRule>
  </conditionalFormatting>
  <conditionalFormatting sqref="Q11:Q12">
    <cfRule type="cellIs" dxfId="19" priority="69" operator="equal">
      <formula>0</formula>
    </cfRule>
  </conditionalFormatting>
  <conditionalFormatting sqref="Q11:Q12">
    <cfRule type="cellIs" dxfId="18" priority="70" operator="between">
      <formula>0.9</formula>
      <formula>1</formula>
    </cfRule>
  </conditionalFormatting>
  <conditionalFormatting sqref="Q11:Q12">
    <cfRule type="cellIs" dxfId="17" priority="71" operator="between">
      <formula>85%</formula>
      <formula>90%</formula>
    </cfRule>
  </conditionalFormatting>
  <conditionalFormatting sqref="Q11:Q12">
    <cfRule type="cellIs" dxfId="16" priority="72" operator="lessThan">
      <formula>85%</formula>
    </cfRule>
  </conditionalFormatting>
  <conditionalFormatting sqref="T4">
    <cfRule type="cellIs" dxfId="15" priority="73" operator="equal">
      <formula>0</formula>
    </cfRule>
  </conditionalFormatting>
  <conditionalFormatting sqref="T4">
    <cfRule type="cellIs" dxfId="14" priority="74" operator="between">
      <formula>0.9</formula>
      <formula>1</formula>
    </cfRule>
  </conditionalFormatting>
  <conditionalFormatting sqref="T4">
    <cfRule type="cellIs" dxfId="13" priority="75" operator="between">
      <formula>85%</formula>
      <formula>90%</formula>
    </cfRule>
  </conditionalFormatting>
  <conditionalFormatting sqref="T4">
    <cfRule type="cellIs" dxfId="12" priority="76" operator="lessThan">
      <formula>85%</formula>
    </cfRule>
  </conditionalFormatting>
  <conditionalFormatting sqref="T5:T9">
    <cfRule type="cellIs" dxfId="11" priority="77" operator="equal">
      <formula>0</formula>
    </cfRule>
  </conditionalFormatting>
  <conditionalFormatting sqref="T5:T9">
    <cfRule type="cellIs" dxfId="10" priority="78" operator="between">
      <formula>0.9</formula>
      <formula>1</formula>
    </cfRule>
  </conditionalFormatting>
  <conditionalFormatting sqref="T5:T9">
    <cfRule type="cellIs" dxfId="9" priority="79" operator="between">
      <formula>85%</formula>
      <formula>90%</formula>
    </cfRule>
  </conditionalFormatting>
  <conditionalFormatting sqref="T5:T9">
    <cfRule type="cellIs" dxfId="8" priority="80" operator="lessThan">
      <formula>85%</formula>
    </cfRule>
  </conditionalFormatting>
  <conditionalFormatting sqref="W5:W16">
    <cfRule type="cellIs" dxfId="7" priority="81" stopIfTrue="1" operator="lessThan">
      <formula>85%</formula>
    </cfRule>
  </conditionalFormatting>
  <conditionalFormatting sqref="W5:W16">
    <cfRule type="cellIs" dxfId="6" priority="82" operator="equal">
      <formula>0</formula>
    </cfRule>
  </conditionalFormatting>
  <conditionalFormatting sqref="W5:W16">
    <cfRule type="cellIs" dxfId="5" priority="83" operator="between">
      <formula>0.9</formula>
      <formula>1</formula>
    </cfRule>
  </conditionalFormatting>
  <conditionalFormatting sqref="W5:W16">
    <cfRule type="cellIs" dxfId="4" priority="84" operator="between">
      <formula>85%</formula>
      <formula>90%</formula>
    </cfRule>
  </conditionalFormatting>
  <conditionalFormatting sqref="W4">
    <cfRule type="cellIs" dxfId="3" priority="85" operator="equal">
      <formula>0</formula>
    </cfRule>
  </conditionalFormatting>
  <conditionalFormatting sqref="W4">
    <cfRule type="cellIs" dxfId="2" priority="86" operator="between">
      <formula>0.9</formula>
      <formula>1</formula>
    </cfRule>
  </conditionalFormatting>
  <conditionalFormatting sqref="W4">
    <cfRule type="cellIs" dxfId="1" priority="87" operator="between">
      <formula>85%</formula>
      <formula>90%</formula>
    </cfRule>
  </conditionalFormatting>
  <conditionalFormatting sqref="W4">
    <cfRule type="cellIs" dxfId="0" priority="88" operator="lessThan">
      <formula>85%</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C1000"/>
  <sheetViews>
    <sheetView workbookViewId="0"/>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Indicadores!F12</f>
        <v>Administración del Sistema Integrado de Gestión (SIG)</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Indicadores!A10</f>
        <v>Medición de la Apropiación del SIG.
(Asociado a la característica de Adecuación)</v>
      </c>
      <c r="E6" s="247"/>
      <c r="F6" s="248" t="s">
        <v>448</v>
      </c>
      <c r="G6" s="247"/>
      <c r="H6" s="246" t="str">
        <f>Indicadores!S12</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Indicadores!G10</f>
        <v>Promedio de percepción (Calificaciones entre Excelente y Bueno) de las actividades de socialización del equipo del SIG</v>
      </c>
      <c r="E7" s="264"/>
      <c r="F7" s="279" t="s">
        <v>450</v>
      </c>
      <c r="G7" s="264"/>
      <c r="H7" s="278" t="str">
        <f>Indicadores!C10</f>
        <v>Medir el porcentaje de apropiación del SIG por parte de los servidores del MADS</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Indicadores!P10</f>
        <v>Semestral</v>
      </c>
      <c r="D8" s="69" t="s">
        <v>452</v>
      </c>
      <c r="E8" s="68" t="str">
        <f>Indicadores!R10</f>
        <v>Grupo Sistema Integrado de Gestión</v>
      </c>
      <c r="F8" s="69" t="s">
        <v>453</v>
      </c>
      <c r="G8" s="67" t="str">
        <f>Indicadores!H10</f>
        <v>Porcentaje</v>
      </c>
      <c r="H8" s="280" t="s">
        <v>454</v>
      </c>
      <c r="I8" s="282" t="str">
        <f>Indicadores!O10</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Indicadores!N10</f>
        <v>0.7</v>
      </c>
      <c r="D9" s="72" t="s">
        <v>472</v>
      </c>
      <c r="E9" s="71">
        <f>'TABLERO DE MANDO'!F10</f>
        <v>0.59499999999999997</v>
      </c>
      <c r="F9" s="73" t="s">
        <v>473</v>
      </c>
      <c r="G9" s="71">
        <f>'TABLERO DE MANDO'!G10</f>
        <v>0.63</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4" customHeight="1">
      <c r="A11" s="65"/>
      <c r="B11" s="77" t="s">
        <v>455</v>
      </c>
      <c r="C11" s="78" t="s">
        <v>456</v>
      </c>
      <c r="D11" s="79" t="str">
        <f>D9</f>
        <v>LÍMITE INSATISFACTORIO</v>
      </c>
      <c r="E11" s="79" t="str">
        <f>F9</f>
        <v>LÍMITE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7">
        <v>0</v>
      </c>
      <c r="D12" s="84">
        <f t="shared" ref="D12:D23" si="0">+$E$9</f>
        <v>0.59499999999999997</v>
      </c>
      <c r="E12" s="84">
        <f t="shared" ref="E12:E23" si="1">+$G$9</f>
        <v>0.63</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7">
        <v>0</v>
      </c>
      <c r="D13" s="84">
        <f t="shared" si="0"/>
        <v>0.59499999999999997</v>
      </c>
      <c r="E13" s="84">
        <f t="shared" si="1"/>
        <v>0.63</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07">
        <v>0</v>
      </c>
      <c r="D14" s="84">
        <f t="shared" si="0"/>
        <v>0.59499999999999997</v>
      </c>
      <c r="E14" s="84">
        <f t="shared" si="1"/>
        <v>0.63</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7">
        <v>0</v>
      </c>
      <c r="D15" s="84">
        <f t="shared" si="0"/>
        <v>0.59499999999999997</v>
      </c>
      <c r="E15" s="84">
        <f t="shared" si="1"/>
        <v>0.63</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7">
        <v>0</v>
      </c>
      <c r="D16" s="84">
        <f t="shared" si="0"/>
        <v>0.59499999999999997</v>
      </c>
      <c r="E16" s="84">
        <f t="shared" si="1"/>
        <v>0.63</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0.72399999999999998</v>
      </c>
      <c r="D17" s="84">
        <f t="shared" si="0"/>
        <v>0.59499999999999997</v>
      </c>
      <c r="E17" s="84">
        <f t="shared" si="1"/>
        <v>0.63</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7">
        <v>0</v>
      </c>
      <c r="D18" s="84">
        <f t="shared" si="0"/>
        <v>0.59499999999999997</v>
      </c>
      <c r="E18" s="84">
        <f t="shared" si="1"/>
        <v>0.63</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7">
        <v>0</v>
      </c>
      <c r="D19" s="84">
        <f t="shared" si="0"/>
        <v>0.59499999999999997</v>
      </c>
      <c r="E19" s="84">
        <f t="shared" si="1"/>
        <v>0.63</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07">
        <v>0</v>
      </c>
      <c r="D20" s="84">
        <f t="shared" si="0"/>
        <v>0.59499999999999997</v>
      </c>
      <c r="E20" s="84">
        <f t="shared" si="1"/>
        <v>0.63</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7">
        <v>0</v>
      </c>
      <c r="D21" s="84">
        <f t="shared" si="0"/>
        <v>0.59499999999999997</v>
      </c>
      <c r="E21" s="84">
        <f t="shared" si="1"/>
        <v>0.63</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7">
        <v>0</v>
      </c>
      <c r="D22" s="84">
        <f t="shared" si="0"/>
        <v>0.59499999999999997</v>
      </c>
      <c r="E22" s="84">
        <f t="shared" si="1"/>
        <v>0.63</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1</v>
      </c>
      <c r="D23" s="84">
        <f t="shared" si="0"/>
        <v>0.59499999999999997</v>
      </c>
      <c r="E23" s="84">
        <f t="shared" si="1"/>
        <v>0.63</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476</v>
      </c>
      <c r="C32" s="268"/>
      <c r="D32" s="268"/>
      <c r="E32" s="269"/>
      <c r="F32" s="302" t="s">
        <v>477</v>
      </c>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13.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42"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spans="1:29"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29"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row>
    <row r="235" spans="1:29"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row>
    <row r="236" spans="1:29"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row>
    <row r="237" spans="1:29"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row>
    <row r="238" spans="1:29"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row>
    <row r="239" spans="1:2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row>
    <row r="240" spans="1:29"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row>
    <row r="241" spans="1:29"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row>
    <row r="242" spans="1:29"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row>
    <row r="243" spans="1:29"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row>
    <row r="244" spans="1:29"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row>
    <row r="245" spans="1:29"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row>
    <row r="246" spans="1:29"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row>
    <row r="247" spans="1:29"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row>
    <row r="248" spans="1:29"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row>
    <row r="249" spans="1:2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row>
    <row r="250" spans="1:29"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row>
    <row r="251" spans="1:29"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row>
    <row r="252" spans="1:29"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row>
    <row r="253" spans="1:29"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row>
    <row r="254" spans="1:29"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row>
    <row r="255" spans="1:29"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row>
    <row r="256" spans="1:29"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row>
    <row r="257" spans="1:29"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row>
    <row r="258" spans="1:29"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row>
    <row r="259" spans="1:2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row>
    <row r="260" spans="1:29"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row>
    <row r="261" spans="1:29"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row>
    <row r="262" spans="1:29"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row>
    <row r="263" spans="1:29"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row>
    <row r="264" spans="1:29"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row>
    <row r="265" spans="1:29"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row>
    <row r="266" spans="1:29"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row>
    <row r="267" spans="1:29"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row>
    <row r="268" spans="1:29"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row>
    <row r="269" spans="1:2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row>
    <row r="270" spans="1:29"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row>
    <row r="271" spans="1:29"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row>
    <row r="272" spans="1:29"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row>
    <row r="273" spans="1:29"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row>
    <row r="274" spans="1:29"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row>
    <row r="275" spans="1:29"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row>
    <row r="276" spans="1:29"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row>
    <row r="277" spans="1:29"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row>
    <row r="278" spans="1:29"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row>
    <row r="279" spans="1:2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row>
    <row r="280" spans="1:29"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row>
    <row r="281" spans="1:29"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row>
    <row r="282" spans="1:29"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row>
    <row r="283" spans="1:29"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row>
    <row r="284" spans="1:29"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row>
    <row r="285" spans="1:29"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row>
    <row r="286" spans="1:29"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row>
    <row r="287" spans="1:29"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row>
    <row r="288" spans="1:29"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row>
    <row r="289" spans="1:2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row>
    <row r="290" spans="1:29"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row>
    <row r="291" spans="1:29"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row>
    <row r="292" spans="1:29"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row>
    <row r="293" spans="1:29"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row>
    <row r="294" spans="1:29"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row>
    <row r="295" spans="1:29"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row>
    <row r="296" spans="1:29"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row>
    <row r="297" spans="1:29"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row>
    <row r="298" spans="1:29"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row>
    <row r="299" spans="1:2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row>
    <row r="300" spans="1:29"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row>
    <row r="301" spans="1:29"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row>
    <row r="302" spans="1:29"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row>
    <row r="303" spans="1:29"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row>
    <row r="304" spans="1:29"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row>
    <row r="305" spans="1:29"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row>
    <row r="306" spans="1:29"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row>
    <row r="307" spans="1:29"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row>
    <row r="308" spans="1:29"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row>
    <row r="309" spans="1:2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row>
    <row r="310" spans="1:29"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row>
    <row r="311" spans="1:29"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row>
    <row r="312" spans="1:29"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row>
    <row r="313" spans="1:29"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row>
    <row r="314" spans="1:29"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row>
    <row r="315" spans="1:29"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row>
    <row r="316" spans="1:29"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row>
    <row r="317" spans="1:29"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row>
    <row r="318" spans="1:29"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row>
    <row r="319" spans="1:2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row>
    <row r="320" spans="1:29"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row>
    <row r="321" spans="1:29"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row>
    <row r="322" spans="1:29"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row>
    <row r="323" spans="1:29"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row>
    <row r="324" spans="1:29"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row>
    <row r="325" spans="1:29"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row>
    <row r="326" spans="1:29"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row>
    <row r="327" spans="1:29"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row>
    <row r="328" spans="1:29"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row>
    <row r="329" spans="1: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row>
    <row r="330" spans="1:29"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row>
    <row r="331" spans="1:29"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row>
    <row r="332" spans="1:29"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row>
    <row r="333" spans="1:29"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row>
    <row r="334" spans="1:29"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row>
    <row r="335" spans="1:29"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row>
    <row r="336" spans="1:29"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row>
    <row r="337" spans="1:29"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row>
    <row r="338" spans="1:29"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row>
    <row r="339" spans="1:2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row>
    <row r="340" spans="1:29"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row>
    <row r="341" spans="1:29"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row>
    <row r="342" spans="1:29"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row>
    <row r="343" spans="1:29"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row>
    <row r="344" spans="1:29"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row>
    <row r="345" spans="1:29"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row>
    <row r="346" spans="1:29"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row>
    <row r="347" spans="1:29"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row>
    <row r="348" spans="1:29"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row>
    <row r="349" spans="1:2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row>
    <row r="350" spans="1:29"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row>
    <row r="351" spans="1:29"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row>
    <row r="352" spans="1:29"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row>
    <row r="353" spans="1:29"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row>
    <row r="354" spans="1:29"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row>
    <row r="355" spans="1:29"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row>
    <row r="356" spans="1:29"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row>
    <row r="357" spans="1:29"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row>
    <row r="358" spans="1:29"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row>
    <row r="359" spans="1:2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row>
    <row r="360" spans="1:29"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row>
    <row r="361" spans="1:29"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row>
    <row r="362" spans="1:29"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row>
    <row r="363" spans="1:29"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row>
    <row r="364" spans="1:29"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row>
    <row r="365" spans="1:29"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row>
    <row r="366" spans="1:29"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row>
    <row r="367" spans="1:29"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row>
    <row r="368" spans="1:29"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row>
    <row r="369" spans="1:2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row>
    <row r="370" spans="1:29"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row>
    <row r="371" spans="1:29"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row>
    <row r="372" spans="1:29"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row>
    <row r="373" spans="1:29"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row>
    <row r="374" spans="1:29"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row>
    <row r="375" spans="1:29"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row>
    <row r="376" spans="1:29"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row>
    <row r="377" spans="1:29"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row>
    <row r="378" spans="1:29"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row>
    <row r="379" spans="1:2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row>
    <row r="380" spans="1:29"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row>
    <row r="381" spans="1:29"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row>
    <row r="382" spans="1:29"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row>
    <row r="383" spans="1:29"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row>
    <row r="384" spans="1:29"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row>
    <row r="385" spans="1:29"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row>
    <row r="386" spans="1:29"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row>
    <row r="387" spans="1:29"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row>
    <row r="388" spans="1:29"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row>
    <row r="389" spans="1:2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row>
    <row r="390" spans="1:29"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row>
    <row r="391" spans="1:29"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row>
    <row r="392" spans="1:29"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row>
    <row r="393" spans="1:29"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row>
    <row r="394" spans="1:29"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row>
    <row r="395" spans="1:29"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row>
    <row r="396" spans="1:29"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row>
    <row r="397" spans="1:29"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row>
    <row r="398" spans="1:29"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row>
    <row r="399" spans="1:2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row>
    <row r="400" spans="1:29"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row>
    <row r="401" spans="1:29"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row>
    <row r="402" spans="1:29"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row>
    <row r="403" spans="1:29"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row>
    <row r="404" spans="1:29"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row>
    <row r="405" spans="1:29"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row>
    <row r="406" spans="1:29"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row>
    <row r="407" spans="1:29"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row>
    <row r="408" spans="1:29"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row>
    <row r="409" spans="1:2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row>
    <row r="410" spans="1:29"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row>
    <row r="411" spans="1:29"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row>
    <row r="412" spans="1:29"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row>
    <row r="413" spans="1:29"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row>
    <row r="414" spans="1:29"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row>
    <row r="415" spans="1:29"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row>
    <row r="416" spans="1:29"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row>
    <row r="417" spans="1:29"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row>
    <row r="418" spans="1:29"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row>
    <row r="419" spans="1:2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row>
    <row r="420" spans="1:29"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row>
    <row r="421" spans="1:29"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row>
    <row r="422" spans="1:29"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row>
    <row r="423" spans="1:29"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row>
    <row r="424" spans="1:29"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row>
    <row r="425" spans="1:29"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row>
    <row r="426" spans="1:29"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row>
    <row r="427" spans="1:29"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row>
    <row r="428" spans="1:29"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row>
    <row r="429" spans="1: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row>
    <row r="430" spans="1:29"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row>
    <row r="431" spans="1:29"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row>
    <row r="432" spans="1:29"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row>
    <row r="433" spans="1:29"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row>
    <row r="434" spans="1:29"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row>
    <row r="435" spans="1:29"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row>
    <row r="436" spans="1:29"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row>
    <row r="437" spans="1:29"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row>
    <row r="438" spans="1:29"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row>
    <row r="439" spans="1:2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row>
    <row r="440" spans="1:29"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row>
    <row r="441" spans="1:29"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row>
    <row r="442" spans="1:29"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row>
    <row r="443" spans="1:29"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row>
    <row r="444" spans="1:29"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row>
    <row r="445" spans="1:29"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row>
    <row r="446" spans="1:29"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row>
    <row r="447" spans="1:29"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row>
    <row r="448" spans="1:29"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row>
    <row r="449" spans="1:2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row>
    <row r="450" spans="1:29"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row>
    <row r="451" spans="1:29"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row>
    <row r="452" spans="1:29"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row>
    <row r="453" spans="1:29"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row>
    <row r="454" spans="1:29"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row>
    <row r="455" spans="1:29"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row>
    <row r="456" spans="1:29"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row>
    <row r="457" spans="1:29"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row>
    <row r="458" spans="1:29"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row>
    <row r="459" spans="1:2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row>
    <row r="460" spans="1:29"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row>
    <row r="461" spans="1:29"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row>
    <row r="462" spans="1:29"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row>
    <row r="463" spans="1:29"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row>
    <row r="464" spans="1:29"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row>
    <row r="465" spans="1:29"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row>
    <row r="466" spans="1:29"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row>
    <row r="467" spans="1:29"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row>
    <row r="468" spans="1:29"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row>
    <row r="469" spans="1:2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row>
    <row r="470" spans="1:29"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row>
    <row r="471" spans="1:29"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row>
    <row r="472" spans="1:29"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row>
    <row r="473" spans="1:29"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row>
    <row r="474" spans="1:29"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row>
    <row r="475" spans="1:29"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row>
    <row r="476" spans="1:29"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row>
    <row r="477" spans="1:29"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row>
    <row r="478" spans="1:29"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row>
    <row r="479" spans="1:2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row>
    <row r="480" spans="1:29"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row>
    <row r="481" spans="1:29"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row>
    <row r="482" spans="1:29"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row>
    <row r="483" spans="1:29"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row>
    <row r="484" spans="1:29"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row>
    <row r="485" spans="1:29"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row>
    <row r="486" spans="1:29"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row>
    <row r="487" spans="1:29"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row>
    <row r="488" spans="1:29"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row>
    <row r="489" spans="1:2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row>
    <row r="490" spans="1:29"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row>
    <row r="491" spans="1:29"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row>
    <row r="492" spans="1:29"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row>
    <row r="493" spans="1:29"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row>
    <row r="494" spans="1:29"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row>
    <row r="495" spans="1:29"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row>
    <row r="496" spans="1:29"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row>
    <row r="497" spans="1:29"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row>
    <row r="498" spans="1:29"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row>
    <row r="499" spans="1:2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row>
    <row r="500" spans="1:29"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row>
    <row r="501" spans="1:29"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row>
    <row r="502" spans="1:29"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row>
    <row r="503" spans="1:29"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row>
    <row r="504" spans="1:29"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row>
    <row r="505" spans="1:29"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row>
    <row r="506" spans="1:29"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row>
    <row r="507" spans="1:29"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row>
    <row r="508" spans="1:29"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row>
    <row r="509" spans="1:2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row>
    <row r="510" spans="1:29"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row>
    <row r="511" spans="1:29"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row>
    <row r="512" spans="1:29"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row>
    <row r="513" spans="1:29"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row>
    <row r="514" spans="1:29"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row>
    <row r="515" spans="1:29"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row>
    <row r="516" spans="1:29"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row>
    <row r="517" spans="1:29"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row>
    <row r="518" spans="1:29"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row>
    <row r="519" spans="1:2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row>
    <row r="520" spans="1:29"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row>
    <row r="521" spans="1:29"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row>
    <row r="522" spans="1:29"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row>
    <row r="523" spans="1:29"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row>
    <row r="524" spans="1:29"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row>
    <row r="525" spans="1:29"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row>
    <row r="526" spans="1:29"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row>
    <row r="527" spans="1:29"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row>
    <row r="528" spans="1:29"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row>
    <row r="529" spans="1: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row>
    <row r="530" spans="1:29"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row>
    <row r="531" spans="1:29"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row>
    <row r="532" spans="1:29"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row>
    <row r="533" spans="1:29"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row>
    <row r="534" spans="1:29"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row>
    <row r="535" spans="1:29"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row>
    <row r="536" spans="1:29"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row>
    <row r="537" spans="1:29"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row>
    <row r="538" spans="1:29"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row>
    <row r="539" spans="1:2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row>
    <row r="540" spans="1:29"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row>
    <row r="541" spans="1:29"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row>
    <row r="542" spans="1:29"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row>
    <row r="543" spans="1:29"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row>
    <row r="544" spans="1:29"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row>
    <row r="545" spans="1:29"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row>
    <row r="546" spans="1:29"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row>
    <row r="547" spans="1:29"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row>
    <row r="548" spans="1:29"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row>
    <row r="549" spans="1:2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row>
    <row r="550" spans="1:29"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row>
    <row r="551" spans="1:29"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row>
    <row r="552" spans="1:29"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row>
    <row r="553" spans="1:29"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row>
    <row r="554" spans="1:29"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row>
    <row r="555" spans="1:29"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row>
    <row r="556" spans="1:29"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row>
    <row r="557" spans="1:29"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row>
    <row r="558" spans="1:29"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row>
    <row r="559" spans="1:2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row>
    <row r="560" spans="1:29"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row>
    <row r="561" spans="1:29"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row>
    <row r="562" spans="1:29"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row>
    <row r="563" spans="1:29"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row>
    <row r="564" spans="1:29"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row>
    <row r="565" spans="1:29"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row>
    <row r="566" spans="1:29"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row>
    <row r="567" spans="1:29"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row>
    <row r="568" spans="1:29"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row>
    <row r="569" spans="1:2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row>
    <row r="570" spans="1:29"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row>
    <row r="571" spans="1:29"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row>
    <row r="572" spans="1:29"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row>
    <row r="573" spans="1:29"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row>
    <row r="574" spans="1:29"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row>
    <row r="575" spans="1:29"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row>
    <row r="576" spans="1:29"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row>
    <row r="577" spans="1:29"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row>
    <row r="578" spans="1:29"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row>
    <row r="579" spans="1:2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row>
    <row r="580" spans="1:29"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row>
    <row r="581" spans="1:29"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row>
    <row r="582" spans="1:29"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row>
    <row r="583" spans="1:29"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row>
    <row r="584" spans="1:29"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row>
    <row r="585" spans="1:29"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row>
    <row r="586" spans="1:29"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row>
    <row r="587" spans="1:29"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row>
    <row r="588" spans="1:29"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row>
    <row r="589" spans="1:2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row>
    <row r="590" spans="1:29"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row>
    <row r="591" spans="1:29"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row>
    <row r="592" spans="1:29"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row>
    <row r="593" spans="1:29"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row>
    <row r="594" spans="1:29"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row>
    <row r="595" spans="1:29"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row>
    <row r="596" spans="1:29"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row>
    <row r="597" spans="1:29"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row>
    <row r="598" spans="1:29"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row>
    <row r="599" spans="1:2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row>
    <row r="600" spans="1:29"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row>
    <row r="601" spans="1:29"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row>
    <row r="602" spans="1:29"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row>
    <row r="603" spans="1:29"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row>
    <row r="604" spans="1:29"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row>
    <row r="605" spans="1:29"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row>
    <row r="606" spans="1:29"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row>
    <row r="607" spans="1:29"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row>
    <row r="608" spans="1:29"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row>
    <row r="609" spans="1:2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row>
    <row r="610" spans="1:29"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row>
    <row r="611" spans="1:29"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row>
    <row r="612" spans="1:29"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row>
    <row r="613" spans="1:29"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row>
    <row r="614" spans="1:29"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row>
    <row r="615" spans="1:29"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row>
    <row r="616" spans="1:29"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row>
    <row r="617" spans="1:29"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row>
    <row r="618" spans="1:29"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row>
    <row r="619" spans="1:2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row>
    <row r="620" spans="1:29"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row>
    <row r="621" spans="1:29"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row>
    <row r="622" spans="1:29"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row>
    <row r="623" spans="1:29"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row>
    <row r="624" spans="1:29"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row>
    <row r="625" spans="1:29"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row>
    <row r="626" spans="1:29"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row>
    <row r="627" spans="1:29"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row>
    <row r="628" spans="1:29"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row>
    <row r="629" spans="1: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row>
    <row r="630" spans="1:29"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row>
    <row r="631" spans="1:29"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row>
    <row r="632" spans="1:29"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row>
    <row r="633" spans="1:29"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row>
    <row r="634" spans="1:29"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row>
    <row r="635" spans="1:29"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row>
    <row r="636" spans="1:29"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row>
    <row r="637" spans="1:29"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row>
    <row r="638" spans="1:29"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row>
    <row r="639" spans="1:2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row>
    <row r="640" spans="1:29"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row>
    <row r="641" spans="1:29"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row>
    <row r="642" spans="1:29"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row>
    <row r="643" spans="1:29"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row>
    <row r="644" spans="1:29"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row>
    <row r="645" spans="1:29"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row>
    <row r="646" spans="1:29"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row>
    <row r="647" spans="1:29"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row>
    <row r="648" spans="1:29"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row>
    <row r="649" spans="1:2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row>
    <row r="650" spans="1:29"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row>
    <row r="651" spans="1:29"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row>
    <row r="652" spans="1:29"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row>
    <row r="653" spans="1:29"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row>
    <row r="654" spans="1:29"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row>
    <row r="655" spans="1:29"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row>
    <row r="656" spans="1:29"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row>
    <row r="657" spans="1:29"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row>
    <row r="658" spans="1:29"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row>
    <row r="659" spans="1:2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row>
    <row r="660" spans="1:29"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row>
    <row r="661" spans="1:29"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row>
    <row r="662" spans="1:29"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row>
    <row r="663" spans="1:29"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row>
    <row r="664" spans="1:29"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row>
    <row r="665" spans="1:29"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row>
    <row r="666" spans="1:29"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row>
    <row r="667" spans="1:29"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row>
    <row r="668" spans="1:29"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row>
    <row r="669" spans="1:2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row>
    <row r="670" spans="1:29"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row>
    <row r="671" spans="1:29"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row>
    <row r="672" spans="1:29"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row>
    <row r="673" spans="1:29"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row>
    <row r="674" spans="1:29"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row>
    <row r="675" spans="1:29"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row>
    <row r="676" spans="1:29"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row>
    <row r="677" spans="1:29"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row>
    <row r="678" spans="1:29"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row>
    <row r="679" spans="1:2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row>
    <row r="680" spans="1:29"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row>
    <row r="681" spans="1:29"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row>
    <row r="682" spans="1:29"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row>
    <row r="683" spans="1:29"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row>
    <row r="684" spans="1:29"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row>
    <row r="685" spans="1:29"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row>
    <row r="686" spans="1:29"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row>
    <row r="687" spans="1:29"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row>
    <row r="688" spans="1:29"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row>
    <row r="689" spans="1:2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row>
    <row r="690" spans="1:29"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row>
    <row r="691" spans="1:29"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row>
    <row r="692" spans="1:29"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row>
    <row r="693" spans="1:29"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row>
    <row r="694" spans="1:29"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row>
    <row r="695" spans="1:29"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row>
    <row r="696" spans="1:29"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row>
    <row r="697" spans="1:29"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row>
    <row r="698" spans="1:29"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row>
    <row r="699" spans="1:2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row>
    <row r="700" spans="1:29"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row>
    <row r="701" spans="1:29"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row>
    <row r="702" spans="1:29"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row>
    <row r="703" spans="1:29"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row>
    <row r="704" spans="1:29"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row>
    <row r="705" spans="1:29"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row>
    <row r="706" spans="1:29"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row>
    <row r="707" spans="1:29"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row>
    <row r="708" spans="1:29"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row>
    <row r="709" spans="1:2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row>
    <row r="710" spans="1:29"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row>
    <row r="711" spans="1:29"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row>
    <row r="712" spans="1:29"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row>
    <row r="713" spans="1:29"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row>
    <row r="714" spans="1:29"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row>
    <row r="715" spans="1:29"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row>
    <row r="716" spans="1:29"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row>
    <row r="717" spans="1:29"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row>
    <row r="718" spans="1:29"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row>
    <row r="719" spans="1:2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row>
    <row r="720" spans="1:29"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row>
    <row r="721" spans="1:29"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row>
    <row r="722" spans="1:29"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row>
    <row r="723" spans="1:29"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row>
    <row r="724" spans="1:29"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row>
    <row r="725" spans="1:29"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row>
    <row r="726" spans="1:29"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row>
    <row r="727" spans="1:29"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row>
    <row r="728" spans="1:29"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row>
    <row r="729" spans="1: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row>
    <row r="730" spans="1:29"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row>
    <row r="731" spans="1:29"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row>
    <row r="732" spans="1:29"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row>
    <row r="733" spans="1:29"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row>
    <row r="734" spans="1:29"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row>
    <row r="735" spans="1:29"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row>
    <row r="736" spans="1:29"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row>
    <row r="737" spans="1:29"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row>
    <row r="738" spans="1:29"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row>
    <row r="739" spans="1:2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row>
    <row r="740" spans="1:29"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row>
    <row r="741" spans="1:29"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row>
    <row r="742" spans="1:29"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row>
    <row r="743" spans="1:29"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row>
    <row r="744" spans="1:29"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row>
    <row r="745" spans="1:29"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row>
    <row r="746" spans="1:29"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row>
    <row r="747" spans="1:29"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row>
    <row r="748" spans="1:29"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row>
    <row r="749" spans="1:2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row>
    <row r="750" spans="1:29"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row>
    <row r="751" spans="1:29"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row>
    <row r="752" spans="1:29"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row>
    <row r="753" spans="1:29"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row>
    <row r="754" spans="1:29"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row>
    <row r="755" spans="1:29"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row>
    <row r="756" spans="1:29"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row>
    <row r="757" spans="1:29"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row>
    <row r="758" spans="1:29"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row>
    <row r="759" spans="1:2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row>
    <row r="760" spans="1:29"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row>
    <row r="761" spans="1:29"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row>
    <row r="762" spans="1:29"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row>
    <row r="763" spans="1:29"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row>
    <row r="764" spans="1:29"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row>
    <row r="765" spans="1:29"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row>
    <row r="766" spans="1:29"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row>
    <row r="767" spans="1:29"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row>
    <row r="768" spans="1:29"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row>
    <row r="769" spans="1:2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row>
    <row r="770" spans="1:29"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row>
    <row r="771" spans="1:29"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row>
    <row r="772" spans="1:29"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row>
    <row r="773" spans="1:29"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row>
    <row r="774" spans="1:29"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row>
    <row r="775" spans="1:29"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row>
    <row r="776" spans="1:29"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row>
    <row r="777" spans="1:29"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row>
    <row r="778" spans="1:29"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row>
    <row r="779" spans="1:2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row>
    <row r="780" spans="1:29"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row>
    <row r="781" spans="1:29"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row>
    <row r="782" spans="1:29"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row>
    <row r="783" spans="1:29"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row>
    <row r="784" spans="1:29"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row>
    <row r="785" spans="1:29"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row>
    <row r="786" spans="1:29"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row>
    <row r="787" spans="1:29"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row>
    <row r="788" spans="1:29"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row>
    <row r="789" spans="1:2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row>
    <row r="790" spans="1:29"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row>
    <row r="791" spans="1:29"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row>
    <row r="792" spans="1:29"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row>
    <row r="793" spans="1:29"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row>
    <row r="794" spans="1:29"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row>
    <row r="795" spans="1:29"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row>
    <row r="796" spans="1:29"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row>
    <row r="797" spans="1:29"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row>
    <row r="798" spans="1:29"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row>
    <row r="799" spans="1:2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row>
    <row r="800" spans="1:29"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row>
    <row r="801" spans="1:29"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row>
    <row r="802" spans="1:29"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row>
    <row r="803" spans="1:29"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row>
    <row r="804" spans="1:29"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row>
    <row r="805" spans="1:29"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row>
    <row r="806" spans="1:29"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row>
    <row r="807" spans="1:29"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row>
    <row r="808" spans="1:29"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row>
    <row r="809" spans="1:2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row>
    <row r="810" spans="1:29"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row>
    <row r="811" spans="1:29"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row>
    <row r="812" spans="1:29"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row>
    <row r="813" spans="1:29"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row>
    <row r="814" spans="1:29"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row>
    <row r="815" spans="1:29"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row>
    <row r="816" spans="1:29"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row>
    <row r="817" spans="1:29"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row>
    <row r="818" spans="1:29"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row>
    <row r="819" spans="1:2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row>
    <row r="820" spans="1:29"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row>
    <row r="821" spans="1:29"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row>
    <row r="822" spans="1:29"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row>
    <row r="823" spans="1:29"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row>
    <row r="824" spans="1:29"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row>
    <row r="825" spans="1:29"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row>
    <row r="826" spans="1:29"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row>
    <row r="827" spans="1:29"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row>
    <row r="828" spans="1:29"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row>
    <row r="829" spans="1: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row>
    <row r="830" spans="1:29"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row>
    <row r="831" spans="1:29"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row>
    <row r="832" spans="1:29"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row>
    <row r="833" spans="1:29"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row>
    <row r="834" spans="1:29"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row>
    <row r="835" spans="1:29"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row>
    <row r="836" spans="1:29"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row>
    <row r="837" spans="1:29"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row>
    <row r="838" spans="1:29"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row>
    <row r="839" spans="1:2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row>
    <row r="840" spans="1:29"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row>
    <row r="841" spans="1:29"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row>
    <row r="842" spans="1:29"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row>
    <row r="843" spans="1:29"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row>
    <row r="844" spans="1:29"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row>
    <row r="845" spans="1:29"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row>
    <row r="846" spans="1:29"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row>
    <row r="847" spans="1:29"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row>
    <row r="848" spans="1:29"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row>
    <row r="849" spans="1:2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row>
    <row r="850" spans="1:29"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row>
    <row r="851" spans="1:29"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row>
    <row r="852" spans="1:29"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row>
    <row r="853" spans="1:29"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row>
    <row r="854" spans="1:29"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row>
    <row r="855" spans="1:29"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row>
    <row r="856" spans="1:29"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row>
    <row r="857" spans="1:29"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row>
    <row r="858" spans="1:29"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row>
    <row r="859" spans="1:2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row>
    <row r="860" spans="1:29"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row>
    <row r="861" spans="1:29"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row>
    <row r="862" spans="1:29"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row>
    <row r="863" spans="1:29"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row>
    <row r="864" spans="1:29"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row>
    <row r="865" spans="1:29"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row>
    <row r="866" spans="1:29"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row>
    <row r="867" spans="1:29"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row>
    <row r="868" spans="1:29"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row>
    <row r="869" spans="1:2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row>
    <row r="870" spans="1:29"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row>
    <row r="871" spans="1:29"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row>
    <row r="872" spans="1:29"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row>
    <row r="873" spans="1:29"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row>
    <row r="874" spans="1:29"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row>
    <row r="875" spans="1:29"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row>
    <row r="876" spans="1:29"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row>
    <row r="877" spans="1:29"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row>
    <row r="878" spans="1:29"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row>
    <row r="879" spans="1:2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row>
    <row r="880" spans="1:29"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row>
    <row r="881" spans="1:29"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row>
    <row r="882" spans="1:29"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row>
    <row r="883" spans="1:29"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row>
    <row r="884" spans="1:29"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row>
    <row r="885" spans="1:29"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row>
    <row r="886" spans="1:29"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row>
    <row r="887" spans="1:29"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row>
    <row r="888" spans="1:29"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row>
    <row r="889" spans="1:2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row>
    <row r="890" spans="1:29"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row>
    <row r="891" spans="1:29"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row>
    <row r="892" spans="1:29"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row>
    <row r="893" spans="1:29"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row>
    <row r="894" spans="1:29"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row>
    <row r="895" spans="1:29"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row>
    <row r="896" spans="1:29"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row>
    <row r="897" spans="1:29"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row>
    <row r="898" spans="1:29"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row>
    <row r="899" spans="1:2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row>
    <row r="900" spans="1:29"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row>
    <row r="901" spans="1:29"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row>
    <row r="902" spans="1:29"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row>
    <row r="903" spans="1:29"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row>
    <row r="904" spans="1:29"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row>
    <row r="905" spans="1:29"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row>
    <row r="906" spans="1:29"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row>
    <row r="907" spans="1:29"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row>
    <row r="908" spans="1:29"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row>
    <row r="909" spans="1:2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row>
    <row r="910" spans="1:29"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row>
    <row r="911" spans="1:29"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row>
    <row r="912" spans="1:29"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row>
    <row r="913" spans="1:29"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row>
    <row r="914" spans="1:29"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row>
    <row r="915" spans="1:29"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row>
    <row r="916" spans="1:29"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row>
    <row r="917" spans="1:29"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row>
    <row r="918" spans="1:29"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row>
    <row r="919" spans="1:2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row>
    <row r="920" spans="1:29"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row>
    <row r="921" spans="1:29"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row>
    <row r="922" spans="1:29"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row>
    <row r="923" spans="1:29"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row>
    <row r="924" spans="1:29"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row>
    <row r="925" spans="1:29"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row>
    <row r="926" spans="1:29"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row>
    <row r="927" spans="1:29"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row>
    <row r="928" spans="1:29"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row>
    <row r="929" spans="1: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row>
    <row r="930" spans="1:29"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row>
    <row r="931" spans="1:29"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row>
    <row r="932" spans="1:29"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row>
    <row r="933" spans="1:29"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row>
    <row r="934" spans="1:29"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row>
    <row r="935" spans="1:29"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row>
    <row r="936" spans="1:29"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row>
    <row r="937" spans="1:29"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row>
    <row r="938" spans="1:29"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row>
    <row r="939" spans="1:2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row>
    <row r="940" spans="1:29"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row>
    <row r="941" spans="1:29"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row>
    <row r="942" spans="1:29"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row>
    <row r="943" spans="1:29"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row>
    <row r="944" spans="1:29"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row>
    <row r="945" spans="1:29"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row>
    <row r="946" spans="1:29"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row>
    <row r="947" spans="1:29"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row>
    <row r="948" spans="1:29"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row>
    <row r="949" spans="1:2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row>
    <row r="950" spans="1:29"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row>
    <row r="951" spans="1:29"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row>
    <row r="952" spans="1:29"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row>
    <row r="953" spans="1:29"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row>
    <row r="954" spans="1:29"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row>
    <row r="955" spans="1:29"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row>
    <row r="956" spans="1:29"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row>
    <row r="957" spans="1:29"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row>
    <row r="958" spans="1:29"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row>
    <row r="959" spans="1:2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row>
    <row r="960" spans="1:29"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row>
    <row r="961" spans="1:29"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row>
    <row r="962" spans="1:29"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row>
    <row r="963" spans="1:29"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row>
    <row r="964" spans="1:29"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row>
    <row r="965" spans="1:29"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row>
    <row r="966" spans="1:29"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row>
    <row r="967" spans="1:29"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row>
    <row r="968" spans="1:29"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row>
    <row r="969" spans="1:2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row>
    <row r="970" spans="1:29"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row>
    <row r="971" spans="1:29"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row>
    <row r="972" spans="1:29"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row>
    <row r="973" spans="1:29"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row>
    <row r="974" spans="1:29"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row>
    <row r="975" spans="1:29"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row>
    <row r="976" spans="1:29"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row>
    <row r="977" spans="1:29"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row>
    <row r="978" spans="1:29"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row>
    <row r="979" spans="1:2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row>
    <row r="980" spans="1:29"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row>
    <row r="981" spans="1:29"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row>
    <row r="982" spans="1:29"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row>
    <row r="983" spans="1:29"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row>
    <row r="984" spans="1:29"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row>
    <row r="985" spans="1:29"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row>
    <row r="986" spans="1:29"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row>
    <row r="987" spans="1:29"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row>
    <row r="988" spans="1:29"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row>
    <row r="989" spans="1:29"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row>
    <row r="990" spans="1:29"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row>
    <row r="991" spans="1:29"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row>
    <row r="992" spans="1:29"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row>
    <row r="993" spans="1:29"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row>
    <row r="994" spans="1:29"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row>
    <row r="995" spans="1:29"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row>
    <row r="996" spans="1:29" ht="15.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row>
    <row r="997" spans="1:29" ht="15.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row>
    <row r="998" spans="1:29" ht="15.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row>
    <row r="999" spans="1:29" ht="15.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row>
    <row r="1000" spans="1:29" ht="15.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row>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C1000"/>
  <sheetViews>
    <sheetView topLeftCell="C1" workbookViewId="0">
      <selection sqref="A1:K1"/>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65"/>
      <c r="B1" s="249" t="s">
        <v>0</v>
      </c>
      <c r="C1" s="238"/>
      <c r="D1" s="238"/>
      <c r="E1" s="238"/>
      <c r="F1" s="238"/>
      <c r="G1" s="238"/>
      <c r="H1" s="238"/>
      <c r="I1" s="239"/>
      <c r="J1" s="65"/>
      <c r="K1" s="65"/>
      <c r="L1" s="65"/>
      <c r="M1" s="65"/>
      <c r="N1" s="65"/>
      <c r="O1" s="65"/>
      <c r="P1" s="65"/>
      <c r="Q1" s="65"/>
      <c r="R1" s="65"/>
      <c r="S1" s="65"/>
      <c r="T1" s="65"/>
      <c r="U1" s="65"/>
      <c r="V1" s="65"/>
      <c r="W1" s="65"/>
      <c r="X1" s="65"/>
      <c r="Y1" s="65"/>
      <c r="Z1" s="65"/>
      <c r="AA1" s="65"/>
      <c r="AB1" s="65"/>
      <c r="AC1" s="65"/>
    </row>
    <row r="2" spans="1:29" ht="13.5" customHeight="1">
      <c r="A2" s="65"/>
      <c r="B2" s="250" t="s">
        <v>443</v>
      </c>
      <c r="C2" s="241"/>
      <c r="D2" s="241"/>
      <c r="E2" s="241"/>
      <c r="F2" s="241"/>
      <c r="G2" s="241"/>
      <c r="H2" s="241"/>
      <c r="I2" s="242"/>
      <c r="J2" s="65"/>
      <c r="K2" s="65"/>
      <c r="L2" s="65"/>
      <c r="M2" s="65"/>
      <c r="N2" s="65"/>
      <c r="O2" s="65"/>
      <c r="P2" s="65"/>
      <c r="Q2" s="65"/>
      <c r="R2" s="65"/>
      <c r="S2" s="65"/>
      <c r="T2" s="65"/>
      <c r="U2" s="65"/>
      <c r="V2" s="65"/>
      <c r="W2" s="65"/>
      <c r="X2" s="65"/>
      <c r="Y2" s="65"/>
      <c r="Z2" s="65"/>
      <c r="AA2" s="65"/>
      <c r="AB2" s="65"/>
      <c r="AC2" s="65"/>
    </row>
    <row r="3" spans="1:29" ht="13.5" customHeight="1">
      <c r="A3" s="65"/>
      <c r="B3" s="251" t="s">
        <v>444</v>
      </c>
      <c r="C3" s="241"/>
      <c r="D3" s="241"/>
      <c r="E3" s="241"/>
      <c r="F3" s="241"/>
      <c r="G3" s="241"/>
      <c r="H3" s="241"/>
      <c r="I3" s="242"/>
      <c r="J3" s="65"/>
      <c r="K3" s="65"/>
      <c r="L3" s="65"/>
      <c r="M3" s="65"/>
      <c r="N3" s="65"/>
      <c r="O3" s="65"/>
      <c r="P3" s="65"/>
      <c r="Q3" s="65"/>
      <c r="R3" s="65"/>
      <c r="S3" s="65"/>
      <c r="T3" s="65"/>
      <c r="U3" s="65"/>
      <c r="V3" s="65"/>
      <c r="W3" s="65"/>
      <c r="X3" s="65"/>
      <c r="Y3" s="65"/>
      <c r="Z3" s="65"/>
      <c r="AA3" s="65"/>
      <c r="AB3" s="65"/>
      <c r="AC3" s="65"/>
    </row>
    <row r="4" spans="1:29" ht="13.5" customHeight="1">
      <c r="A4" s="65"/>
      <c r="B4" s="252" t="s">
        <v>445</v>
      </c>
      <c r="C4" s="253"/>
      <c r="D4" s="253"/>
      <c r="E4" s="253"/>
      <c r="F4" s="253"/>
      <c r="G4" s="253"/>
      <c r="H4" s="253"/>
      <c r="I4" s="254"/>
      <c r="J4" s="65"/>
      <c r="K4" s="65"/>
      <c r="L4" s="65"/>
      <c r="M4" s="65"/>
      <c r="N4" s="65"/>
      <c r="O4" s="65"/>
      <c r="P4" s="65"/>
      <c r="Q4" s="65"/>
      <c r="R4" s="65"/>
      <c r="S4" s="65"/>
      <c r="T4" s="65"/>
      <c r="U4" s="65"/>
      <c r="V4" s="65"/>
      <c r="W4" s="65"/>
      <c r="X4" s="65"/>
      <c r="Y4" s="65"/>
      <c r="Z4" s="65"/>
      <c r="AA4" s="65"/>
      <c r="AB4" s="65"/>
      <c r="AC4" s="65"/>
    </row>
    <row r="5" spans="1:29" ht="22.5" customHeight="1">
      <c r="A5" s="65"/>
      <c r="B5" s="255" t="s">
        <v>446</v>
      </c>
      <c r="C5" s="256"/>
      <c r="D5" s="257" t="str">
        <f>Indicadores!F11</f>
        <v>Administración del Sistema Integrado de Gestión (SIG)</v>
      </c>
      <c r="E5" s="258"/>
      <c r="F5" s="258"/>
      <c r="G5" s="258"/>
      <c r="H5" s="258"/>
      <c r="I5" s="259"/>
      <c r="J5" s="65"/>
      <c r="K5" s="65"/>
      <c r="L5" s="65"/>
      <c r="M5" s="65"/>
      <c r="N5" s="65"/>
      <c r="O5" s="65"/>
      <c r="P5" s="65"/>
      <c r="Q5" s="65"/>
      <c r="R5" s="65"/>
      <c r="S5" s="65"/>
      <c r="T5" s="65"/>
      <c r="U5" s="65"/>
      <c r="V5" s="65"/>
      <c r="W5" s="65"/>
      <c r="X5" s="65"/>
      <c r="Y5" s="65"/>
      <c r="Z5" s="65"/>
      <c r="AA5" s="65"/>
      <c r="AB5" s="65"/>
      <c r="AC5" s="65"/>
    </row>
    <row r="6" spans="1:29" ht="34.5" customHeight="1">
      <c r="A6" s="65"/>
      <c r="B6" s="276" t="s">
        <v>447</v>
      </c>
      <c r="C6" s="247"/>
      <c r="D6" s="246" t="str">
        <f>Indicadores!A11</f>
        <v>Cumplimiento del plan de mejoramiento</v>
      </c>
      <c r="E6" s="247"/>
      <c r="F6" s="248" t="s">
        <v>448</v>
      </c>
      <c r="G6" s="247"/>
      <c r="H6" s="246" t="str">
        <f>Indicadores!S11</f>
        <v>Jefe Oficina Asesora de Planeación</v>
      </c>
      <c r="I6" s="260"/>
      <c r="J6" s="65"/>
      <c r="K6" s="65"/>
      <c r="L6" s="65"/>
      <c r="M6" s="65"/>
      <c r="N6" s="65"/>
      <c r="O6" s="65"/>
      <c r="P6" s="65"/>
      <c r="Q6" s="65"/>
      <c r="R6" s="65"/>
      <c r="S6" s="65"/>
      <c r="T6" s="65"/>
      <c r="U6" s="65"/>
      <c r="V6" s="65"/>
      <c r="W6" s="65"/>
      <c r="X6" s="65"/>
      <c r="Y6" s="65"/>
      <c r="Z6" s="65"/>
      <c r="AA6" s="65"/>
      <c r="AB6" s="65"/>
      <c r="AC6" s="65"/>
    </row>
    <row r="7" spans="1:29" ht="100.5" customHeight="1">
      <c r="A7" s="65"/>
      <c r="B7" s="277" t="s">
        <v>449</v>
      </c>
      <c r="C7" s="264"/>
      <c r="D7" s="278" t="str">
        <f>Indicadores!G11</f>
        <v>Acciones cerradas / Acciones programadas</v>
      </c>
      <c r="E7" s="264"/>
      <c r="F7" s="279" t="s">
        <v>450</v>
      </c>
      <c r="G7" s="264"/>
      <c r="H7" s="278" t="str">
        <f>Indicadores!C11</f>
        <v>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v>
      </c>
      <c r="I7" s="266"/>
      <c r="J7" s="65"/>
      <c r="K7" s="65"/>
      <c r="L7" s="65"/>
      <c r="M7" s="65"/>
      <c r="N7" s="65"/>
      <c r="O7" s="65"/>
      <c r="P7" s="65"/>
      <c r="Q7" s="65"/>
      <c r="R7" s="65"/>
      <c r="S7" s="65"/>
      <c r="T7" s="65"/>
      <c r="U7" s="65"/>
      <c r="V7" s="65"/>
      <c r="W7" s="65"/>
      <c r="X7" s="65"/>
      <c r="Y7" s="65"/>
      <c r="Z7" s="65"/>
      <c r="AA7" s="65"/>
      <c r="AB7" s="65"/>
      <c r="AC7" s="65"/>
    </row>
    <row r="8" spans="1:29" ht="42" customHeight="1">
      <c r="A8" s="65"/>
      <c r="B8" s="66" t="s">
        <v>451</v>
      </c>
      <c r="C8" s="67" t="str">
        <f>Indicadores!P11</f>
        <v>Trimestral</v>
      </c>
      <c r="D8" s="69" t="s">
        <v>452</v>
      </c>
      <c r="E8" s="68" t="str">
        <f>Indicadores!R11</f>
        <v>Grupo Sistema Integrado de Gestión</v>
      </c>
      <c r="F8" s="69" t="s">
        <v>453</v>
      </c>
      <c r="G8" s="67" t="str">
        <f>Indicadores!H11</f>
        <v>Porcentaje</v>
      </c>
      <c r="H8" s="280" t="s">
        <v>454</v>
      </c>
      <c r="I8" s="282" t="str">
        <f>Indicadores!O11</f>
        <v>Hacia arriba</v>
      </c>
      <c r="J8" s="65"/>
      <c r="K8" s="65"/>
      <c r="L8" s="65"/>
      <c r="M8" s="65"/>
      <c r="N8" s="65"/>
      <c r="O8" s="65"/>
      <c r="P8" s="65"/>
      <c r="Q8" s="65"/>
      <c r="R8" s="65"/>
      <c r="S8" s="65"/>
      <c r="T8" s="65"/>
      <c r="U8" s="65"/>
      <c r="V8" s="65"/>
      <c r="W8" s="65"/>
      <c r="X8" s="65"/>
      <c r="Y8" s="65"/>
      <c r="Z8" s="65"/>
      <c r="AA8" s="65"/>
      <c r="AB8" s="65"/>
      <c r="AC8" s="65"/>
    </row>
    <row r="9" spans="1:29" ht="33.75" customHeight="1">
      <c r="A9" s="65"/>
      <c r="B9" s="70" t="s">
        <v>391</v>
      </c>
      <c r="C9" s="71">
        <f>Indicadores!N11</f>
        <v>0.9</v>
      </c>
      <c r="D9" s="72" t="s">
        <v>472</v>
      </c>
      <c r="E9" s="71">
        <f>'TABLERO DE MANDO'!F11</f>
        <v>0.76500000000000001</v>
      </c>
      <c r="F9" s="73" t="s">
        <v>473</v>
      </c>
      <c r="G9" s="71">
        <f>'TABLERO DE MANDO'!G11</f>
        <v>0.81</v>
      </c>
      <c r="H9" s="281"/>
      <c r="I9" s="283"/>
      <c r="J9" s="65"/>
      <c r="K9" s="65"/>
      <c r="L9" s="65"/>
      <c r="M9" s="65"/>
      <c r="N9" s="65"/>
      <c r="O9" s="65"/>
      <c r="P9" s="65"/>
      <c r="Q9" s="65"/>
      <c r="R9" s="65"/>
      <c r="S9" s="65"/>
      <c r="T9" s="65"/>
      <c r="U9" s="65"/>
      <c r="V9" s="65"/>
      <c r="W9" s="65"/>
      <c r="X9" s="65"/>
      <c r="Y9" s="65"/>
      <c r="Z9" s="65"/>
      <c r="AA9" s="65"/>
      <c r="AB9" s="65"/>
      <c r="AC9" s="65"/>
    </row>
    <row r="10" spans="1:29" ht="13.5" customHeight="1">
      <c r="A10" s="65"/>
      <c r="B10" s="74"/>
      <c r="C10" s="75"/>
      <c r="D10" s="75"/>
      <c r="E10" s="75"/>
      <c r="F10" s="75"/>
      <c r="G10" s="75"/>
      <c r="H10" s="75"/>
      <c r="I10" s="76"/>
      <c r="J10" s="65"/>
      <c r="K10" s="65"/>
      <c r="L10" s="65"/>
      <c r="M10" s="65"/>
      <c r="N10" s="65"/>
      <c r="O10" s="65"/>
      <c r="P10" s="65"/>
      <c r="Q10" s="65"/>
      <c r="R10" s="65"/>
      <c r="S10" s="65"/>
      <c r="T10" s="65"/>
      <c r="U10" s="65"/>
      <c r="V10" s="65"/>
      <c r="W10" s="65"/>
      <c r="X10" s="65"/>
      <c r="Y10" s="65"/>
      <c r="Z10" s="65"/>
      <c r="AA10" s="65"/>
      <c r="AB10" s="65"/>
      <c r="AC10" s="65"/>
    </row>
    <row r="11" spans="1:29" ht="26.25" customHeight="1">
      <c r="A11" s="65"/>
      <c r="B11" s="77" t="s">
        <v>455</v>
      </c>
      <c r="C11" s="78" t="s">
        <v>456</v>
      </c>
      <c r="D11" s="79" t="str">
        <f>D9</f>
        <v>LÍMITE INSATISFACTORIO</v>
      </c>
      <c r="E11" s="79" t="str">
        <f>F9</f>
        <v>LÍMITE SATISFACTORIO</v>
      </c>
      <c r="F11" s="80"/>
      <c r="G11" s="80"/>
      <c r="H11" s="80"/>
      <c r="I11" s="81"/>
      <c r="J11" s="65"/>
      <c r="K11" s="65"/>
      <c r="L11" s="65"/>
      <c r="M11" s="65"/>
      <c r="N11" s="65"/>
      <c r="O11" s="65"/>
      <c r="P11" s="65"/>
      <c r="Q11" s="65"/>
      <c r="R11" s="65"/>
      <c r="S11" s="65"/>
      <c r="T11" s="65"/>
      <c r="U11" s="65"/>
      <c r="V11" s="65"/>
      <c r="W11" s="65"/>
      <c r="X11" s="65"/>
      <c r="Y11" s="65"/>
      <c r="Z11" s="65"/>
      <c r="AA11" s="65"/>
      <c r="AB11" s="65"/>
      <c r="AC11" s="65"/>
    </row>
    <row r="12" spans="1:29" ht="13.5" customHeight="1">
      <c r="A12" s="65"/>
      <c r="B12" s="82" t="s">
        <v>398</v>
      </c>
      <c r="C12" s="107">
        <v>0</v>
      </c>
      <c r="D12" s="84">
        <f t="shared" ref="D12:D23" si="0">+$E$9</f>
        <v>0.76500000000000001</v>
      </c>
      <c r="E12" s="84">
        <f t="shared" ref="E12:E23" si="1">+$G$9</f>
        <v>0.81</v>
      </c>
      <c r="F12" s="80"/>
      <c r="G12" s="80"/>
      <c r="H12" s="80"/>
      <c r="I12" s="81"/>
      <c r="J12" s="65"/>
      <c r="K12" s="65"/>
      <c r="L12" s="65"/>
      <c r="M12" s="65"/>
      <c r="N12" s="65"/>
      <c r="O12" s="65"/>
      <c r="P12" s="65"/>
      <c r="Q12" s="65"/>
      <c r="R12" s="65"/>
      <c r="S12" s="65"/>
      <c r="T12" s="65"/>
      <c r="U12" s="65"/>
      <c r="V12" s="65"/>
      <c r="W12" s="65"/>
      <c r="X12" s="65"/>
      <c r="Y12" s="65"/>
      <c r="Z12" s="65"/>
      <c r="AA12" s="65"/>
      <c r="AB12" s="65"/>
      <c r="AC12" s="65"/>
    </row>
    <row r="13" spans="1:29" ht="13.5" customHeight="1">
      <c r="A13" s="65"/>
      <c r="B13" s="82" t="s">
        <v>399</v>
      </c>
      <c r="C13" s="107">
        <v>0</v>
      </c>
      <c r="D13" s="84">
        <f t="shared" si="0"/>
        <v>0.76500000000000001</v>
      </c>
      <c r="E13" s="84">
        <f t="shared" si="1"/>
        <v>0.81</v>
      </c>
      <c r="F13" s="80"/>
      <c r="G13" s="80"/>
      <c r="H13" s="80"/>
      <c r="I13" s="81"/>
      <c r="J13" s="65"/>
      <c r="K13" s="65"/>
      <c r="L13" s="65"/>
      <c r="M13" s="65"/>
      <c r="N13" s="65"/>
      <c r="O13" s="65"/>
      <c r="P13" s="65"/>
      <c r="Q13" s="65"/>
      <c r="R13" s="65"/>
      <c r="S13" s="65"/>
      <c r="T13" s="65"/>
      <c r="U13" s="65"/>
      <c r="V13" s="65"/>
      <c r="W13" s="65"/>
      <c r="X13" s="65"/>
      <c r="Y13" s="65"/>
      <c r="Z13" s="65"/>
      <c r="AA13" s="65"/>
      <c r="AB13" s="65"/>
      <c r="AC13" s="65"/>
    </row>
    <row r="14" spans="1:29" ht="13.5" customHeight="1">
      <c r="A14" s="65"/>
      <c r="B14" s="82" t="s">
        <v>400</v>
      </c>
      <c r="C14" s="107">
        <v>0</v>
      </c>
      <c r="D14" s="84">
        <f t="shared" si="0"/>
        <v>0.76500000000000001</v>
      </c>
      <c r="E14" s="84">
        <f t="shared" si="1"/>
        <v>0.81</v>
      </c>
      <c r="F14" s="80"/>
      <c r="G14" s="80"/>
      <c r="H14" s="80"/>
      <c r="I14" s="81"/>
      <c r="J14" s="65"/>
      <c r="K14" s="65"/>
      <c r="L14" s="65"/>
      <c r="M14" s="65"/>
      <c r="N14" s="65"/>
      <c r="O14" s="65"/>
      <c r="P14" s="65"/>
      <c r="Q14" s="65"/>
      <c r="R14" s="65"/>
      <c r="S14" s="65"/>
      <c r="T14" s="65"/>
      <c r="U14" s="65"/>
      <c r="V14" s="65"/>
      <c r="W14" s="65"/>
      <c r="X14" s="65"/>
      <c r="Y14" s="65"/>
      <c r="Z14" s="65"/>
      <c r="AA14" s="65"/>
      <c r="AB14" s="65"/>
      <c r="AC14" s="65"/>
    </row>
    <row r="15" spans="1:29" ht="13.5" customHeight="1">
      <c r="A15" s="65"/>
      <c r="B15" s="82" t="s">
        <v>401</v>
      </c>
      <c r="C15" s="107">
        <v>0</v>
      </c>
      <c r="D15" s="84">
        <f t="shared" si="0"/>
        <v>0.76500000000000001</v>
      </c>
      <c r="E15" s="84">
        <f t="shared" si="1"/>
        <v>0.81</v>
      </c>
      <c r="F15" s="80"/>
      <c r="G15" s="80"/>
      <c r="H15" s="80"/>
      <c r="I15" s="81"/>
      <c r="J15" s="65"/>
      <c r="K15" s="65"/>
      <c r="L15" s="65"/>
      <c r="M15" s="65"/>
      <c r="N15" s="65"/>
      <c r="O15" s="65"/>
      <c r="P15" s="65"/>
      <c r="Q15" s="65"/>
      <c r="R15" s="65"/>
      <c r="S15" s="65"/>
      <c r="T15" s="65"/>
      <c r="U15" s="65"/>
      <c r="V15" s="65"/>
      <c r="W15" s="65"/>
      <c r="X15" s="65"/>
      <c r="Y15" s="65"/>
      <c r="Z15" s="65"/>
      <c r="AA15" s="65"/>
      <c r="AB15" s="65"/>
      <c r="AC15" s="65"/>
    </row>
    <row r="16" spans="1:29" ht="13.5" customHeight="1">
      <c r="A16" s="65"/>
      <c r="B16" s="82" t="s">
        <v>402</v>
      </c>
      <c r="C16" s="107">
        <v>0</v>
      </c>
      <c r="D16" s="84">
        <f t="shared" si="0"/>
        <v>0.76500000000000001</v>
      </c>
      <c r="E16" s="84">
        <f t="shared" si="1"/>
        <v>0.81</v>
      </c>
      <c r="F16" s="80"/>
      <c r="G16" s="80"/>
      <c r="H16" s="80"/>
      <c r="I16" s="81"/>
      <c r="J16" s="65"/>
      <c r="K16" s="65"/>
      <c r="L16" s="65"/>
      <c r="M16" s="65"/>
      <c r="N16" s="65"/>
      <c r="O16" s="65"/>
      <c r="P16" s="65"/>
      <c r="Q16" s="65"/>
      <c r="R16" s="65"/>
      <c r="S16" s="65"/>
      <c r="T16" s="65"/>
      <c r="U16" s="65"/>
      <c r="V16" s="65"/>
      <c r="W16" s="65"/>
      <c r="X16" s="65"/>
      <c r="Y16" s="65"/>
      <c r="Z16" s="65"/>
      <c r="AA16" s="65"/>
      <c r="AB16" s="65"/>
      <c r="AC16" s="65"/>
    </row>
    <row r="17" spans="1:29" ht="13.5" customHeight="1">
      <c r="A17" s="65"/>
      <c r="B17" s="82" t="s">
        <v>403</v>
      </c>
      <c r="C17" s="83">
        <v>0.66700000000000004</v>
      </c>
      <c r="D17" s="84">
        <f t="shared" si="0"/>
        <v>0.76500000000000001</v>
      </c>
      <c r="E17" s="84">
        <f t="shared" si="1"/>
        <v>0.81</v>
      </c>
      <c r="F17" s="80"/>
      <c r="G17" s="80"/>
      <c r="H17" s="80"/>
      <c r="I17" s="81"/>
      <c r="J17" s="65"/>
      <c r="K17" s="65"/>
      <c r="L17" s="65"/>
      <c r="M17" s="65"/>
      <c r="N17" s="65"/>
      <c r="O17" s="65"/>
      <c r="P17" s="65"/>
      <c r="Q17" s="65"/>
      <c r="R17" s="65"/>
      <c r="S17" s="65"/>
      <c r="T17" s="65"/>
      <c r="U17" s="65"/>
      <c r="V17" s="65"/>
      <c r="W17" s="65"/>
      <c r="X17" s="65"/>
      <c r="Y17" s="65"/>
      <c r="Z17" s="65"/>
      <c r="AA17" s="65"/>
      <c r="AB17" s="65"/>
      <c r="AC17" s="65"/>
    </row>
    <row r="18" spans="1:29" ht="13.5" customHeight="1">
      <c r="A18" s="65"/>
      <c r="B18" s="82" t="s">
        <v>404</v>
      </c>
      <c r="C18" s="107">
        <v>0</v>
      </c>
      <c r="D18" s="84">
        <f t="shared" si="0"/>
        <v>0.76500000000000001</v>
      </c>
      <c r="E18" s="84">
        <f t="shared" si="1"/>
        <v>0.81</v>
      </c>
      <c r="F18" s="80"/>
      <c r="G18" s="80"/>
      <c r="H18" s="80"/>
      <c r="I18" s="81"/>
      <c r="J18" s="65"/>
      <c r="K18" s="65"/>
      <c r="L18" s="65"/>
      <c r="M18" s="65"/>
      <c r="N18" s="65"/>
      <c r="O18" s="65"/>
      <c r="P18" s="65"/>
      <c r="Q18" s="65"/>
      <c r="R18" s="65"/>
      <c r="S18" s="65"/>
      <c r="T18" s="65"/>
      <c r="U18" s="65"/>
      <c r="V18" s="65"/>
      <c r="W18" s="65"/>
      <c r="X18" s="65"/>
      <c r="Y18" s="65"/>
      <c r="Z18" s="65"/>
      <c r="AA18" s="65"/>
      <c r="AB18" s="65"/>
      <c r="AC18" s="65"/>
    </row>
    <row r="19" spans="1:29" ht="13.5" customHeight="1">
      <c r="A19" s="65"/>
      <c r="B19" s="82" t="s">
        <v>405</v>
      </c>
      <c r="C19" s="107">
        <v>0</v>
      </c>
      <c r="D19" s="84">
        <f t="shared" si="0"/>
        <v>0.76500000000000001</v>
      </c>
      <c r="E19" s="84">
        <f t="shared" si="1"/>
        <v>0.81</v>
      </c>
      <c r="F19" s="80"/>
      <c r="G19" s="80"/>
      <c r="H19" s="80"/>
      <c r="I19" s="81"/>
      <c r="J19" s="65"/>
      <c r="K19" s="65"/>
      <c r="L19" s="65"/>
      <c r="M19" s="65"/>
      <c r="N19" s="65"/>
      <c r="O19" s="65"/>
      <c r="P19" s="65"/>
      <c r="Q19" s="65"/>
      <c r="R19" s="65"/>
      <c r="S19" s="65"/>
      <c r="T19" s="65"/>
      <c r="U19" s="65"/>
      <c r="V19" s="65"/>
      <c r="W19" s="65"/>
      <c r="X19" s="65"/>
      <c r="Y19" s="65"/>
      <c r="Z19" s="65"/>
      <c r="AA19" s="65"/>
      <c r="AB19" s="65"/>
      <c r="AC19" s="65"/>
    </row>
    <row r="20" spans="1:29" ht="13.5" customHeight="1">
      <c r="A20" s="65"/>
      <c r="B20" s="82" t="s">
        <v>406</v>
      </c>
      <c r="C20" s="108">
        <v>0.56499999999999995</v>
      </c>
      <c r="D20" s="84">
        <f t="shared" si="0"/>
        <v>0.76500000000000001</v>
      </c>
      <c r="E20" s="84">
        <f t="shared" si="1"/>
        <v>0.81</v>
      </c>
      <c r="F20" s="80"/>
      <c r="G20" s="80"/>
      <c r="H20" s="80"/>
      <c r="I20" s="81"/>
      <c r="J20" s="65"/>
      <c r="K20" s="65"/>
      <c r="L20" s="65"/>
      <c r="M20" s="65"/>
      <c r="N20" s="65"/>
      <c r="O20" s="65"/>
      <c r="P20" s="65"/>
      <c r="Q20" s="65"/>
      <c r="R20" s="65"/>
      <c r="S20" s="65"/>
      <c r="T20" s="65"/>
      <c r="U20" s="65"/>
      <c r="V20" s="65"/>
      <c r="W20" s="65"/>
      <c r="X20" s="65"/>
      <c r="Y20" s="65"/>
      <c r="Z20" s="65"/>
      <c r="AA20" s="65"/>
      <c r="AB20" s="65"/>
      <c r="AC20" s="65"/>
    </row>
    <row r="21" spans="1:29" ht="13.5" customHeight="1">
      <c r="A21" s="65"/>
      <c r="B21" s="82" t="s">
        <v>407</v>
      </c>
      <c r="C21" s="107">
        <v>0</v>
      </c>
      <c r="D21" s="84">
        <f t="shared" si="0"/>
        <v>0.76500000000000001</v>
      </c>
      <c r="E21" s="84">
        <f t="shared" si="1"/>
        <v>0.81</v>
      </c>
      <c r="F21" s="80"/>
      <c r="G21" s="80"/>
      <c r="H21" s="80"/>
      <c r="I21" s="81"/>
      <c r="J21" s="65"/>
      <c r="K21" s="65"/>
      <c r="L21" s="65"/>
      <c r="M21" s="65"/>
      <c r="N21" s="65"/>
      <c r="O21" s="65"/>
      <c r="P21" s="65"/>
      <c r="Q21" s="65"/>
      <c r="R21" s="65"/>
      <c r="S21" s="65"/>
      <c r="T21" s="65"/>
      <c r="U21" s="65"/>
      <c r="V21" s="65"/>
      <c r="W21" s="65"/>
      <c r="X21" s="65"/>
      <c r="Y21" s="65"/>
      <c r="Z21" s="65"/>
      <c r="AA21" s="65"/>
      <c r="AB21" s="65"/>
      <c r="AC21" s="65"/>
    </row>
    <row r="22" spans="1:29" ht="13.5" customHeight="1">
      <c r="A22" s="65"/>
      <c r="B22" s="82" t="s">
        <v>408</v>
      </c>
      <c r="C22" s="107">
        <v>0</v>
      </c>
      <c r="D22" s="84">
        <f t="shared" si="0"/>
        <v>0.76500000000000001</v>
      </c>
      <c r="E22" s="84">
        <f t="shared" si="1"/>
        <v>0.81</v>
      </c>
      <c r="F22" s="80"/>
      <c r="G22" s="80"/>
      <c r="H22" s="80"/>
      <c r="I22" s="81"/>
      <c r="J22" s="65"/>
      <c r="K22" s="65"/>
      <c r="L22" s="65"/>
      <c r="M22" s="65"/>
      <c r="N22" s="65"/>
      <c r="O22" s="65"/>
      <c r="P22" s="65"/>
      <c r="Q22" s="65"/>
      <c r="R22" s="65"/>
      <c r="S22" s="65"/>
      <c r="T22" s="65"/>
      <c r="U22" s="65"/>
      <c r="V22" s="65"/>
      <c r="W22" s="65"/>
      <c r="X22" s="65"/>
      <c r="Y22" s="65"/>
      <c r="Z22" s="65"/>
      <c r="AA22" s="65"/>
      <c r="AB22" s="65"/>
      <c r="AC22" s="65"/>
    </row>
    <row r="23" spans="1:29" ht="13.5" customHeight="1">
      <c r="A23" s="65"/>
      <c r="B23" s="82" t="s">
        <v>409</v>
      </c>
      <c r="C23" s="83">
        <v>0.82</v>
      </c>
      <c r="D23" s="84">
        <f t="shared" si="0"/>
        <v>0.76500000000000001</v>
      </c>
      <c r="E23" s="84">
        <f t="shared" si="1"/>
        <v>0.81</v>
      </c>
      <c r="F23" s="80"/>
      <c r="G23" s="80"/>
      <c r="H23" s="80"/>
      <c r="I23" s="81"/>
      <c r="J23" s="65"/>
      <c r="K23" s="65"/>
      <c r="L23" s="65"/>
      <c r="M23" s="65"/>
      <c r="N23" s="65"/>
      <c r="O23" s="65"/>
      <c r="P23" s="65"/>
      <c r="Q23" s="65"/>
      <c r="R23" s="65"/>
      <c r="S23" s="65"/>
      <c r="T23" s="65"/>
      <c r="U23" s="65"/>
      <c r="V23" s="65"/>
      <c r="W23" s="65"/>
      <c r="X23" s="65"/>
      <c r="Y23" s="65"/>
      <c r="Z23" s="65"/>
      <c r="AA23" s="65"/>
      <c r="AB23" s="65"/>
      <c r="AC23" s="65"/>
    </row>
    <row r="24" spans="1:29" ht="13.5" customHeight="1">
      <c r="A24" s="65"/>
      <c r="B24" s="87"/>
      <c r="C24" s="80"/>
      <c r="D24" s="80"/>
      <c r="E24" s="80"/>
      <c r="F24" s="80"/>
      <c r="G24" s="80"/>
      <c r="H24" s="80"/>
      <c r="I24" s="81"/>
      <c r="J24" s="65"/>
      <c r="K24" s="65"/>
      <c r="L24" s="65"/>
      <c r="M24" s="65"/>
      <c r="N24" s="65"/>
      <c r="O24" s="65"/>
      <c r="P24" s="65"/>
      <c r="Q24" s="65"/>
      <c r="R24" s="65"/>
      <c r="S24" s="65"/>
      <c r="T24" s="65"/>
      <c r="U24" s="65"/>
      <c r="V24" s="65"/>
      <c r="W24" s="65"/>
      <c r="X24" s="65"/>
      <c r="Y24" s="65"/>
      <c r="Z24" s="65"/>
      <c r="AA24" s="65"/>
      <c r="AB24" s="65"/>
      <c r="AC24" s="65"/>
    </row>
    <row r="25" spans="1:29" ht="13.5" customHeight="1">
      <c r="A25" s="65"/>
      <c r="B25" s="87"/>
      <c r="C25" s="80"/>
      <c r="D25" s="80"/>
      <c r="E25" s="80"/>
      <c r="F25" s="80"/>
      <c r="G25" s="80"/>
      <c r="H25" s="80"/>
      <c r="I25" s="81"/>
      <c r="J25" s="65"/>
      <c r="K25" s="65"/>
      <c r="L25" s="65"/>
      <c r="M25" s="65"/>
      <c r="N25" s="65"/>
      <c r="O25" s="65"/>
      <c r="P25" s="65"/>
      <c r="Q25" s="65"/>
      <c r="R25" s="65"/>
      <c r="S25" s="65"/>
      <c r="T25" s="65"/>
      <c r="U25" s="65"/>
      <c r="V25" s="65"/>
      <c r="W25" s="65"/>
      <c r="X25" s="65"/>
      <c r="Y25" s="65"/>
      <c r="Z25" s="65"/>
      <c r="AA25" s="65"/>
      <c r="AB25" s="65"/>
      <c r="AC25" s="65"/>
    </row>
    <row r="26" spans="1:29" ht="13.5" customHeight="1">
      <c r="A26" s="65"/>
      <c r="B26" s="87"/>
      <c r="C26" s="80"/>
      <c r="D26" s="80"/>
      <c r="E26" s="80"/>
      <c r="F26" s="80"/>
      <c r="G26" s="80"/>
      <c r="H26" s="80"/>
      <c r="I26" s="81"/>
      <c r="J26" s="65"/>
      <c r="K26" s="65"/>
      <c r="L26" s="65"/>
      <c r="M26" s="65"/>
      <c r="N26" s="65"/>
      <c r="O26" s="65"/>
      <c r="P26" s="65"/>
      <c r="Q26" s="65"/>
      <c r="R26" s="65"/>
      <c r="S26" s="65"/>
      <c r="T26" s="65"/>
      <c r="U26" s="65"/>
      <c r="V26" s="65"/>
      <c r="W26" s="65"/>
      <c r="X26" s="65"/>
      <c r="Y26" s="65"/>
      <c r="Z26" s="65"/>
      <c r="AA26" s="65"/>
      <c r="AB26" s="65"/>
      <c r="AC26" s="65"/>
    </row>
    <row r="27" spans="1:29" ht="13.5" customHeight="1">
      <c r="A27" s="65"/>
      <c r="B27" s="88"/>
      <c r="C27" s="89"/>
      <c r="D27" s="89"/>
      <c r="E27" s="89"/>
      <c r="F27" s="89"/>
      <c r="G27" s="89"/>
      <c r="H27" s="89"/>
      <c r="I27" s="90"/>
      <c r="J27" s="65"/>
      <c r="K27" s="65"/>
      <c r="L27" s="65"/>
      <c r="M27" s="65"/>
      <c r="N27" s="65"/>
      <c r="O27" s="65"/>
      <c r="P27" s="65"/>
      <c r="Q27" s="65"/>
      <c r="R27" s="65"/>
      <c r="S27" s="65"/>
      <c r="T27" s="65"/>
      <c r="U27" s="65"/>
      <c r="V27" s="65"/>
      <c r="W27" s="65"/>
      <c r="X27" s="65"/>
      <c r="Y27" s="65"/>
      <c r="Z27" s="65"/>
      <c r="AA27" s="65"/>
      <c r="AB27" s="65"/>
      <c r="AC27" s="65"/>
    </row>
    <row r="28" spans="1:29" ht="13.5" customHeight="1">
      <c r="A28" s="65"/>
      <c r="B28" s="74"/>
      <c r="C28" s="75"/>
      <c r="D28" s="75"/>
      <c r="E28" s="75"/>
      <c r="F28" s="75"/>
      <c r="G28" s="75"/>
      <c r="H28" s="75"/>
      <c r="I28" s="76"/>
      <c r="J28" s="65"/>
      <c r="K28" s="65"/>
      <c r="L28" s="65"/>
      <c r="M28" s="65"/>
      <c r="N28" s="65"/>
      <c r="O28" s="65"/>
      <c r="P28" s="65"/>
      <c r="Q28" s="65"/>
      <c r="R28" s="65"/>
      <c r="S28" s="65"/>
      <c r="T28" s="65"/>
      <c r="U28" s="65"/>
      <c r="V28" s="65"/>
      <c r="W28" s="65"/>
      <c r="X28" s="65"/>
      <c r="Y28" s="65"/>
      <c r="Z28" s="65"/>
      <c r="AA28" s="65"/>
      <c r="AB28" s="65"/>
      <c r="AC28" s="65"/>
    </row>
    <row r="29" spans="1:29" ht="15.75" customHeight="1">
      <c r="A29" s="65"/>
      <c r="B29" s="261" t="s">
        <v>457</v>
      </c>
      <c r="C29" s="258"/>
      <c r="D29" s="258"/>
      <c r="E29" s="258"/>
      <c r="F29" s="258"/>
      <c r="G29" s="258"/>
      <c r="H29" s="258"/>
      <c r="I29" s="259"/>
      <c r="J29" s="65"/>
      <c r="K29" s="65"/>
      <c r="L29" s="65"/>
      <c r="M29" s="65"/>
      <c r="N29" s="65"/>
      <c r="O29" s="65"/>
      <c r="P29" s="65"/>
      <c r="Q29" s="65"/>
      <c r="R29" s="65"/>
      <c r="S29" s="65"/>
      <c r="T29" s="65"/>
      <c r="U29" s="65"/>
      <c r="V29" s="65"/>
      <c r="W29" s="65"/>
      <c r="X29" s="65"/>
      <c r="Y29" s="65"/>
      <c r="Z29" s="65"/>
      <c r="AA29" s="65"/>
      <c r="AB29" s="65"/>
      <c r="AC29" s="65"/>
    </row>
    <row r="30" spans="1:29" ht="13.5" customHeight="1">
      <c r="A30" s="65"/>
      <c r="B30" s="91"/>
      <c r="C30" s="92"/>
      <c r="D30" s="92"/>
      <c r="E30" s="92"/>
      <c r="F30" s="92"/>
      <c r="G30" s="92"/>
      <c r="H30" s="92"/>
      <c r="I30" s="93"/>
      <c r="J30" s="65"/>
      <c r="K30" s="65"/>
      <c r="L30" s="65"/>
      <c r="M30" s="65"/>
      <c r="N30" s="65"/>
      <c r="O30" s="65"/>
      <c r="P30" s="65"/>
      <c r="Q30" s="65"/>
      <c r="R30" s="65"/>
      <c r="S30" s="65"/>
      <c r="T30" s="65"/>
      <c r="U30" s="65"/>
      <c r="V30" s="65"/>
      <c r="W30" s="65"/>
      <c r="X30" s="65"/>
      <c r="Y30" s="65"/>
      <c r="Z30" s="65"/>
      <c r="AA30" s="65"/>
      <c r="AB30" s="65"/>
      <c r="AC30" s="65"/>
    </row>
    <row r="31" spans="1:29" ht="13.5" customHeight="1">
      <c r="A31" s="65"/>
      <c r="B31" s="262" t="s">
        <v>458</v>
      </c>
      <c r="C31" s="263"/>
      <c r="D31" s="263"/>
      <c r="E31" s="264"/>
      <c r="F31" s="265" t="s">
        <v>459</v>
      </c>
      <c r="G31" s="263"/>
      <c r="H31" s="263"/>
      <c r="I31" s="266"/>
      <c r="J31" s="65"/>
      <c r="K31" s="65"/>
      <c r="L31" s="65"/>
      <c r="M31" s="65"/>
      <c r="N31" s="65"/>
      <c r="O31" s="65"/>
      <c r="P31" s="65"/>
      <c r="Q31" s="65"/>
      <c r="R31" s="65"/>
      <c r="S31" s="65"/>
      <c r="T31" s="65"/>
      <c r="U31" s="65"/>
      <c r="V31" s="65"/>
      <c r="W31" s="65"/>
      <c r="X31" s="65"/>
      <c r="Y31" s="65"/>
      <c r="Z31" s="65"/>
      <c r="AA31" s="65"/>
      <c r="AB31" s="65"/>
      <c r="AC31" s="65"/>
    </row>
    <row r="32" spans="1:29" ht="13.5" customHeight="1">
      <c r="A32" s="65"/>
      <c r="B32" s="267" t="s">
        <v>478</v>
      </c>
      <c r="C32" s="268"/>
      <c r="D32" s="268"/>
      <c r="E32" s="269"/>
      <c r="F32" s="302"/>
      <c r="G32" s="268"/>
      <c r="H32" s="268"/>
      <c r="I32" s="285"/>
      <c r="J32" s="65"/>
      <c r="K32" s="65"/>
      <c r="L32" s="65"/>
      <c r="M32" s="65"/>
      <c r="N32" s="65"/>
      <c r="O32" s="65"/>
      <c r="P32" s="65"/>
      <c r="Q32" s="65"/>
      <c r="R32" s="65"/>
      <c r="S32" s="65"/>
      <c r="T32" s="65"/>
      <c r="U32" s="65"/>
      <c r="V32" s="65"/>
      <c r="W32" s="65"/>
      <c r="X32" s="65"/>
      <c r="Y32" s="65"/>
      <c r="Z32" s="65"/>
      <c r="AA32" s="65"/>
      <c r="AB32" s="65"/>
      <c r="AC32" s="65"/>
    </row>
    <row r="33" spans="1:29" ht="15" customHeight="1">
      <c r="A33" s="65"/>
      <c r="B33" s="270"/>
      <c r="C33" s="271"/>
      <c r="D33" s="271"/>
      <c r="E33" s="272"/>
      <c r="F33" s="286"/>
      <c r="G33" s="271"/>
      <c r="H33" s="271"/>
      <c r="I33" s="287"/>
      <c r="J33" s="65"/>
      <c r="K33" s="65"/>
      <c r="L33" s="65"/>
      <c r="M33" s="65"/>
      <c r="N33" s="65"/>
      <c r="O33" s="65"/>
      <c r="P33" s="65"/>
      <c r="Q33" s="65"/>
      <c r="R33" s="65"/>
      <c r="S33" s="65"/>
      <c r="T33" s="65"/>
      <c r="U33" s="65"/>
      <c r="V33" s="65"/>
      <c r="W33" s="65"/>
      <c r="X33" s="65"/>
      <c r="Y33" s="65"/>
      <c r="Z33" s="65"/>
      <c r="AA33" s="65"/>
      <c r="AB33" s="65"/>
      <c r="AC33" s="65"/>
    </row>
    <row r="34" spans="1:29" ht="15" customHeight="1">
      <c r="A34" s="65"/>
      <c r="B34" s="270"/>
      <c r="C34" s="271"/>
      <c r="D34" s="271"/>
      <c r="E34" s="272"/>
      <c r="F34" s="286"/>
      <c r="G34" s="271"/>
      <c r="H34" s="271"/>
      <c r="I34" s="287"/>
      <c r="J34" s="65"/>
      <c r="K34" s="65"/>
      <c r="L34" s="65"/>
      <c r="M34" s="65"/>
      <c r="N34" s="65"/>
      <c r="O34" s="65"/>
      <c r="P34" s="65"/>
      <c r="Q34" s="65"/>
      <c r="R34" s="65"/>
      <c r="S34" s="65"/>
      <c r="T34" s="65"/>
      <c r="U34" s="65"/>
      <c r="V34" s="65"/>
      <c r="W34" s="65"/>
      <c r="X34" s="65"/>
      <c r="Y34" s="65"/>
      <c r="Z34" s="65"/>
      <c r="AA34" s="65"/>
      <c r="AB34" s="65"/>
      <c r="AC34" s="65"/>
    </row>
    <row r="35" spans="1:29" ht="15" customHeight="1">
      <c r="A35" s="65"/>
      <c r="B35" s="270"/>
      <c r="C35" s="271"/>
      <c r="D35" s="271"/>
      <c r="E35" s="272"/>
      <c r="F35" s="286"/>
      <c r="G35" s="271"/>
      <c r="H35" s="271"/>
      <c r="I35" s="287"/>
      <c r="J35" s="65"/>
      <c r="K35" s="65"/>
      <c r="L35" s="65"/>
      <c r="M35" s="65"/>
      <c r="N35" s="65"/>
      <c r="O35" s="65"/>
      <c r="P35" s="65"/>
      <c r="Q35" s="65"/>
      <c r="R35" s="65"/>
      <c r="S35" s="65"/>
      <c r="T35" s="65"/>
      <c r="U35" s="65"/>
      <c r="V35" s="65"/>
      <c r="W35" s="65"/>
      <c r="X35" s="65"/>
      <c r="Y35" s="65"/>
      <c r="Z35" s="65"/>
      <c r="AA35" s="65"/>
      <c r="AB35" s="65"/>
      <c r="AC35" s="65"/>
    </row>
    <row r="36" spans="1:29" ht="15" customHeight="1">
      <c r="A36" s="65"/>
      <c r="B36" s="270"/>
      <c r="C36" s="271"/>
      <c r="D36" s="271"/>
      <c r="E36" s="272"/>
      <c r="F36" s="286"/>
      <c r="G36" s="271"/>
      <c r="H36" s="271"/>
      <c r="I36" s="287"/>
      <c r="J36" s="65"/>
      <c r="K36" s="65"/>
      <c r="L36" s="65"/>
      <c r="M36" s="65"/>
      <c r="N36" s="65"/>
      <c r="O36" s="65"/>
      <c r="P36" s="65"/>
      <c r="Q36" s="65"/>
      <c r="R36" s="65"/>
      <c r="S36" s="65"/>
      <c r="T36" s="65"/>
      <c r="U36" s="65"/>
      <c r="V36" s="65"/>
      <c r="W36" s="65"/>
      <c r="X36" s="65"/>
      <c r="Y36" s="65"/>
      <c r="Z36" s="65"/>
      <c r="AA36" s="65"/>
      <c r="AB36" s="65"/>
      <c r="AC36" s="65"/>
    </row>
    <row r="37" spans="1:29" ht="15" customHeight="1">
      <c r="A37" s="65"/>
      <c r="B37" s="270"/>
      <c r="C37" s="271"/>
      <c r="D37" s="271"/>
      <c r="E37" s="272"/>
      <c r="F37" s="286"/>
      <c r="G37" s="271"/>
      <c r="H37" s="271"/>
      <c r="I37" s="287"/>
      <c r="J37" s="65"/>
      <c r="K37" s="65"/>
      <c r="L37" s="65"/>
      <c r="M37" s="65"/>
      <c r="N37" s="65"/>
      <c r="O37" s="65"/>
      <c r="P37" s="65"/>
      <c r="Q37" s="65"/>
      <c r="R37" s="65"/>
      <c r="S37" s="65"/>
      <c r="T37" s="65"/>
      <c r="U37" s="65"/>
      <c r="V37" s="65"/>
      <c r="W37" s="65"/>
      <c r="X37" s="65"/>
      <c r="Y37" s="65"/>
      <c r="Z37" s="65"/>
      <c r="AA37" s="65"/>
      <c r="AB37" s="65"/>
      <c r="AC37" s="65"/>
    </row>
    <row r="38" spans="1:29" ht="15" customHeight="1">
      <c r="A38" s="65"/>
      <c r="B38" s="270"/>
      <c r="C38" s="271"/>
      <c r="D38" s="271"/>
      <c r="E38" s="272"/>
      <c r="F38" s="286"/>
      <c r="G38" s="271"/>
      <c r="H38" s="271"/>
      <c r="I38" s="287"/>
      <c r="J38" s="65"/>
      <c r="K38" s="65"/>
      <c r="L38" s="65"/>
      <c r="M38" s="65"/>
      <c r="N38" s="65"/>
      <c r="O38" s="65"/>
      <c r="P38" s="65"/>
      <c r="Q38" s="65"/>
      <c r="R38" s="65"/>
      <c r="S38" s="65"/>
      <c r="T38" s="65"/>
      <c r="U38" s="65"/>
      <c r="V38" s="65"/>
      <c r="W38" s="65"/>
      <c r="X38" s="65"/>
      <c r="Y38" s="65"/>
      <c r="Z38" s="65"/>
      <c r="AA38" s="65"/>
      <c r="AB38" s="65"/>
      <c r="AC38" s="65"/>
    </row>
    <row r="39" spans="1:29" ht="45.75" customHeight="1">
      <c r="A39" s="65"/>
      <c r="B39" s="270"/>
      <c r="C39" s="271"/>
      <c r="D39" s="271"/>
      <c r="E39" s="272"/>
      <c r="F39" s="286"/>
      <c r="G39" s="271"/>
      <c r="H39" s="271"/>
      <c r="I39" s="287"/>
      <c r="J39" s="65"/>
      <c r="K39" s="65"/>
      <c r="L39" s="65"/>
      <c r="M39" s="65"/>
      <c r="N39" s="65"/>
      <c r="O39" s="65"/>
      <c r="P39" s="65"/>
      <c r="Q39" s="65"/>
      <c r="R39" s="65"/>
      <c r="S39" s="65"/>
      <c r="T39" s="65"/>
      <c r="U39" s="65"/>
      <c r="V39" s="65"/>
      <c r="W39" s="65"/>
      <c r="X39" s="65"/>
      <c r="Y39" s="65"/>
      <c r="Z39" s="65"/>
      <c r="AA39" s="65"/>
      <c r="AB39" s="65"/>
      <c r="AC39" s="65"/>
    </row>
    <row r="40" spans="1:29" ht="13.5" customHeight="1">
      <c r="A40" s="65"/>
      <c r="B40" s="270"/>
      <c r="C40" s="271"/>
      <c r="D40" s="271"/>
      <c r="E40" s="272"/>
      <c r="F40" s="286"/>
      <c r="G40" s="271"/>
      <c r="H40" s="271"/>
      <c r="I40" s="287"/>
      <c r="J40" s="65"/>
      <c r="K40" s="65"/>
      <c r="L40" s="65"/>
      <c r="M40" s="65"/>
      <c r="N40" s="65"/>
      <c r="O40" s="65"/>
      <c r="P40" s="65"/>
      <c r="Q40" s="65"/>
      <c r="R40" s="65"/>
      <c r="S40" s="65"/>
      <c r="T40" s="65"/>
      <c r="U40" s="65"/>
      <c r="V40" s="65"/>
      <c r="W40" s="65"/>
      <c r="X40" s="65"/>
      <c r="Y40" s="65"/>
      <c r="Z40" s="65"/>
      <c r="AA40" s="65"/>
      <c r="AB40" s="65"/>
      <c r="AC40" s="65"/>
    </row>
    <row r="41" spans="1:29" ht="13.5" customHeight="1">
      <c r="A41" s="65"/>
      <c r="B41" s="270"/>
      <c r="C41" s="271"/>
      <c r="D41" s="271"/>
      <c r="E41" s="272"/>
      <c r="F41" s="286"/>
      <c r="G41" s="271"/>
      <c r="H41" s="271"/>
      <c r="I41" s="287"/>
      <c r="J41" s="65"/>
      <c r="K41" s="65"/>
      <c r="L41" s="65"/>
      <c r="M41" s="65"/>
      <c r="N41" s="65"/>
      <c r="O41" s="65"/>
      <c r="P41" s="65"/>
      <c r="Q41" s="65"/>
      <c r="R41" s="65"/>
      <c r="S41" s="65"/>
      <c r="T41" s="65"/>
      <c r="U41" s="65"/>
      <c r="V41" s="65"/>
      <c r="W41" s="65"/>
      <c r="X41" s="65"/>
      <c r="Y41" s="65"/>
      <c r="Z41" s="65"/>
      <c r="AA41" s="65"/>
      <c r="AB41" s="65"/>
      <c r="AC41" s="65"/>
    </row>
    <row r="42" spans="1:29" ht="218.25" customHeight="1">
      <c r="A42" s="65"/>
      <c r="B42" s="273"/>
      <c r="C42" s="274"/>
      <c r="D42" s="274"/>
      <c r="E42" s="275"/>
      <c r="F42" s="288"/>
      <c r="G42" s="274"/>
      <c r="H42" s="274"/>
      <c r="I42" s="289"/>
      <c r="J42" s="65"/>
      <c r="K42" s="65"/>
      <c r="L42" s="65"/>
      <c r="M42" s="65"/>
      <c r="N42" s="65"/>
      <c r="O42" s="65"/>
      <c r="P42" s="65"/>
      <c r="Q42" s="65"/>
      <c r="R42" s="65"/>
      <c r="S42" s="65"/>
      <c r="T42" s="65"/>
      <c r="U42" s="65"/>
      <c r="V42" s="65"/>
      <c r="W42" s="65"/>
      <c r="X42" s="65"/>
      <c r="Y42" s="65"/>
      <c r="Z42" s="65"/>
      <c r="AA42" s="65"/>
      <c r="AB42" s="65"/>
      <c r="AC42" s="65"/>
    </row>
    <row r="43" spans="1:29" ht="13.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row>
    <row r="44" spans="1:29" ht="13.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row>
    <row r="45" spans="1:29" ht="13.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row>
    <row r="46" spans="1:29" ht="13.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row>
    <row r="47" spans="1:29" ht="13.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row>
    <row r="48" spans="1:29" ht="13.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row>
    <row r="49" spans="1:29" ht="13.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row>
    <row r="50" spans="1:29" ht="13.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row>
    <row r="51" spans="1:29" ht="13.5" customHeight="1">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row>
    <row r="52" spans="1:29" ht="13.5" customHeight="1">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row>
    <row r="53" spans="1:29" ht="13.5" customHeight="1">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row>
    <row r="54" spans="1:29" ht="13.5" customHeight="1">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row>
    <row r="55" spans="1:29" ht="13.5" customHeight="1">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row>
    <row r="56" spans="1:29" ht="13.5" customHeight="1">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row>
    <row r="57" spans="1:29" ht="13.5" customHeight="1">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row>
    <row r="58" spans="1:29" ht="13.5" customHeight="1">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row>
    <row r="59" spans="1:29" ht="13.5" customHeight="1">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row>
    <row r="60" spans="1:29" ht="13.5"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row>
    <row r="61" spans="1:29" ht="13.5" customHeight="1">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row>
    <row r="62" spans="1:29" ht="13.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spans="1:29" ht="13.5" customHeight="1">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spans="1:29" ht="13.5" customHeight="1">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spans="1:29" ht="13.5" customHeight="1">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spans="1:29" ht="13.5" customHeight="1">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spans="1:29" ht="13.5" customHeight="1">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spans="1:29" ht="13.5" customHeight="1">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spans="1:29" ht="13.5" customHeight="1">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spans="1:29" ht="13.5" customHeigh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spans="1:29" ht="13.5" customHeigh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spans="1:29" ht="13.5" customHeight="1">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spans="1:29" ht="13.5" customHeight="1">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spans="1:29" ht="13.5" customHeight="1">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spans="1:29" ht="13.5" customHeight="1">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ht="13.5" customHeight="1">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spans="1:29" ht="13.5" customHeight="1">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spans="1:29" ht="13.5" customHeight="1">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spans="1:29" ht="13.5" customHeight="1">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spans="1:29" ht="13.5" customHeight="1">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spans="1:29" ht="13.5" customHeight="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spans="1:29" ht="13.5" customHeight="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ht="13.5" customHeight="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spans="1:29" ht="13.5" customHeight="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spans="1:29" ht="13.5" customHeight="1">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spans="1:29" ht="13.5" customHeight="1">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spans="1:29" ht="13.5" customHeight="1">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spans="1:29" ht="13.5" customHeight="1">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spans="1:29" ht="13.5" customHeight="1">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spans="1:29" ht="13.5" customHeight="1">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spans="1:29" ht="13.5" customHeight="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spans="1:29" ht="13.5" customHeight="1">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spans="1:29" ht="13.5" customHeight="1">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spans="1:29" ht="13.5" customHeight="1">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spans="1:29" ht="13.5" customHeight="1">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spans="1:29" ht="13.5" customHeight="1">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spans="1:29" ht="13.5" customHeight="1">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spans="1:29" ht="13.5" customHeight="1">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spans="1:29" ht="13.5" customHeight="1">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spans="1:29" ht="13.5" customHeight="1">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spans="1:29" ht="13.5" customHeight="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spans="1:29" ht="13.5" customHeight="1">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spans="1:29" ht="13.5" customHeight="1">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spans="1:29" ht="13.5" customHeight="1">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spans="1:29" ht="13.5" customHeight="1">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spans="1:29" ht="13.5" customHeight="1">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spans="1:29" ht="13.5" customHeight="1">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spans="1:29" ht="13.5" customHeight="1">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spans="1:29" ht="13.5" customHeight="1">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spans="1:29" ht="13.5" customHeight="1">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spans="1:29" ht="13.5" customHeight="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spans="1:29" ht="13.5" customHeight="1">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spans="1:29" ht="13.5" customHeight="1">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spans="1:29" ht="13.5" customHeight="1">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spans="1:29" ht="13.5" customHeight="1">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spans="1:29" ht="13.5" customHeight="1">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spans="1:29" ht="13.5" customHeight="1">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spans="1:29" ht="13.5" customHeight="1">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spans="1:29" ht="13.5" customHeight="1">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spans="1:29" ht="13.5" customHeight="1">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spans="1:29" ht="13.5" customHeight="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spans="1:29" ht="13.5" customHeight="1">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spans="1:29" ht="13.5" customHeight="1">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spans="1:29" ht="13.5" customHeight="1">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spans="1:29" ht="13.5" customHeight="1">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spans="1:29" ht="13.5" customHeight="1">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spans="1:29" ht="13.5" customHeight="1">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spans="1:29" ht="13.5" customHeight="1">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spans="1:29" ht="13.5" customHeight="1">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spans="1:29" ht="13.5" customHeight="1">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spans="1:29" ht="13.5" customHeight="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spans="1:29" ht="13.5" customHeight="1">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spans="1:29" ht="13.5" customHeight="1">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spans="1:29" ht="13.5" customHeight="1">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spans="1:29" ht="13.5" customHeight="1">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spans="1:29" ht="13.5" customHeight="1">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spans="1:29" ht="13.5" customHeight="1">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spans="1:29" ht="13.5" customHeight="1">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spans="1:29" ht="13.5" customHeight="1">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spans="1:29" ht="13.5" customHeight="1">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spans="1:29" ht="13.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spans="1:29" ht="13.5" customHeight="1">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spans="1:29" ht="13.5" customHeight="1">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spans="1:29" ht="13.5" customHeight="1">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spans="1:29" ht="13.5" customHeight="1">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spans="1:29" ht="13.5" customHeight="1">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spans="1:29" ht="13.5" customHeight="1">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spans="1:29" ht="13.5"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spans="1:29" ht="13.5" customHeight="1">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spans="1:29" ht="13.5" customHeight="1">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spans="1:29" ht="13.5" customHeight="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spans="1:29" ht="13.5"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spans="1:29" ht="13.5" customHeight="1">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spans="1:29" ht="13.5"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spans="1:29" ht="13.5" customHeight="1">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spans="1:29" ht="13.5"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spans="1:29" ht="13.5"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spans="1:29" ht="13.5"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spans="1:29" ht="13.5" customHeight="1">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spans="1:29" ht="13.5"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spans="1:29" ht="13.5"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spans="1:29" ht="13.5"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spans="1:29" ht="13.5"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spans="1:29" ht="13.5"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spans="1:29" ht="13.5" customHeight="1">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spans="1:29" ht="13.5"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spans="1:29" ht="13.5"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spans="1:29" ht="13.5" customHeight="1">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spans="1:29" ht="13.5"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spans="1:29" ht="13.5" customHeight="1">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spans="1:29" ht="13.5"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spans="1:29" ht="13.5"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spans="1:29" ht="13.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spans="1:29" ht="13.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spans="1:29" ht="13.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spans="1:29" ht="13.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spans="1:29" ht="13.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spans="1:29" ht="13.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spans="1:29" ht="13.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spans="1:29" ht="13.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spans="1:29" ht="13.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spans="1:29" ht="13.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spans="1:29" ht="13.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spans="1:29" ht="13.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spans="1:29" ht="13.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spans="1:29" ht="13.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spans="1:29" ht="13.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spans="1:29" ht="13.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spans="1:29" ht="13.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spans="1:29" ht="13.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spans="1:29" ht="13.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spans="1:29" ht="13.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spans="1:29" ht="13.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spans="1:29" ht="13.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spans="1:29" ht="13.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spans="1:29" ht="13.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spans="1:29" ht="13.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spans="1:29" ht="13.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spans="1:29" ht="13.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spans="1:29" ht="13.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spans="1:29" ht="13.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spans="1:29" ht="13.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spans="1:29" ht="13.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spans="1:29" ht="13.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spans="1:29" ht="13.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spans="1:29" ht="13.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spans="1:29" ht="13.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spans="1:29" ht="13.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spans="1:29" ht="13.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spans="1:29" ht="13.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spans="1:29" ht="13.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spans="1:29" ht="13.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spans="1:29" ht="13.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spans="1:29" ht="13.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spans="1:29" ht="13.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spans="1:29" ht="13.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spans="1:29" ht="13.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spans="1:29" ht="13.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spans="1:29" ht="13.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spans="1:29" ht="13.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spans="1:29" ht="13.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spans="1:29" ht="13.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spans="1:29" ht="13.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spans="1:29" ht="13.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spans="1:29" ht="13.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spans="1:29" ht="13.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spans="1:29" ht="13.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spans="1:29" ht="13.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spans="1:29" ht="13.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spans="1:29" ht="13.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spans="1:29" ht="13.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spans="1:29" ht="13.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C7"/>
    <mergeCell ref="D7:E7"/>
    <mergeCell ref="F7:G7"/>
    <mergeCell ref="H7:I7"/>
    <mergeCell ref="H8:H9"/>
    <mergeCell ref="I8:I9"/>
    <mergeCell ref="B29:I29"/>
    <mergeCell ref="B31:E31"/>
    <mergeCell ref="F31:I31"/>
    <mergeCell ref="B32:E42"/>
    <mergeCell ref="F32:I42"/>
    <mergeCell ref="D6:E6"/>
    <mergeCell ref="F6:G6"/>
    <mergeCell ref="B1:I1"/>
    <mergeCell ref="B2:I2"/>
    <mergeCell ref="B3:I3"/>
    <mergeCell ref="B4:I4"/>
    <mergeCell ref="B5:C5"/>
    <mergeCell ref="D5:I5"/>
    <mergeCell ref="H6:I6"/>
    <mergeCell ref="B6:C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Indicadores</vt:lpstr>
      <vt:lpstr>TABLERO DE MANDO</vt:lpstr>
      <vt:lpstr>GIP009</vt:lpstr>
      <vt:lpstr>GIP008</vt:lpstr>
      <vt:lpstr>GIP006</vt:lpstr>
      <vt:lpstr>GIP010</vt:lpstr>
      <vt:lpstr>SIG002</vt:lpstr>
      <vt:lpstr>SIG005 </vt:lpstr>
      <vt:lpstr>SIG007</vt:lpstr>
      <vt:lpstr>SIG008</vt:lpstr>
      <vt:lpstr>GET002</vt:lpstr>
      <vt:lpstr>GET003</vt:lpstr>
      <vt:lpstr>GET004</vt:lpstr>
      <vt:lpstr>GET005</vt:lpstr>
      <vt:lpstr>GET006</vt:lpstr>
      <vt:lpstr>GET007</vt:lpstr>
      <vt:lpstr>GCE001</vt:lpstr>
      <vt:lpstr>GCE002</vt:lpstr>
      <vt:lpstr>NIC001</vt:lpstr>
      <vt:lpstr>NIC002</vt:lpstr>
      <vt:lpstr>PPA002</vt:lpstr>
      <vt:lpstr>PPA003</vt:lpstr>
      <vt:lpstr>INA002</vt:lpstr>
      <vt:lpstr>GDS001</vt:lpstr>
      <vt:lpstr>GDS002</vt:lpstr>
      <vt:lpstr>SCD001</vt:lpstr>
      <vt:lpstr>SCD002</vt:lpstr>
      <vt:lpstr>SCD003</vt:lpstr>
      <vt:lpstr>SCD004</vt:lpstr>
      <vt:lpstr>GFI005</vt:lpstr>
      <vt:lpstr>GFI006</vt:lpstr>
      <vt:lpstr>GAD001</vt:lpstr>
      <vt:lpstr>GAD003</vt:lpstr>
      <vt:lpstr>GAD004</vt:lpstr>
      <vt:lpstr>GAD005</vt:lpstr>
      <vt:lpstr>GAD006</vt:lpstr>
      <vt:lpstr>GAD007</vt:lpstr>
      <vt:lpstr>DOC004</vt:lpstr>
      <vt:lpstr>ATH001</vt:lpstr>
      <vt:lpstr>ATH006</vt:lpstr>
      <vt:lpstr>ATH007</vt:lpstr>
      <vt:lpstr>ATH008</vt:lpstr>
      <vt:lpstr>ATH009</vt:lpstr>
      <vt:lpstr>CTR004</vt:lpstr>
      <vt:lpstr>CTR006</vt:lpstr>
      <vt:lpstr>CTR007</vt:lpstr>
      <vt:lpstr>GJR001</vt:lpstr>
      <vt:lpstr>GJR002</vt:lpstr>
      <vt:lpstr>GTI001</vt:lpstr>
      <vt:lpstr>GTI002</vt:lpstr>
      <vt:lpstr>GTI003</vt:lpstr>
      <vt:lpstr>GTI004</vt:lpstr>
      <vt:lpstr>GTI005</vt:lpstr>
      <vt:lpstr>GTI006</vt:lpstr>
      <vt:lpstr>GTI007</vt:lpstr>
      <vt:lpstr>GTI008</vt:lpstr>
      <vt:lpstr>DIS003</vt:lpstr>
      <vt:lpstr>EIN001</vt:lpstr>
      <vt:lpstr>EIN003 </vt:lpstr>
      <vt:lpstr>Tablero de control</vt:lpstr>
      <vt:lpstr>MYV</vt:lpstr>
      <vt:lpstr>Comunidad</vt:lpstr>
      <vt:lpstr>Procesos</vt:lpstr>
      <vt:lpstr>Aprendizaje</vt:lpstr>
      <vt:lpstr>Recursos</vt:lpstr>
      <vt:lpstr>MYV O</vt:lpstr>
      <vt:lpstr>Comunidad O</vt:lpstr>
      <vt:lpstr>Procesos O</vt:lpstr>
      <vt:lpstr>Aprendizaje O</vt:lpstr>
      <vt:lpstr>Recursos O</vt:lpstr>
      <vt:lpstr>Objetivo 1</vt:lpstr>
      <vt:lpstr>Objetivo 2</vt:lpstr>
      <vt:lpstr>Objetivo 3</vt:lpstr>
      <vt:lpstr>Objetivo 4</vt:lpstr>
      <vt:lpstr>Objetivo 5</vt:lpstr>
      <vt:lpstr>Objetivo 6</vt:lpstr>
      <vt:lpstr>Objetivo 7</vt:lpstr>
      <vt:lpstr>Objetivo 8</vt:lpstr>
      <vt:lpstr>Graficas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Jovis</dc:creator>
  <cp:lastModifiedBy>Jovis</cp:lastModifiedBy>
  <dcterms:created xsi:type="dcterms:W3CDTF">2021-06-17T15:26:46Z</dcterms:created>
  <dcterms:modified xsi:type="dcterms:W3CDTF">2021-06-17T15:54:37Z</dcterms:modified>
</cp:coreProperties>
</file>