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Laura Juliana Álvare\Documents\"/>
    </mc:Choice>
  </mc:AlternateContent>
  <bookViews>
    <workbookView xWindow="0" yWindow="0" windowWidth="20490" windowHeight="7620"/>
  </bookViews>
  <sheets>
    <sheet name="Proyectos" sheetId="5" r:id="rId1"/>
  </sheets>
  <externalReferences>
    <externalReference r:id="rId2"/>
    <externalReference r:id="rId3"/>
  </externalReferences>
  <definedNames>
    <definedName name="_xlnm._FilterDatabase" localSheetId="0" hidden="1">Proyectos!$A$7:$J$294</definedName>
    <definedName name="_xlnm.Print_Area" localSheetId="0">Proyectos!$A$2:$J$296</definedName>
    <definedName name="corporación">[1]Hoja5!$A$2:$A$34</definedName>
    <definedName name="Pacífico">[2]Hoja2!$M$31:$M$34</definedName>
    <definedName name="_xlnm.Print_Titles" localSheetId="0">Proyectos!$7:$7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94" i="5" l="1"/>
  <c r="G294" i="5"/>
  <c r="F294" i="5"/>
  <c r="E294" i="5"/>
  <c r="I292" i="5" l="1"/>
  <c r="E291" i="5" l="1"/>
  <c r="I293" i="5"/>
  <c r="I294" i="5" s="1"/>
  <c r="E247" i="5" l="1"/>
  <c r="E181" i="5"/>
  <c r="E140" i="5"/>
  <c r="E129" i="5"/>
  <c r="E89" i="5"/>
  <c r="E57" i="5"/>
  <c r="E12" i="5"/>
  <c r="I26" i="5"/>
  <c r="I22" i="5"/>
  <c r="E296" i="5" l="1"/>
  <c r="I227" i="5" l="1"/>
  <c r="I222" i="5"/>
  <c r="I220" i="5"/>
  <c r="I218" i="5"/>
  <c r="F213" i="5"/>
  <c r="I212" i="5"/>
  <c r="I203" i="5"/>
  <c r="I196" i="5"/>
  <c r="I148" i="5" l="1"/>
  <c r="F200" i="5" l="1"/>
  <c r="H154" i="5"/>
  <c r="I154" i="5" s="1"/>
  <c r="H133" i="5"/>
  <c r="H88" i="5"/>
  <c r="H96" i="5"/>
  <c r="H129" i="5" s="1"/>
  <c r="F96" i="5"/>
  <c r="F11" i="5"/>
  <c r="H291" i="5"/>
  <c r="G291" i="5"/>
  <c r="F291"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48" i="5"/>
  <c r="H247" i="5"/>
  <c r="G247" i="5"/>
  <c r="F247" i="5"/>
  <c r="I183" i="5"/>
  <c r="I184" i="5"/>
  <c r="I185" i="5"/>
  <c r="I186" i="5"/>
  <c r="I187" i="5"/>
  <c r="I188" i="5"/>
  <c r="I189" i="5"/>
  <c r="I190" i="5"/>
  <c r="I191" i="5"/>
  <c r="I192" i="5"/>
  <c r="I193" i="5"/>
  <c r="I194" i="5"/>
  <c r="I195" i="5"/>
  <c r="I197" i="5"/>
  <c r="I198" i="5"/>
  <c r="I199" i="5"/>
  <c r="I200" i="5"/>
  <c r="I201" i="5"/>
  <c r="I202" i="5"/>
  <c r="I204" i="5"/>
  <c r="I205" i="5"/>
  <c r="I206" i="5"/>
  <c r="I207" i="5"/>
  <c r="I208" i="5"/>
  <c r="I209" i="5"/>
  <c r="I210" i="5"/>
  <c r="I211" i="5"/>
  <c r="I213" i="5"/>
  <c r="I214" i="5"/>
  <c r="I215" i="5"/>
  <c r="I216" i="5"/>
  <c r="I217" i="5"/>
  <c r="I219" i="5"/>
  <c r="I221" i="5"/>
  <c r="I223" i="5"/>
  <c r="I224" i="5"/>
  <c r="I225" i="5"/>
  <c r="I226" i="5"/>
  <c r="I228" i="5"/>
  <c r="I229" i="5"/>
  <c r="I230" i="5"/>
  <c r="I231" i="5"/>
  <c r="I232" i="5"/>
  <c r="I233" i="5"/>
  <c r="I234" i="5"/>
  <c r="I235" i="5"/>
  <c r="I236" i="5"/>
  <c r="I237" i="5"/>
  <c r="I238" i="5"/>
  <c r="I239" i="5"/>
  <c r="I240" i="5"/>
  <c r="I241" i="5"/>
  <c r="I242" i="5"/>
  <c r="I243" i="5"/>
  <c r="I244" i="5"/>
  <c r="I245" i="5"/>
  <c r="I246" i="5"/>
  <c r="I182" i="5"/>
  <c r="H181" i="5"/>
  <c r="G181" i="5"/>
  <c r="F181" i="5"/>
  <c r="I142" i="5"/>
  <c r="I143" i="5"/>
  <c r="I144" i="5"/>
  <c r="I145" i="5"/>
  <c r="I146" i="5"/>
  <c r="I147" i="5"/>
  <c r="I149" i="5"/>
  <c r="I150" i="5"/>
  <c r="I151" i="5"/>
  <c r="I152" i="5"/>
  <c r="I153"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41" i="5"/>
  <c r="H140" i="5"/>
  <c r="G140" i="5"/>
  <c r="F140" i="5"/>
  <c r="I131" i="5"/>
  <c r="I132" i="5"/>
  <c r="I133" i="5"/>
  <c r="I134" i="5"/>
  <c r="I135" i="5"/>
  <c r="I136" i="5"/>
  <c r="I137" i="5"/>
  <c r="I138" i="5"/>
  <c r="I139" i="5"/>
  <c r="I130" i="5"/>
  <c r="G129" i="5"/>
  <c r="F129" i="5"/>
  <c r="I91" i="5"/>
  <c r="I92" i="5"/>
  <c r="I93" i="5"/>
  <c r="I94" i="5"/>
  <c r="I95"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90" i="5"/>
  <c r="H89" i="5"/>
  <c r="G89" i="5"/>
  <c r="F89"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58" i="5"/>
  <c r="I19" i="5"/>
  <c r="I18" i="5"/>
  <c r="I17" i="5"/>
  <c r="I16" i="5"/>
  <c r="I15" i="5"/>
  <c r="I14" i="5"/>
  <c r="I13" i="5"/>
  <c r="H57" i="5"/>
  <c r="G57" i="5"/>
  <c r="I27" i="5"/>
  <c r="I23" i="5"/>
  <c r="I20" i="5"/>
  <c r="I21" i="5"/>
  <c r="I24" i="5"/>
  <c r="I25"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H12" i="5"/>
  <c r="G12" i="5"/>
  <c r="I10" i="5"/>
  <c r="I9" i="5"/>
  <c r="I8" i="5"/>
  <c r="G296" i="5" l="1"/>
  <c r="H296" i="5"/>
  <c r="I11" i="5"/>
  <c r="I96" i="5"/>
  <c r="I129" i="5" s="1"/>
  <c r="F12" i="5"/>
  <c r="I247" i="5"/>
  <c r="I291" i="5"/>
  <c r="I181" i="5"/>
  <c r="I140" i="5"/>
  <c r="F57" i="5"/>
  <c r="I89" i="5"/>
  <c r="I57" i="5"/>
  <c r="I12" i="5"/>
  <c r="I296" i="5" l="1"/>
  <c r="F296" i="5"/>
</calcChain>
</file>

<file path=xl/comments1.xml><?xml version="1.0" encoding="utf-8"?>
<comments xmlns="http://schemas.openxmlformats.org/spreadsheetml/2006/main">
  <authors>
    <author/>
  </authors>
  <commentList>
    <comment ref="H211" authorId="0" shapeId="0">
      <text>
        <r>
          <rPr>
            <sz val="11"/>
            <color rgb="FF000000"/>
            <rFont val="Calibri"/>
            <family val="2"/>
          </rPr>
          <t>MINISTERIO DE DEFENSA  ACIONAL - DIRECCIÓN GENERAL MARITIMA:</t>
        </r>
      </text>
    </comment>
  </commentList>
</comments>
</file>

<file path=xl/sharedStrings.xml><?xml version="1.0" encoding="utf-8"?>
<sst xmlns="http://schemas.openxmlformats.org/spreadsheetml/2006/main" count="1136" uniqueCount="363">
  <si>
    <t>MINISTERIO DE AMBIENTE Y DESARROLLO SOSTENIBLE</t>
  </si>
  <si>
    <t>OFICINA ASESORA DE PLANEACIÓN</t>
  </si>
  <si>
    <t>SISTEMA GENERAL DE REGALÍAS</t>
  </si>
  <si>
    <t>BPIN</t>
  </si>
  <si>
    <t>NOMBRE PROYECTO</t>
  </si>
  <si>
    <t>CORPOGUAJIRA</t>
  </si>
  <si>
    <t>TIPO OCAD</t>
  </si>
  <si>
    <t>NOMBRE OCAD</t>
  </si>
  <si>
    <t>DEPARTAMENTO</t>
  </si>
  <si>
    <t>VALOR SGR</t>
  </si>
  <si>
    <t>REGIONAL RF</t>
  </si>
  <si>
    <t>CARIBE</t>
  </si>
  <si>
    <t>CONSTRUCCIÓN DE UN SISTEMA DE CONTROL DE INUNDACIONES EN LA VIA NACIONAL 8801, A LA ALTURA DEL MUNICIPIO DE FONSECA QUE AFECTA EL SUR DEL DEPARTAMENTO DE LA GUAJIRA</t>
  </si>
  <si>
    <t>IMPLEMENTACIÓN DE OBRAS DE MITIGACIÓN, PREVENCIÓN, PROTECCIÓN Y MANTENIMIENTO HIDRÁULICO EN EL RÍO RANCHERÍA, MUNICIPIOS DE DISTRACCIÓN, FONSECA, BARRANCAS Y MANAURE DEL DEPARTAMENTO DE LA GUAJIRA</t>
  </si>
  <si>
    <t>REGIONAL</t>
  </si>
  <si>
    <t>FORTALECIMIENTO DEL SISTEMA DE ALERTAS TEMPRANAS EN EL DEPARTAMENTO DE LA GUAJIRA</t>
  </si>
  <si>
    <t>DEPARTAMENTAL</t>
  </si>
  <si>
    <t>LA GUAJIRA</t>
  </si>
  <si>
    <t>CONSTRUCCIÓN DE OBRAS PARA EL CONTROL DE INUNDACIÓN Y EROSIÓN EN LOS ARROYOS KUTANAMANA Y CHEMERRAIN EN EL MUNICIPIO DE URIBIA DEPARTAMENTO DE LA GUAJIRA</t>
  </si>
  <si>
    <t>CONSTRUCCIÓN DE CANAL ABIERTO EN CONCRETO RÍGIDO PARA EVITAR LAS INUNDACIONES EN EL SECTOR NORORIETAL DEL CASCO URBANO DE SAN JUAN DEL CESAR LA GUAJIRA</t>
  </si>
  <si>
    <t>IMPLEMENTACIÓN DE ACCIONES DE ADAPTACIÓN AL CAMBIO CLIMÁTICO ANTE LA ESCASEZ HÍDRICA EN EL MUNICIPIO DE URIBIA, LA GUAJIRA</t>
  </si>
  <si>
    <t>REHABILITACIÓN DE ECOSISTEMAS FORESTALES EN LAS CUENCAS DE LOS RÍOS RANCHERÍA, TAPIAS Y CESAR EN LOS MUNICIPIOS DE RIOHACHA, SAN JUAN DEL CESAR, MANAURE Y ALBANIA - LA GUAJIRA</t>
  </si>
  <si>
    <t>CORPORACIÓN</t>
  </si>
  <si>
    <t>RECUPERACIÓN DE LA CUENCA MEDIA DE LOS RÍOS MARQUEZOTE Y MARQUEZOTICO MUNICIPIO URUMITA, LA GUAJIRA, CARIBE</t>
  </si>
  <si>
    <t>MEJORAMIENTO LIMPIEZA DEL CAUCE Y CONSTRUCCIÓN DE OBRAS DE PROTECCIÓN EN LOS ARROYOS KUTANAMANA Y CHEMERRAIN EN EL MUNICIPIO DE URIBIA, LA GUAJIRA, CARIBE</t>
  </si>
  <si>
    <t>ESTUDIOS PARA LA DECLARATORIA DE UN ÁREA NATURAL PROTEGIDA EN UNA ZONA BMS-T Y EL HUMEDAL WASHINGTON Y FORMULACIÓN PLAN DE MANEJO MAICAO, LA GUAJIRA</t>
  </si>
  <si>
    <t>DESARROLLO MANEJO Y APROVECHAMIENTO DE LOS RESIDUOS SÓLIDOS Y ORGÁNICOS EN EL SAN JUAN DEL CESAR, LA GUAJIRA, CARIBE</t>
  </si>
  <si>
    <t>DESARROLLO E IMPLEMENTACIÓN DE ACCIONES AMBIENTALES PARA PROMOVER LA CONSERVACIÓN Y PROTECCIÓN DE LOS RN AGUA SUELO AIRE FAUNA Y FLORA SP VILLANUEVA, LA GUAJIRA</t>
  </si>
  <si>
    <t>CONSTRUCCIÓN DE UN POZO SUBTERRÁNEO PARA  PROVEER SUFICIENTE AGUA A LAS COMUNIDADES DE KASICHE I, KASICHE II, LA PARCELA Y WAYUMANO MAICAO, LA GUAJIRA</t>
  </si>
  <si>
    <t>DESARROLLO ESQUEMA DE SOSTENIBILIDAD COMUNITARIO PARA SISTEMAS DE EXTRACCIÓN DE AGUA SUBTERRÁNEA EN COMUNIDADES RURALES MUNICIPIOS DE RIOHACHA, MANAURE, ALBANIA, URIBIA Y MAICAO, UBICADOS EN LA MEDIA Y ALTA GUAJIRA</t>
  </si>
  <si>
    <t>CONSTRUCCIÓN DE MICROACUEDUCTOS PARA SUMINISTRO DE AGUA POTABLE Y SEGURA, UTILIZANDO UN SISTEMA DE BOMBEO DE ENERGÍA FOTOVOLTÁICA EN JUYATPANA, GALILEA, BETANIA, SANTA CLARA, HAMACA, TOLDA, MONGUÍ Y NUEVA LUCHA, RIOHACHA, LA GUAJIRA</t>
  </si>
  <si>
    <t>CONSTRUCCIÓN POZO SUBTERRÁNEO PARA BOMBEO, ALMECENAMIENTO Y ABASTECIMIENTO DE PERICO ZONA RURAL DEL MUNICIPIO DE RIOHACHA, LA GUAJIRA</t>
  </si>
  <si>
    <t>FORTALECIMIENTO Y OPERACIÓN DEL SISTEMA DE VIGILANCIA DE LA CALIDAD DEL AIRE EN TODO EL DEPARTAMENTO, LA GUAJIRA, CARIBE</t>
  </si>
  <si>
    <t>CONSTRUCCIÓN DE MUROS EN GAVIONES EN EL SECTOR PASAJE LA YEE LOS HATICOS - LA JUNTA, MUNICIPIO DE SAN JUAN DEL CESAR, LA GUAJIRA, CARIBE</t>
  </si>
  <si>
    <t>CONSTRUCCIÓN Y ADECUACIÓN DE RESERVORIOS EN LOS RESGUARDOS INDÍGENAS JURISDICCIÓN DEL MUNICIPIO DE BARRANCAS, LA GUAJIRA, CARIBE</t>
  </si>
  <si>
    <t>PROTECCIÓN CONTRA INUNDACIONES CON GAVIONES EN MÁRGENES DERECHA E IZQUIERDA DEL ARROYITO, CORREGIMIENTO DE LOS REMEDIOS, ALBANIA, LA GUAJIRA</t>
  </si>
  <si>
    <t>RECUPERACIÓN Y LIMPIEZA DEL CANAL SAN JOSÉ-MONTEBELLO MAICAO, LA GUAJIRA, CARIBE</t>
  </si>
  <si>
    <t>REFORESTACIÓN Y LIMPIEZA DE LAS MÁRGENES DERECHA E IZQUIERDA DEL RÍO RANCHERÍA EN SU PASO POR BARRANCAS, LA GUAJIRA, CARIBE</t>
  </si>
  <si>
    <t>RESTAURACIÓN ACTIVA Y PASIVA DE LOS RÍOS TOMARRAZÓN, COTOPRIX, CAÑAS Y JEREZ EN LOS MUNICIPIOS DE RIOHACHA Y DIBULLA, LA  GUAJIRA</t>
  </si>
  <si>
    <t>RECUPERACIÓN, PROTECCIÓN DE LA MICROCUENCA MANANTIAL EL POZO Y FORTALECIMIENTO SOCIOAMBIENTAL EN CUATRO COMUNIDADES INDÍGENAS DEL MUNICIPIO DE HATONUEVO, LA GUAJIRA</t>
  </si>
  <si>
    <t>ESTUDIOS PARA LA DELIMITACIÓN DE 4 HUMEDALES EN RIOHACHA, 1 EN DIBULLA, 1 EN MAICAO Y 1 EN EL MOLINO EN EL DEPARTAMENTO DE LA GUAJIRA</t>
  </si>
  <si>
    <t>APOYO AL PROGRAMA DE CONSERVACIÓN DE LA BIODIVERSIDAD, MEDIANTE LA ATENCIÓN Y RECUPERACIÓN DE FAUNA Y FLORA SILVESTRE EN EL DEPARTAMENTO DE LA GUAJIRA</t>
  </si>
  <si>
    <t>RESTAURACIÓN ACTIVA Y PASIVA, EN EL RÍO RANCHERÍA, TRAMO LOS PULGARES-PUENTE EL CERCADO MUNICIPIO DISTRACCIÓN, LA GUAJIRA, CARIBE</t>
  </si>
  <si>
    <t>REFORESTACIÓN Y AISLAMIENTO EN LA CUENCA MEDIA DEL RÍO EL MOLINO EN EL MUNICIPIO DE EL MOLINO, LA GUAJIRA, CARIBE</t>
  </si>
  <si>
    <t>CONSTRUCCIÓN DE AISLAMIENTOS PARA PROTECCIÓN Y RECUPERACIÓN DE LAS CUENCAS DE LOS RÍOS CESAR Y RANCHERÍA, MUNICIPIO DE SAN JUAN DEL CESAR, LA GUAJIRA</t>
  </si>
  <si>
    <t>SANEAMIENTO PREDIAL EN ZONAS DE IMPORTANCIA ESTRATÉGICA PARA LA CONSERVACIÓN DE CERRO PINTAO Y LA RESERVA FORESTAL MONTES DE OCA, DEPARTAMENTO DE LA GUAJIRA</t>
  </si>
  <si>
    <t>FORMULACIÓN DE PLANES DE ORDENAMIENTO DEL RECURSO HÍDRICO DE LOS RÍOS TAPIAS Y CAÑAS EN LOS MUNICIPIOS DE RIOHACHA Y DIBULLA, LA GUAJIRA</t>
  </si>
  <si>
    <t>RESTAURACIÓN Y PROTECCIÓN DE LOS ECOSISTEMAS DE 13 COMUNIDADES AFROCOLOMBIANAS, DEVASTADOS POR LA OLA INVERNAL DE 2011, MUNICIPIO DE RIOHACHA, LA GUAJIRA</t>
  </si>
  <si>
    <t>CONSTRUCCIÓN DE ACUEDUCTO PARA LA COMUNIDAD INDÍGENA DE LA LOMA DEL POTRERO, ZONA RURAL DEL MUNICIPIO DE SAN JUAN DEL CESAR, LA GUAJIRA</t>
  </si>
  <si>
    <t>REFORESTACIÓN EN SECTORES DE CINCO MUNICIPIOS PERTENECIENTES A LA CUENCA DEL RÍO RANCHERÍA, COMO MEDIDA PREVENTIVA ENMARCADA Y PRIORIZADA EN LA ZONIFICACIÓN DE RIESGOS, DEPARTAMENTO DE LA GUAJIRA</t>
  </si>
  <si>
    <t>CONSTRUCCIÓN DE POZOS Y OBRAS COMPLEMENTARIAS PARA EL ABASTECIMIENTO DE AGUA EN LAS COMUNIDADES AFRODESCENDIENTES DE LOS CORREGIMIENTOS DE JUAN Y MEDIO Y LAS PALMAS, MUNICIPIO DE RIOHACHA</t>
  </si>
  <si>
    <t>RECUPERACIÓN DE ÁRBOLES EN ESTADO DE RIESGO EN LAS RIBERAS DE LOS RÍOS CORUAL, TAPIAS, JEREZ Y CAÑAS, JURISDICCIÓN DE LOS MUNICIPIOS DE RIOHACHA Y DIBULLA DEPARTAMENTO DE LA GUAJIRA</t>
  </si>
  <si>
    <t>ESTUDIO DE EVALUACIÓN AMBIENTAL ESTRATÉGICA DEL SECTOR DE LA MINERÍA EN EL DEPARTAMENTO DE LA GUAJIRA</t>
  </si>
  <si>
    <t>MANTENIMIENTO Y SOSTENIMIENTO DE PLANTACIONES FORESTALES PROTECTORAS Y AISLAMIENTO EN LA CUENCA DE LOS RÍOS CAÑAS, PALOMINO, TAPIAS, TOMARRAZÓN, JEREZ Y DE LA SERRANÍA DEL PERIJÁ, LA GUAJIRA</t>
  </si>
  <si>
    <t>IMPLEMENTACIÓN DE ESTRATEGIAS DE CONSERVACIÓN EN ESPECIES DE FAUNA CON ENFOQUE EN ECOSISTEMAS EN LOS MUNICIPIOS DE RIOHACHA, SAN JUAN DEL CESAR, ALBANIA, MAICAO Y MANAURE, LA GUAJIRA, CARIBE</t>
  </si>
  <si>
    <t>ESTUDIO DE LÍNEA BASE PARA LA DECLARATORIA COMO ÁREA PROTEGIDA DE LOS SECTORES DE BAHÍA HONDA Y BAHÍA HONDITA, MUNICIPIO DE URIBIA, DEPARTAMENTO DE LA GUAJIRA</t>
  </si>
  <si>
    <t>IMPLEMENTACIÓN DE ESTRATEGIAS AMBIENTALES PARA LA GESTIÓN INTEGRAL DE RESIDUOS SÓLIDOS, EN LOS MUNICIPIOS DE LA JAGUA DEL PILAR, URUMITA Y EL MOLINO, LA GUAJIRA, CARIBE</t>
  </si>
  <si>
    <t>IMPLEMENTACIÓN DE ACCIONES AMBIENTALES PARA LA DISPOSICIÓN Y MANEJO ADECUADO DE RESIDUOS SÓLIDOS DOMICILIARIOS Y FORTALECIMIENTO DEL COMPARENDO AMBIENTAL EN EL MUNICIPIO DE DISTRACCIÓN LA GUAJIRA</t>
  </si>
  <si>
    <t>FORMULACIÓN DEL PLAN DE ORDENACIÓN Y MANEJO DE LAS CUENCAS DEL NSS ANCHO Y OTROS DIRECTOS AL CARIBE LOCALIZADAS EN EL MUNICIPIO DE DIBULLA, DEPARTAMENTO DE LA GUAJIRA, REGIÓN CARIBE</t>
  </si>
  <si>
    <t>IMPLEMENTACIÓN DE SOLUCIONES INTEGRALES DE ABASTECIMIENTO DE AGUA PARA CONSUMO Y SEGURIDAD ALIMENTARIA EN EL PUEBLO INDÍGENA DE BUNKUAMAKE, RIOHACHA, LA GUAJIRA</t>
  </si>
  <si>
    <t>IMPLEMENTACIÓN DE ACCIONES DE REHABILITACIÓN DE LA FAUNA SILVESTRE Y DE CULTURA AMBIENTAL EN LA CONSERVACIÓN DEL PATRIMONIO NATURAL DE LA GUAJIRA</t>
  </si>
  <si>
    <t>RECUPERACIÓN DE CAUCES Y MÁRGENES EN LOS RÍOS JEREZ, CAÑAS, ANCHO Y NEGRO MUNICIPIO DE DIBULLA, DEPARTAMENTO DE LA GUAJIRA</t>
  </si>
  <si>
    <t>RESTAURACIÓN PASIVA DE ECOSISTEMAS DE LAS MICROCUENCAS DE LOS ARROYOS PESQUERÍA Y EL SALADO, VEREDAS SIERRA AZUL Y PUNTO CLARO, SERRANÍA DEL PERIJÁ, MUNICIPIO DE BARRANCAS, DEPARTAMENTO DE LA GUAJIRA</t>
  </si>
  <si>
    <t>ADECUACIÓN Y LIMPIEZA DEL ARROYO MAJUPAY COMPRENDIDO ENTRE LOS BARRIOS MAJUPAY Y VILLA AMELIA 2  EN EL MUNICIPIO DE MAICAO LA GUAJIRA</t>
  </si>
  <si>
    <t>IMPLEMENTACIÓN DE ESTRATEGIAS PARA EL MANEJO INTEGRAL TECNIFICADO  DE VIVEROS PERMANENTES EN LOS MUNICIPIOS DE URUMITA, FONSECA, HATONUEVO Y DIBULLA - DEPARTAMENTO DE LA GUAJIRA</t>
  </si>
  <si>
    <t>IMPLEMENTACIÓN DE ACCIONES DE MITIGACIÓN Y ADAPTACIÓN AL CAMBIO CLIMÁTICO ANTE SEQUÍAS EN COMUNIDADES INDÍGENAS DE LOS MUNICIPIOS DE RIOHACHA Y MAICAO LA GUAJIRA</t>
  </si>
  <si>
    <t>REHABILITACIÓN DE COBERTURAS VEGETALES DE ZONAS DEGRADADAS EN LAS MICROCUENCAS DE LOS RÍOS URUMITA Y EL MOLINO, LOS ARROYOS LA YAYA Y LAS PAVAS, PERTENECIENTES A LOS MUNICIPIOS DE URUMITA, EL MOLINO, FONSECA Y BARRANCAS, DEPARTAMENTO DE LA GUAJIRA</t>
  </si>
  <si>
    <t>ESTUDIO DE DELIMITACIÓN DE HUMEDALES CONTINENTALES EN EL DEPARTAMENTO DE LA GUAJIRA</t>
  </si>
  <si>
    <t>IMPLEMENTACIÓN DEL PROGRAMA DE GESTIÓN AMBIENTAL SECTORIAL Y URBANA EN LOS MUNICIPIOS DEL DEPARTAMENTO DE LA GUAJIRA</t>
  </si>
  <si>
    <t>IMPLEMENTACIÓN DE LOS PLANES DE CONSERVACIÓN DE ESPECIES DE FAUNA SILVESTRE AMENAZADAS ETAPA 1, DEPARTAMENTO DE LA GUAJIRA</t>
  </si>
  <si>
    <t>FORTALECIMIENTO DEL SISTEMA ESPECIAL DE VIGILANCIA DE LA CALIDAD DEL AIRE PRIMERA ETAPA, EN EL DEPARTAMENTO DE LA GUAJIRA</t>
  </si>
  <si>
    <t>DESARROLLO DE INSTRUMENTOS DE ADMINISTRACIÓN DEL RECURSO HÍDRICO EN LA SUBZONA HIDROGRÁFICA DEL RÍO TAPIAS, LA GUAJIRA</t>
  </si>
  <si>
    <t>FORMULACIÓN DEL PLAN DE ORDENAMIENTO DEL RECURSO HÍDRICO DE LOS RÍOS LAGARTO-MALUISA, ETAPA II EN EL MUNICIPIO DE DIBULLA, LA GUAJIRA</t>
  </si>
  <si>
    <t>REHABILITACIÓN ECOLÓGICA PARTICIPATIVA DE LA SUBCUENCA DEL RÍO VILLANUEVA, TRAMO SECTOR BUENA VISTA AGUAS ABAJO SECTOR BOCATOMA ACUEDUCTO MUNICIPAL, MUNICIPIO DE VILLANUEVA LA GUAJIRA</t>
  </si>
  <si>
    <t>DESARROLLO DE CAPACIDADES PARA EL MANEJO SOSTENIBLE DE CAUCES FLUVIALES Y RIESGO HIDRÁULICO EN LA GUAJIRA</t>
  </si>
  <si>
    <t>IMPLEMENTACIÓN DE ACCIONES DE MITIGACIÓN Y ADAPTACIÓN AL CAMBIO CLIMÁTICO ANTE SEQUÍAS EN COMUNIDADES INDÍGENAS DEL MUNICIPIO DE MAICAO LA GUAJIRA</t>
  </si>
  <si>
    <t>FORMULACIÓN DEL PLAN DE MANEJO AMBIENTAL DE ACUÍFEROS (PMAA) DE LA CUENCA DEL RÍO CESAR, JURISDICCIÓN DE CORPOGUAJIRA DEPARTAMENTO DE LA GUAJIRA</t>
  </si>
  <si>
    <t>RECUPERACIÓN DE ECOSISTEMAS CON LA ESPECIE PROMISORIA PALMA AMARGA (SABAL MAURITIRIFORMIS) EN LOS MUNICIPIOS DE DIBULLA Y URUMITA DEPARTAMENTO DE LA GUAJIRA</t>
  </si>
  <si>
    <t>IMPLEMENTACIÓN DE ESTRATEGIAS DE ATENCIÓN, CONSERVACIÓN Y MANEJO DE ESPECÍMENES DE LA FAUNA SILVESTRE PROVENIENTES DEL TRÁFICO ILEGAL, EN EL DEPARTAMENTO DE LA GUAJIRA</t>
  </si>
  <si>
    <t>FORMULACIÓN DEL PLAN DE ORDENAMIENTO DEL RECURSO HÍDRICO DEL RÍO JEREZ EN EL MUNICIPIO DE DIBULLA, LA GUAJIRA</t>
  </si>
  <si>
    <t>ACTUALIZACIÓN DE LA REGLAMENTACIÓN DEL USO DE LAS AGUAS DEL RÍO CESAR, JURISDICCIÓN DE CORPOGUAJIRA DEPARTAMENTO DE LA GUAJIRA</t>
  </si>
  <si>
    <t>AÑO APROBACION</t>
  </si>
  <si>
    <t>CENTRO ORIENTE</t>
  </si>
  <si>
    <t>CONSERVACIÓN RESTAURACIÓN Y USO SOSTENIBLE DE SERVICIOS ECOSISTÉMICOS ENTRE LOS PÁRAMOS DE GUERRERO, CHINGAZA, SUMAPAZ, LOS CERROS ORIENTALES DE BOGOTÁ Y SU ÁREA DE INFLUENCIA</t>
  </si>
  <si>
    <t>BOGOTÁ D.C.</t>
  </si>
  <si>
    <t>CENTRO SUR</t>
  </si>
  <si>
    <t>CONSTRUCCIÓN DE OBRAS DE PROTECCIÓN Y PREVENCIÓN DE DESASTRES DERIVADA DE INESTABILIDAD GEOLÓGICA EN LOS MUNICIPIOS DE MOCOA, SAN FRANCISCO Y COLÓN DEPARTAMENTO DEL PUTUMAYO</t>
  </si>
  <si>
    <t>PUTUMAYO</t>
  </si>
  <si>
    <t>EJE CAFETERO</t>
  </si>
  <si>
    <t>PROYECTO PILOTO  RECUPERACIÓN DE PASIVOS AMBIENTALES GENERADOS POR LA MINERÍA</t>
  </si>
  <si>
    <t>ANTIOQUIA</t>
  </si>
  <si>
    <t>LLANO</t>
  </si>
  <si>
    <t>RESTAURACIÓN ECÓLOGIA PARTICIPATIVA COMO ESTRATEGIA DE CONSERVACIÓN DE LOS RECURSOS HÍDRICOS, FAUNÍSTICOS Y FLORÍSTICOS EN LAS ÁREAS DE INFLUENCIA COSTADO ORIENTAL PARQUE NACIONAL EL COCUY DEPARTAMENTO DE ARAUCA</t>
  </si>
  <si>
    <t>ARAUCA</t>
  </si>
  <si>
    <t>TOTAL AÑO 2012</t>
  </si>
  <si>
    <t>CESAR</t>
  </si>
  <si>
    <t>CÓRDOBA</t>
  </si>
  <si>
    <t>IMPLEMENTACIÓN DE ESTRATEGIAS, PARA DISMINUIR EL DETERIORO DE LOS BOSQUES NATURALES DE LA SERRANÍA DEL PERIJÁ, ZONA RURAL DE LOS MUNICIPIOS DE LA PAZ, SAN DIEGO, MANAURE Y CODAZZI, EN EL DEPARTAMENTO DEL CESAR</t>
  </si>
  <si>
    <t>CONSTRUCCIÓN DE OBRAS DE ESTABILIZACIÓN Y PROTECCIÓN DE ORILLA EN LA MARGEN DERECHA DEL RÍO SINÚ SECTOR RONDA NORTE MUNICIPIO DE MONTERÍA, CÓRDOBA, CARIBE</t>
  </si>
  <si>
    <t>PREVENCIÓN DE INCENDIOS FORESTALES CON LA ADQUISICIÓN DE VEHÍCULOS 4X4 ACCIÓN  RÁPIDA TIPO FORESTAL PARA EL DEPARTAMENTO DE CUNDINAMARCA</t>
  </si>
  <si>
    <t>CUNDINAMARCA</t>
  </si>
  <si>
    <t>MEJORAMIENTO DEL IMPACTO AMBIENTAL A TRAVÉS DE LA TRANSFERENCIA DE TECNOLOGÍA PARA LA PRODUCCIÓN GANADERA Y LA REDUCCIÓN DEL CONSUMO DE LEÑA, EN EL MUNICIPIO DE MOCOA DEPARTAMENTO DEL PUTUMAYO</t>
  </si>
  <si>
    <t>AMAZONAS</t>
  </si>
  <si>
    <t>APLICACIÓN DE LA RECONVERSIÓN DE MODELOS TRADICIONALES DE PRODUCCIÓN PECUARIA A SISTEMAS PRODUCTIVOS, COMPETITIVOS Y SOSTENIBLES EN SOLANO, CAQUETÁ, AMAZONÍA</t>
  </si>
  <si>
    <t>MEJORAMIENTO INTEGRAL DE CUENCAS HIDROGRÁFICAS A TRAVÉS DEL MANEJO DE LOS SISTEMAS GANADEROS EN EL DEPARTAMENTO DEL PUTUMAYO SEGUNDA FASE</t>
  </si>
  <si>
    <t>CONSERVACIÓN DE ANIMALES Y AMBIENTES SILVESTRES DE LA AMAZONIA (CASA) COMO UN MODELO DE MANEJO IN SITU Y EX SITU, INVESTIGACIÓN Y CONSERVACIÓN DE FAUNA SILVESTRE, RECURSO HIDROBIOLÓGICO Y SUS HÁBITATS OBJETO DE PRESIÓN ANTRÓPICA EN LA JURISDICCIÓN DE CORPOAMAZONIA</t>
  </si>
  <si>
    <t>ESTUDIO DE LAS PROPIEDADES FISICO - MECÁNICAS Y USO POSIBLE DE 15 ESPECIES FORESTALES EN LA UNIDAD DE ORDENACIÓN FORESTAL YARÍ - CAGUÁN EN EL MUNICIPIO DE CARTAGENA DEL CHAIRA EN EL DEPARTAMENTO DEL CAQUETÁ</t>
  </si>
  <si>
    <t>FORTALECIMIENTO DE LA GESTIÓN INTEGRAL DEL RECURSO HÍDRICO PARA ASEGURAR LA PROTECCIÓN DE FUENTES HÍDRICAS, REGULACIÓN Y UTILIZACIÓN EN AMAZONAS, CAQUETÁ Y PUTUMAYO - AMAZONÍA</t>
  </si>
  <si>
    <t>DESARROLLO DE PROCESOS INTEGRALES DE MANEJO AMBIENTAL DE LAS MICROCUENCAS LA YUCA Y EL DEDO, EN EL MUNICIPIO DE FLORENCIA</t>
  </si>
  <si>
    <t>CONSTRUCCIÓN MURO DE PROTECCIÓN PERIMETRAL MARGEN IZQUIERDA DEL RÍO FRAGUA CHORROSO EN EL SECTOR URBANO DEL MUNICIPIO DE SAN JOSÉ DEL FRAGUA, CAQUETÁ, AMAZONÍA</t>
  </si>
  <si>
    <t>RECUPERACIÓN Y MANTENIMIENTO DE ÁREAS DEGRADADAS EN TERRITORIOS DEL PUEBLO KICHWA PUERTO LEGUÍZAMO, PUTUMAYO, AMAZONÍA</t>
  </si>
  <si>
    <t>INVERSIONES PARA LA PRESERVACIÓN Y RESTAURACIÓN DE ECOSISTEMAS A TRAVÉS DEL APRESTAMIENTO E IMPULSO DE LAS CADENAS DE VALOR DE CAQUETÁ, PUTUMAYO Y AMAZONAS</t>
  </si>
  <si>
    <t>CONSTRUCCIÓN FASE 2 DE OBRAS PARA EL CONTROL DE CAUCE Y MITIGACIÓN DE AMENAZA POR INUNDACIÓN DEL RÍO LAS CEIBAS EN LA ZONA URBANA MUNICIPIO DE NEIVA DEPARTAMENTO DEL HUILA</t>
  </si>
  <si>
    <t>HUILA</t>
  </si>
  <si>
    <t>IMPLEMENTACIÓN DE UNA ESTRATEGIA DE CONSERVACIÓN DE ÁREAS AMBIENTALES PARA PROTECCIÓN DE CUENCAS HIDROGRÁFICAS MARULANDA, MANZANARES Y SAMANÁ CALDAS, OCCIDENTE</t>
  </si>
  <si>
    <t>CALDAS</t>
  </si>
  <si>
    <t>DESARROLLO DE ESPACIOS AMBIENTALES PARA LA PAZ COMO MANEJO DE OTRAS ESTRATEGIAS DE CONSERVACIÓN DE LA ESTRUCTURA ECOLÓGICA PRINCIPAL EN EL DEPARTAMENTO DEL QUINDÍO, OCCIDENTE</t>
  </si>
  <si>
    <t>QUINDÍO</t>
  </si>
  <si>
    <t>DESARROLLO AGROFORESTAL Y CONSERVACIÓN DE BOSQUES NATURALES EN EL DEPARTAMENTO DE RISARALDA</t>
  </si>
  <si>
    <t>RISARALDA</t>
  </si>
  <si>
    <t>IMPLEMENTACIÓN DE ACCIONES DE PROTECCIÓN Y CONSERVACIÓN DE LOS RECURSOS HÍDRICOS QUE SURTEN DE AGUA EL ACUEDUCTO DEL MUNICIPIO DE TAME DEPARTAMENTO DE ARAUCA</t>
  </si>
  <si>
    <t>CONSTRUCCIÓN OBRAS PARA EL CONTROL DE INUNDACIÓN Y PROBLEMAS DE EROSIÓN EN LA MARGEN IZQUIERDA DEL RÍO PAUTO EN EL ÁREA RURAL DEL MUNICIPIO DE PORE DEPARTAMENTO DE CASANARE</t>
  </si>
  <si>
    <t>CASANARE</t>
  </si>
  <si>
    <t>PACÍFICO</t>
  </si>
  <si>
    <t>IMPLEMENTACIÓN DE ACCIONES DE SANEAMIENTO RURAL, EDUCACIÓN Y DESCONTAMINACIÓN AMBIENTAL EN LA CUENCA DEL RÍO PACUAL SUBREGIÓN DE ABADES, DEPARTAMENTO DE NARIÑO</t>
  </si>
  <si>
    <t>NARIÑO</t>
  </si>
  <si>
    <t>RESTAURACIÓN ECOLÓGICA PARTICIPATIVA Y PREVENCIÓN DEL RIESGO EN LA SUBREGIÓN CORDILLERA, NARIÑO</t>
  </si>
  <si>
    <t>CONSTRUCCIÓN 4 LÍNEAS DE ESPOLONES EN LOS TRAMOS CRÍTICOS, RÍO BUGALAGRANDE EN LOS SECTORES DE VOLADERS, ECOPARQUE Y VÍA PANAMERICANA ANDALUCÍA, VALLE DEL CAUCA</t>
  </si>
  <si>
    <t>VALLE DEL CAUCA</t>
  </si>
  <si>
    <t>MUNICIPAL</t>
  </si>
  <si>
    <t>TOTAL AÑO 2013</t>
  </si>
  <si>
    <t>CONSTRUCCIÓN DE OBRAS PARA LA ESTABILIZACIÓN Y RECUPERACIÓN AMBIENTAL DE LAS PLAYAS DEL COUNTRY EN EL MUNICIPIO DE PUERTO COLOMBIA, DEPARTAMENTO DEL ATLÁNTICO</t>
  </si>
  <si>
    <t>ATLÁNTICO</t>
  </si>
  <si>
    <t>CONTROL Y PREVENCIÓN DE LA CONTAMINACIÓN AMBIENTAL GENERADA POR EL MANEJO INADECUADO DE LOS RS EN FUENTE Y EN PLANTA DE APROVECHAMIENTO SIBUNDOY, PUTUMAYO, AMAZONÍA</t>
  </si>
  <si>
    <t>CONSTRUCCIÓN DE OBRAS PARA LA PROTECCIÓN DEL ANCLAJE DEL MUELLE DE PUERTO COLOMBIA, DEPARTAMENTO DEL ATLÁNTICO</t>
  </si>
  <si>
    <t>PREVENCIÓN DEL FENÓMENO DE EROSIÓN EN LA ISLA DE TIERRA BOMBA DEL DISTRITO DE CARTAGENA</t>
  </si>
  <si>
    <t>BOLÍVAR</t>
  </si>
  <si>
    <t>FORMULACIÓN DEL PLAN DE ORDENACIÓN Y MANEJO DE LA CUENCA 2802 - 08 RÍO CALENTURITAS - NSS EN EL DEPARTAMENTO DEL CESAR EN LA JURISDICCIÓN DE LA CORPORACIÓN AUTÓNOMA REGIONAL DEL CESAR - CORPOCESAR</t>
  </si>
  <si>
    <t>IMPLEMENTACIÓN DE ESTRATEGIAS, PARA DISMINUIR EL DETERIORO DE LOS BOSQUES NATURALES, EN LA ZONA RURAL DE LOS MUNICIPIOS DE LA JAGUA DE IBIRICO, ASTREA, CODAZZI Y SAN DIEGO, EN EL DEPARTAMENTO DEL CESAR</t>
  </si>
  <si>
    <t>CONSTRUCCIÓN DE LA TERCERA Y ÚLTIMA FASE DE LA NUEVA SEDE DE LA CORPORACIÓN AUTONÓMA REGIONAL DE LOS VALLES DEL SINÚ Y SAN JORGE MONTERÍA, CÓRDOBA, CARIBE</t>
  </si>
  <si>
    <t>DISEÑO DE LA ESTRATEGIA DE INTERVENCIÓN INTEGRAL Y  MULTIDIMENSIONAL EN MATERIA SOCIOECONÓMICA, AMBIENTAL Y URBANÍSTICA EN EL RÍO FUCHA Y SU ÁREA DE ESTUDIO</t>
  </si>
  <si>
    <t>ERRADICACIÓN DE LAS FUENTES DE EMISIONES CONTAMINANTES PARA LOS SECTORES ARTESANALES DE PRODUCCIÓN DE LADRILLO Y CAL EN EL VALLE DE SUGAMUXI DEL DEPARTAMENTO DE BOYACÁ</t>
  </si>
  <si>
    <t>BOYACÁ</t>
  </si>
  <si>
    <t>DESARROLLO DE ACTIVIDADES PARA PROMOVER EL MANEJO ADECUADO DE RESIDUOS SÓLIDOS EN EL MUNICIPIO DEL PÁRAMO, DEPARTAMENTO DE SANTANDER</t>
  </si>
  <si>
    <t>SANTANDER</t>
  </si>
  <si>
    <t>APOYO AL PROCESO DE FORMALIZACIÓN DEL SECTOR RECICLADOR DE LOS MUNICIPIOS DE SOGAMOSO Y PAIPA</t>
  </si>
  <si>
    <t>PREVENCIÓN, MANEJO Y CONTROL DE CARACOL GIGANTE AFRICANO (ACHATINA FULICA) EN LA JURISDICCIÓN DE CORPOAMAZONIA Y DE CARACOL DE JARDÍN (HELIX ASPERSA) EN EL ALTO PUTUMAYO - FASE III</t>
  </si>
  <si>
    <t>DESARROLLO DE ACCIONES DE RESTAURACIÓN, CONSERVACIÓN Y MANEJO AMBIENTAL DEL SISTEMA HÍDRICO SIMÓN BOLÍVAR LOCALIZADO EN EL MUNICIPIO DE LETICIA, AMAZONAS</t>
  </si>
  <si>
    <t>CONSTRUCCIÓN DE OBRAS DE MITIGACIÓN OLA INVERNAL EN EL MUNICIPIO DE SAN VICENTE DEL CAGUÁN, CAQUETÁ, AMAZONÍA</t>
  </si>
  <si>
    <t>FORMULACIÓN DEL PLAN DE MANEJO AMBIENTAL DEL TERRITORIO INDÍGENA ADSCRITO AL CONSEJO INDÍGENA DE PUERTO ALEGRÍA (COINPA), DEPARTAMENTO DE AMAZONAS</t>
  </si>
  <si>
    <t>CONSTRUCCIÓN DE OBRAS  DE PROTECCIÓN SOBRE RÍO CASANARE EN LOS SITIOS DENOMINADOS CASERÍO Y PUENTE SAN SALVADOR EN EL MUNICIPIO DE TAME, DEPARTAMENTO DE ARAUCA</t>
  </si>
  <si>
    <t>CONSTRUCCIÓN DE OBRAS DE ESTABILIZACIÓN Y RECUPERACIÓN DIQUE RÍO GUATIQUIA MUNICIPIO DE VILLAVICENCIO, META</t>
  </si>
  <si>
    <t>META</t>
  </si>
  <si>
    <t>RESTAURACIÓN ECOLÓGICA DE ECOSISTEMAS ESTRATÉGICOS PARA LA CONSERVACIÓN DEL RECURSO HÍDRICO EN EL TERRITORIO GUÁITARA. DEPARTAMENTO DE NARIÑO</t>
  </si>
  <si>
    <t>CAUCA</t>
  </si>
  <si>
    <t>RESTAURACIÓN ECOLÓGICA Y CONSERVACIÓN DE ÁREAS ESTRATÉGICAS EN ZONAS DE RECARGA HÍDRICA EN LA SUBREGIÓN CENTRO DEPARTAMENTO DE NARIÑO</t>
  </si>
  <si>
    <t>TOTAL AÑO 2014</t>
  </si>
  <si>
    <t>CONSTRUCCIÓN DE OBRAS CIVILES PARA CONTROL DE EROSIÓN E INUNDACIÓN DEL RÍO GUATAPURÍ Y EL RÍO BADILLO EN EL DEPARTAMENTO DEL CESAR</t>
  </si>
  <si>
    <t>CONSTRUCCIÓN Y DOTACIÓN DEL CENTRO DE RECEPCIÓN Y REHABILITACIÓN DE FLORA Y FAUNA SILVESTRE DE BOGOTÁ, D.C.</t>
  </si>
  <si>
    <t>NORTE DE SANTANDER</t>
  </si>
  <si>
    <t>CAPACITACIÓN RECORRIENDO Y EDUCANDO AMBIENTALMENTE A LA COMUNIDAD RIBEREÑA DE LA ZONA DE INTEGRACIÓN FRONTERIZA DE LOS RÍOS PUTUMAYO Y AMAZONAS</t>
  </si>
  <si>
    <t>DISEÑO DE ESTRATEGIAS PARA LA PREVENCIÓN Y CONTROL DE RUIDO EN LOS DEPARTAMENTOS AMAZONAS, CAQUETÁ Y PUTUMAYO</t>
  </si>
  <si>
    <t>RECUPERACIÓN REPOBLAMIENTO DE ÁREAS DEGRADADAS MEDIANTE HUERTOS DENDROENERGÉTICOS EN COMUNIDADES VULNERABLES DEL MUNICIPIO PUERTO CAICEDO PUTUMAYO</t>
  </si>
  <si>
    <t>ADECUACIÓN DE ESPACIOS FÍSICOS EN EL PARQUE SURUMA, UBICADO EN EL CENTRO EXPERIMENTAL AMAZÓNICO CEA FASE III, MOCOA, PUTUMAYO, AMAZONÍA</t>
  </si>
  <si>
    <t>FORTALECIMIENTO DE LAS PRÁCTICAS TRADICIONALES, ASOCIADAS A LA BIODIVERSIDAD Y AMBIENTE EN COMUNIDADES INDÍGENAS Y AFRODESCENDIENTES DE LOS DEPARTAMENTOS DE AMAZONAS, CAQUETÁ Y PUTUMAYO</t>
  </si>
  <si>
    <t>IMPLEMENTACIÓN DE ESTRATEGIAS DE RECUPERACIÓN AMBIENTAL EN COMUNIDADES INDÍGENAS DEL MUNICIPIO DE PUERTO ASÍS, DEPARTAMENTO DEL PUTUMAYO</t>
  </si>
  <si>
    <t>RECUPERACIÓN DE ÁREAS DEGRADADAS SOBRE LA MARGEN HÍDRICA DE LA QUEBRADA LA GUINEA FUENTE ABASTECEDORA DE AGUA DEL CASCO URBANO EN EL MUNICIPIO DE ALBANIA, CAQUETÁ</t>
  </si>
  <si>
    <t>RECUPERACIÓN DE ECOSISTEMAS DEGRADADOS EN LOS DEPARTAMENTOS DE CAQUETÁ Y PUTUMAYO</t>
  </si>
  <si>
    <t>CONSTRUCCIÓN FASE 4 DE OBRAS PARA EL CONTROL DE CAUCE Y MITIGACIÓN DE AMENAZA POR INUNDACIÓN DEL RÍO LAS CEIBAS EN LA ZONA URBANA MUNICIPIO DE NEIVA DEPARTAMENTO DEL HUILA</t>
  </si>
  <si>
    <t>IMPLEMENTACIÓN DE ESTUFAS ECOLÓGICAS Y HUERTOS DENDROENERGÉTICOS  PARA PROTEGER LOS BOSQUES NATIVOS, EN LOS MUNICIPIOS DE COLON, SAN FRANCISCO Y SIBUNDOY DEL DEPARTAMENTO DEL PUTUMAYO</t>
  </si>
  <si>
    <t>IMPLEMENTACIÓN DE 60 HECTÁREAS DE LA MICROCUENCA QUEBRADA LA HONDA, COMO FUENTE DE ABASTECIMIENTO DEL ACUEDUCTO URBANO EN EL MUNICIPIO DE SAN FRANCISCO, DEPARTAMENTO DEL PUTUMAYO</t>
  </si>
  <si>
    <t>RESTAURACIÓN ECOLÓGICA EN LA CUENCA DEL RÍO PUTUMAYO Y SUBCUENCA DEL RÍO MOCOA CON ESPECIES FORESTALES PROTECTORAS PRODUCTORAS EN ZONAS DE RECARGA HÍDRICA A TRAVÉS DE PROCESOS DE REFORESTACIÓN EN LOS MUNICIPIOS DEL MEDIO Y ALTO PUTUMAYO</t>
  </si>
  <si>
    <t>MANTENIMIENTO DISTRITO DE DRENAJE VALLE DE SIBUNDOY, CON LA DESCOLMATACIÓN DE LOS SECTORES PRIORIZADOS DEL CANAL A, CANAL D Y LA QUEBRADA HIDRÁULICA, MUNICIPIOS DE SANTIAGO, COLON, SIBUNDOY Y SAN FRANCISCO, DEPARTAMENTO DEL PUTUMAYO</t>
  </si>
  <si>
    <t>CONSTRUCCIÓN DE ESTUFAS ECOEFICIENTES EN LA ZONA RURAL MUNICIPIO DE COELLO DEPARTAMENTO DEL TOLIMA</t>
  </si>
  <si>
    <t>TOLIMA</t>
  </si>
  <si>
    <t>CONSTRUCCIÓN DE OBRAS HIDRÁULICAS EN EL RÍO GUAYURIBA, FASE II EN LA VEREDA RÍO NEGRITO MUNICIPIO DE VILLAVICENCIO - META</t>
  </si>
  <si>
    <t>CONSTRUCCIÓN DE OBRAS DE MITIGACIÓN EN LA MARGEN DERECHA DEL RÍO ARIARI, SECTOR DESVÍO RÍO VIEJO, EN EL MUNICIPIO DE EL DORADO META</t>
  </si>
  <si>
    <t>CONSTRUCCIÓN DE OBRAS DE PROTECCIÓN HIDRÁULICA EN LA MARGEN DERECHA DEL RÍO GUACAVIA EN EL MUNICIPIO DE CUMARAL, DEPARTAMENTO DEL META</t>
  </si>
  <si>
    <t>VAUPÉS</t>
  </si>
  <si>
    <t>REFORESTACIÓN Y CONSERVACIÓN DE MICROCUENCAS EN EL MUNICIPIO DE MERCADERES, DEPARTAMENTO DEL CAUCA</t>
  </si>
  <si>
    <t>FORTALECIMIENTO DE ACCIONES ENCAMINADAS A LA PREVENCIÓN Y CONTROL DE INCENDIOS FORESTALES EN EL DEPARTAMENTO DE NARIÑO</t>
  </si>
  <si>
    <t>RESTAURACIÓN ECOLÓGICA Y CONSERVACIÓN DE ÁREAS ESTRATÉGICAS EN ZONAS DE RECARGA HÍDRICA EN EL TERRITORIO MAYO, DEPARTAMENTO DE NARIÑO</t>
  </si>
  <si>
    <t>ADMINISTRACIÓN, OPERACIÓN Y ANÁLISIS DE LA INFORMACIÓN DE LOS SISTEMAS DE VIGILANCIA PARA LA CALIDAD DEL AIRE Y AGUA DE CORPOCESAR EN EL DEPARTAMENTO DEL CESAR</t>
  </si>
  <si>
    <t>TOTAL AÑO 2015</t>
  </si>
  <si>
    <t>ESTUDIO DE RIESGO PARA LA RECUPERACIÓN DEL CAUCE DEL RÍO ARIGUANÍ CUENCA BAJA CESAR, CARIBE</t>
  </si>
  <si>
    <t>CONSTRUCCIÓN DE MURO DE PROTECCIÓN EN LA MARGEN DERECHA DEL RÍO FRÍO EN EL SECTOR SAN JORGE, MUNICIPIO DE GIRÓN, SANTANDER</t>
  </si>
  <si>
    <t>CONSERVACIÓN DE LA SUBCUENCA HÍDRICA DEL RÍO JAMBALÓ A TRAVÉS DE LA RESTAURACIÓN DE 35 HECTÁREAS CON ESPECIES FORESTALES NATIVAS EN EL MUNICIPIO DE JAMBALÓ, DEPARTAMENTO DEL CAUCA</t>
  </si>
  <si>
    <t>MEJORAMIENTO Y FORTALECIMIENTO DEL VIVERO DE LA UNIDAD MUNICIPAL DE ASISTENCIA TÉCNICA AGROPECUARIA (UMATA), MUNICIPIO DE POPAYÁN, DEPARTAMENTO DEL CAUCA</t>
  </si>
  <si>
    <t>CONSTRUCCIÓN DE UN MURO DE CONTENCIÓN PARA SOLUCIONAR EL RIESGO DE UN DESLIZAMIENTO EN LADERA DEL BARRIO SANTANDER (SECTOR MATADERO) EN EL MUNICIPIO DE UNIÓN PANAMERICANA, CHOCÓ, OCCIDENTE</t>
  </si>
  <si>
    <t>CHOCÓ</t>
  </si>
  <si>
    <t>TOTAL AÑO 2016</t>
  </si>
  <si>
    <t>MEJORAMIENTO DE LAS OBRAS DE RECUPERACIÓN AMBIENTAL DE LAS PLAYAS DE SALGAR Y SABANILLA ENTRE EL TANQUE TRIPLE A Y RESTAURANTE VILLA ALCATRÁZ, MUNICIPIO DE PUERTO COLOMBIA, DEPARTAMENTO DEL ATLÁNTICO</t>
  </si>
  <si>
    <t>CONSTRUCCIÓN DE OBRAS PARA LA GESTIÓN DEL RIESGO MEDIANTE EL CONTROL DE INUNDACIÓN EN ARROYOS DE MUNICIPIOS DEL DEPARTAMENTO DEL ATLÁNTICO</t>
  </si>
  <si>
    <t>IMPLEMENTACIÓN DE ACCIONES DE CONSERVACIÓN Y RESTAURACIÓN DE LOS COMPLEJOS DE PÁRAMO, BOSQUE ALTO-ANDINO Y SERVICIOS ECOSISTÉMICOS DE LA REGIÓN CENTRAL</t>
  </si>
  <si>
    <t>IMPLEMENTACIÓN DE ACCIONES DE INTERVENCIÓN DE LA CUENCA MEDIA Y BAJA DEL RÍO FUNDACIÓN, ÁREA DE INFLUENCIA DE LA CIÉNAGA GRANDE DE SANTA MARTA, COMO MEDIDA DE ADAPTACIÓN AL CAMBIO CLIMÁTICO EN EL DEPARTAMENTO DEL MAGDALENA</t>
  </si>
  <si>
    <t>MAGDALENA</t>
  </si>
  <si>
    <t>ESTUDIOS Y DISEÑOS PARA LA ESTRATEGIA DE INTERVENCIÓN INTEGRAL DE LA CUENCA DEL RÍO TUNJUELO Y SU ÁMBITO DE INFLUENCIA, BOGOTÁ</t>
  </si>
  <si>
    <t>ELABORACIÓN DE ESTUDIOS BÁSICOS DE ZONIFICACIÓN DE AMENAZA, VULNERABILIDAD Y RIESGO POR MOVIMIENTOS EN MASA, INUNDACIÓN, AVENIDA TORRENCIAL E INCENDIOS FORESTALES EN LOS MUNICIPIOS PRIORIZADOS DEL DEPARTAMENTO DE BOYACÁ</t>
  </si>
  <si>
    <t>CAPACITACIÓN SENSIBILIZACIÓN Y CONCIENTIZACIÓN DEL CUIDADO DEL MEDIO AMBIENTE SAN JOSÉ DE PARE</t>
  </si>
  <si>
    <t>ADECUACIÓN DE AISLAMIENTO PARA ZONAS ADQUIRIDAS PARA PROTECCIÓN Y CONSERVACIÓN DE ECOSISTEMAS ESTRATÉGICOS EN EL MUNICIPIO DE BERBEO</t>
  </si>
  <si>
    <t>CONSTRUCCIÓN DE OBRAS PARA LA MITIGACIÓN Y REDUCCIÓN DEL ESCENARIO DEL RIESGO EN EL SECTOR PARQUE PRINCIPAL Y CEMENTERIO EN EL CASCO URBANO DEL MUNICIPIO DE GAMBITA SANTANDER</t>
  </si>
  <si>
    <t>RECUPERACIÓN DEL CAUCE DE LA QUEBRADA LA NARANJERA MEDIANTE UN MURO DE CONTENCIÓN EN CONCRETO REFORZADO DESDE LA ABS. K+0.000 HASTA LA ABS. K+0.450 UBICADO EN EL PUENTE DE LA CARRERA SEXTA DEL MUNICIPIO DE EL PLAYÓN, SANTANDER</t>
  </si>
  <si>
    <t>CONSTRUCCIÓN FASE II OBRAS DE ADECUACIÓN HIDRÁULICA Y RECUPERACIÓN DE LAS ORILLAS DE LA QUEBRADA LA PERDIZ Y EL RÍO HACHA Y SUS AFLUENTES (QUEBRADA EL DEDO, QUEBRADA LA YUCA, QUEBRADA LA SARDINA) EN EL MUNICIPIO DE FLORENCIA</t>
  </si>
  <si>
    <t>CAQUETÁ</t>
  </si>
  <si>
    <t>FORMULACIÓN DEL PLAN DE ORDENAMIENTO DEL RECURSO HÍDRICO DEL RÍO ORITO, DEPARTAMENTO DEL PUTUMAYO EN JURISDICCIÓN DE CORPOAMAZONIA ORITO</t>
  </si>
  <si>
    <t>DESARROLLO DE ESTUDIOS Y DISEÑOS TÉCNICOS DE EJES AMBIENTALES COMO PROPUESTA DE PLANIFICACIÓN, GESTIÓN AMBIENTAL Y DEL RIESGO DE DESASTRES SOBRE LAS CUENCAS DE LOS RÍOS MULATO, SANGOYACO Y QUEBRADA TARUCA MOCOA</t>
  </si>
  <si>
    <t>FORTALECIMIENTO DE CAPACIDADES LOCALES EN GESTIÓN DEL RIESGO ANTE INUNDACIONES EN LAS COMUNIDADES ASENTADAS EN LAS VEREDAS VULNERABLES DE LA ZONA PLANA SAN FRANCISCO</t>
  </si>
  <si>
    <t>IMPLANTACIÓN DEL SISTEMA COMUNITARIO DE ALERTA TEMPRANA Y MANEJO DEL RIESGO DE DESASTRE MEDIANTE LA DESCOLMATACIÓN DEL CANAL B Y EL RÍO PUTUMAYO EN EL MUNICIPIO DE SANTIAGO</t>
  </si>
  <si>
    <t>PREVENCIÓN DE DESASTRES POR ACCIÓN DE LA QUEBRADA SIGÛÌNCHICA EN EL MUNICIPIO DE COLON</t>
  </si>
  <si>
    <t>REHABILITACIÓN ECOLÓGICA PARTICIPATIVA DE LA CUENCA DEL RÍO EL DONCELLO (MUNICIPIO DE EL DONCELLO – CAQUETÁ), EN EL ÁREA DE INFLUENCIA DE CORPOAMAZONIA CAQUETÁ</t>
  </si>
  <si>
    <t>FORTALECIMIENTO DE LA CHAGRA TRADICIONAL EN COMUNIDADES INDÍGENAS INGA DE SAN ANDRÉS, MUNICIPIO DE SANTIAGO, SANTIAGO, PUTUMAYO, AMAZONÍA SANTIAGO</t>
  </si>
  <si>
    <t>IMPLEMENTACIÓN DE ACCIONES DE DESCONTAMINACIÓN DE LA MICROCUENCA HIDROGRÁFICA DE LA QUEBRADA LA GUANDINOSA MUNICIPIO DE GIGANTE, DEPARTAMENTO DEL HUILA</t>
  </si>
  <si>
    <t>CONSTRUCCIÓN DE OBRAS DE ADECUACIÓN HIDRÁULICA Y RECUPERACIÓN DE LAS ORILLAS DE RÍO FRÍO EN EL MUNICIPIO DE CAMPOALEGRE Y QUEBRADA LA MOSCA EN EL MUNICIPIO DE ALGECIRAS DEPARTAMENTO DEL HUILA</t>
  </si>
  <si>
    <t>CONSTRUCCIÓN DE DOS JARILLONES EN GAVIÓN COMO MEDIDA PARA MITIGAR EL RIESGO POR ATAQUE DE LA CORRIENTE DEL RÍO PUTUMAYO EN UN SECTOR DEL RESGUARDO TAMABIOY DE LA COMUNIDAD INDÍGENA CAMENTSÁ BIYÁ MUNICIPIO DE SIBUNDOY PUTUMAYO</t>
  </si>
  <si>
    <t>RECUPERACIÓN DE LA ORILLA DE LA MARGEN DERECHA DEL RÍO SALDAÑA Y GUALÍ Y LA MARGEN IZQUIERDA DEL RÍO CUCUANA EN EL DEPARTAMENTO DEL TOLIMA</t>
  </si>
  <si>
    <t>IMPLEMENTACIÓN DE ACCIONES DE REHABILITACIÓN PARA LA REDUCCIÓN DEL RIESGO Y DEL MANEJO DE LOS DESASTRES PRODUCIDOS POR FENÓMENOS DE ORIGEN NATURAL EN LOS MUNICIPIOS DE VILLAMARÍA, MANIZALES, CALDAS</t>
  </si>
  <si>
    <t>PROTECCIÓN DE LA COBERTURA VEGETAL EN PREDIOS DE FUENTES ABASTECEDORAS DE ACUEDUCTOS VEREDALES EN EL MUNICIPIO DE ANCUYA, DEPARTAMENTO DE NARIÑO</t>
  </si>
  <si>
    <t>IMPLEMENTACIÓN DE BUENAS PRÁCTICAS PARA LA DISPOSICIÓN AMIGABLE DEL ACEITE DE COCINA USADO EN LOS MUNICIPIOS DE CALI, PALMIRA Y PRADERA DEL DEPARTAMENTO DEL VALLE DEL CAUCA</t>
  </si>
  <si>
    <t>IMPLEMENTACIÓN DE PROCESOS DE CONSERVACIÓN Y DE MEJORAMIENTO SOCIOPRODUCTIVO COMO ESTRATEGIA DE ADAPTACIÓN AL CAMBIO CLIMÁTICO EN EL COMPLEJO CENAGOSO DE LA ZAPATOSA EN EL DEPARTAMENTO DEL CESAR</t>
  </si>
  <si>
    <t>RESTAURACIÓN DE SEIS CUENCAS HIDROGRÁFICAS, COMO MEDIDA DE ADAPTACIÓN AL CAMBIO CLIMÁTICO BASADO EN ECOSISTEMAS EN EL DEPARTAMENTO DEL VALLE DEL CAUCA</t>
  </si>
  <si>
    <t>TOTAL AÑO 2017</t>
  </si>
  <si>
    <t>CIENCIA Y TECNOLOGÍA</t>
  </si>
  <si>
    <t>IMPLEMENTACIÓN DE MEDIDAS DE REDUCCIÓN Y ADAPTACIÓN QUE PERMITAN EL MANEJO DE LAS INUNDACIONES DEL ARROYO ALFEREZ EN LA REGIÓN MONTEMARIANA DEL DEPARTAMENTO DE BOLÍVAR</t>
  </si>
  <si>
    <t>IMPLEMENTACIÓN DE MEDIDAS DE ADAPTACIÓN Y REDUCCIÓN PARA EL CONTROL DE EROSIÓN E INUNDACIÓN ENTRE EL MAGDALENA MEDIO Y LA DESEMBOCADURA DEL RÍO CIMITARRA EN EL DEPARTAMENTO DE BOLÍVAR</t>
  </si>
  <si>
    <t>IMPLEMENTACIÓN DE ESTRATEGIAS DE MITIGACIÓN DEL CAMBIO CLIMÁTICO EN LA ZONA RURAL DE DIFERENTES MUNICIPIOS DEL DEPARTAMENTO DEL CESAR</t>
  </si>
  <si>
    <t>IMPLEMENTACIÓN DE ESTRATEGIAS PARA LA GESTIÓN DEL RIESGO Y ADAPTACIÓN AL CAMBIO CLIMÁTICO EN LA ZONA RURAL DE DIFERENTES MUNICIPIOS DEL DEPARTAMENTO DEL CESAR</t>
  </si>
  <si>
    <t>APOYO A LA IMPLEMENTACIÓN DEL SISTEMA DE ALERTA TEMPRANA REGIONAL PARA LA PREVENCIÓN DE RIESGOS NATURALES EN EL DEPARTAMENTO DE CÓRDOBA</t>
  </si>
  <si>
    <t>ESTUDIOS Y DISEÑOS DE OBRAS DE PROTECCIÓN EN PUNTOS CRÍTICOS SOBRE EL RÍO SINÚ EN LOS MUNICIPIOS DE VALENCIA Y TIERRALTA DEL DEPARTAMENTO DE CÓRDOBA</t>
  </si>
  <si>
    <t>IMPLEMENTACIÓN DE MEDIDAS DE ADAPTACIÓN AL CAMBIO CLIMÁTICO MEDIANTE EL USO Y APROPIACIÓN DE ENERGÍAS RENOVABLES EN EL PROYECTO PILOTO DEMOSTRATIVO DE ARQUITECTURA BIOCLIMÁTICA DE CORPOCESAR, MUNICIPIO DE VALLEDUPAR</t>
  </si>
  <si>
    <t>REVISIÓN Y OPTIMIZACIÓN DEL DISEÑO DE LA RED HIDROCLIMATOLÓGICA EN JURISDICCIÓN DE CORPOCESAR DEPARTAMENTO DEL CESAR</t>
  </si>
  <si>
    <t>FORMULACIÓN DE PLAN DE ORDENAMIENTO DEL RECURSO HÍDRICO DEL RÍO CHIRIAIMO EN LOS MUNICIPIOS DE LA PAZ Y SAN DIEGO, DEPARTAMENTO DEL CESAR</t>
  </si>
  <si>
    <t>ELABORACIÓN DEL ESTUDIO DE RIESGO DETALLADO POR INUNDACIÓN EN EL MUNICIPIO DE SAN ALBERTO, CESAR</t>
  </si>
  <si>
    <t>RECUPERACIÓN Y CONSERVACIÓN DE LA CUENCA MEDIA Y BAJA DEL RÍO MANAURE, FASE II, EN EL MUNICIPIO DE MANAURE, CESAR</t>
  </si>
  <si>
    <t>ELABORACIÓN DEL ESTUDIO DE RIESGO DETALLADO POR INUNDACIÓN EN LOS MUNICIPIOS DE GAMARRA, CHIRIGUANÁ</t>
  </si>
  <si>
    <t>INVESTIGACIÓN DE LA EFECTIVIDAD Y EFICIENCIA DE LA FICOREMEDIACIÓN PARA LA RECUPERACIÓN DE UN ECOSISTEMA HÍDRICO Y SU CAPACIDAD PRODUCTIVA EN EL DEPARTAMENTO DE SUCRE</t>
  </si>
  <si>
    <t>SUCRE</t>
  </si>
  <si>
    <t>CONSERVACIÓN Y GESTIÓN INTEGRAL DEL RECURSO HÍDRICO MEDIANTE LA ADQUISICIÓN Y RESTAURACIÓN DE PREDIOS DE INTERÉS ECOSISTÉMICO EN EL DEPARTAMENTO DE CUNDINAMARCA</t>
  </si>
  <si>
    <t>CONTROL DE AVENIDAS E INUNDACIONES DE LA QUEBRADA LA AMARILLA, PARA ATENDER PUNTO CRÍTICO SOBRE LA VÍA CORNEJO - PUENTE GÓMEZ, MUNICIPIO DE SANTIAGO</t>
  </si>
  <si>
    <t>RECUPERACIÓN Y OBRAS DE MITIGACIÓN DE LOS TALUDES UBICADOS EN LOS BARRIOS SANTANDER Y NARIÑO DEL MUNICIPIO DE BUCARAMANGA EN EL DEPARTAMENTO DE SANTANDER</t>
  </si>
  <si>
    <t>DESARROLLO DE LOS ESTUDIOS DE LAS ALTERNATIVAS PARA MITIGAR EL RIESGO POR ACCIÓN DEL RÍO ORTEGUAZA EN EL MUNICIPIO DE MILÁN</t>
  </si>
  <si>
    <t>ESTUDIO PARA EL ACOTAMIENTO DE LA RONDA HÍDRICA DE LOS RÍOS SANGOYACO, RUMIYACO, PEPINO Y LAS QUEBRADAS TARUCA, TARUQUITA, CONEJO, ALMORZADERO MOCOA</t>
  </si>
  <si>
    <t>CONSTRUCCIÓN MURO DE CONTENCIÓN, BARRIO FÁTIMA EN LA CARRERA 1 ENTRE CALLES 2 Y 4, MUNICIPIO DE VILLAGARZÓN, DEPARTAMENTO DEL PUTUMAYO</t>
  </si>
  <si>
    <t>CONSTRUCCIÓN DE OBRAS DE PROTECCIÓN EN SECTORES DE RIESGO CRÍTICO GENERADOS POR EL CAMBIO CLIMÁTICO EN EL MUNICIPIO DE MOCOA – DEPARTAMENTO DEL PUTUMAYO</t>
  </si>
  <si>
    <t>CONSTRUCCIÓN DE OBRAS DE PROTECCIÓN EN SECTORES DE RIESGO CRÍTICO GENERADOS POR EL CAMBIO CLIMÁTICO EN LOS MUNICIPIOS DE MOCOA Y ORITO, DEPARTAMENTO DEL PUTUMAYO</t>
  </si>
  <si>
    <t>CORMAGDALENA</t>
  </si>
  <si>
    <t>REHABILITACIÓN Y RECONSTRUCCIÓN DE OBRAS DE PROTECCIÓN CONTRA EROSIÓN E INUNDACIÓN EN LOS CORREGIMIENTOS DE PATURIA Y CHÍNGALE, ZONA RURAL MUNICIPIO DE PUERTO WILCHES</t>
  </si>
  <si>
    <t>CONSTRUCCIÓN MURO DE CONTENCIÓN Y MANEJO DE AGUAS LLUVIAS BARRIO EL PEÑON, MUNICIPIO DE MOCOA, DEPARTAMENTO DEL PUTUMAYO</t>
  </si>
  <si>
    <t>IMPLEMENTACIÓN DE UN SISTEMA DE GESTIÓN DE RESIDUOS ESPECIALES (NEUMÁTICOS FUERA DE USO - NFU) PARA PREVENIR Y MITIGAR LOS IMPACTOS EN EL AMBIENTE, LA SALUD Y MEJORAR LA CALIDAD DE VIDA EN EL DEPARTAMENTO DEL CESAR</t>
  </si>
  <si>
    <t>CONSERVACIÓN DE ÁREAS DE INTERÉS AMBIENTAL EN LAS ESTRIBACIONES DE LA SIERRA NEVADA EN EL DEPARTAMENTO DEL CESAR</t>
  </si>
  <si>
    <t>CONSTRUCCIÓN DE LA INTERVENCIÓN URBANA Y PAISAJÍSTICA EN EL HUMEDAL MARÍA CAMILA EN EL MUNICIPIO DE VALLEDUPAR, CESAR</t>
  </si>
  <si>
    <t>CONSTRUCCIÓN DE ESTUFAS EFICIENTES PARA LA POBLACIÓN RURAL DEL MUNICIPIO DE TÁMARA, DEPARTAMENTO DE CASANARE</t>
  </si>
  <si>
    <t>ACTUALIZACIÓN DEL PLAN DE ORDENACIÓN Y MANEJO AMBIENTAL DE LA CUENCA HIDROGRÁFICA DEL RÍO TUA LOCALIZADA EN LOS MUNICIPIOS DE MONTERREY, TAURAMENA, VILLANUEVA, SABANALARGA, CASANARE</t>
  </si>
  <si>
    <t>FORMULACIÓN DE LOS PLANES DE ORDENAMIENTO DEL RECURSO HÍDRICO Y REGLAMENTACIÓN DE USOS Y APROVECHAMIENTO EN FUENTES HÍDRICAS PRIORIZADAS COMO MEDIDA DE ADAPTACIÓN Y MITIGACIÓN AL CAMBIO CLIMÁTICO EN EL DEPARTAMENTO DE CASANARE</t>
  </si>
  <si>
    <t>RESTAURACIÓN DE ÁREAS AMBIENTALMENTE DEGRADADAS EN EL DEPARTAMENTO DE CASANARE</t>
  </si>
  <si>
    <t>CONSTRUCCIÓN OBRAS DE PROTECCIÓN MARGEN DERECHA DEL RÍO VAUPÉS SECTOR PUERTO CALVO MALOCA IPANORE MUNICIPIO DE MITÚ DEPARTAMENTO DEL VAUPÉS</t>
  </si>
  <si>
    <t>CONSTRUCCIÓN DE UNA OBRA DE INFRAESTRUCTURA PARA LA MITIGACIÓN DEL RIESGO POR INUNDACIÓN EN EL MUNICIPIO DE SANTA ROSALÍA</t>
  </si>
  <si>
    <t>VICHADA</t>
  </si>
  <si>
    <t>CONSTRUCCIÓN DE LAS OBRAS DE MITIGACIÓN EN LA SUBCUENCA LA PAILA, PARA REDUCIR LAS AMENAZAS Y RIESGOS EXISTENTES, CONFORME AL PLAN DE ACCIÓN DEL DECRETO DE SITUACIÓN CALAMIDAD PÚBLICA No. 059 DE 2017, EN EL MUNICIPIO DE CORINTO, CAUCA</t>
  </si>
  <si>
    <t>RECUPERACIÓN HIDRÁULICA Y AMBIENTAL DEL COMPLEJO LAGUNAR FÚQUENE</t>
  </si>
  <si>
    <t>CONSTRUCCIÓN OBRAS DE PROTECCIÓN PARA LA REDUCCIÓN DEL RIESGO POR INUNDACIÓN Y SOCAVACIÓN EN EL MARCO DE ADAPTACIÓN AL CAMBIO CLIMÁTICO ETAPA I DEPARTAMENTO DEL GUAVIARE</t>
  </si>
  <si>
    <t>GUAVIARE</t>
  </si>
  <si>
    <t>ACTUALIZACIÓN DEL PLAN DEPARTAMENTAL PARA LA GESTIÓN DEL RIESGO DE DESASTRES Y ESTRATEGIA DEPARTAMENTAL DE RESPUESTA A EMERGENCIAS EN EL VICHADA</t>
  </si>
  <si>
    <t>CONSTRUCCIÓN DE OBRAS DE PROTECCIÓN VEREDA BARRANCÓN EN EL MUNICIPIO DE ARAUCA</t>
  </si>
  <si>
    <t>CONSTRUCCIÓN DE OBRAS DE MITIGACIÓN DEL RIESGO POR EVENTOS CLIMÁTICOS EN LA CUENCA DE LA QUEBRADA LA PARROQUIA EN EL CERRO DE FUSACATÁN DEL MUNICIPIO DE FUSAGASUGÁ, CUNDINAMARCA</t>
  </si>
  <si>
    <t>CONSTRUCCIÓN DE LAS OBRAS DE MITIGACIÓN EN LA CUENCA DE LA QUEBRADA EL SALADO, EN EL MARCO DEL DECRETO 0339, EN EL CUAL SE DECLARA LA CALAMIDAD PÚBLICA EN EL MUNICIPIO DE PÁEZ, DEPARTAMENTO DEL CAUCA</t>
  </si>
  <si>
    <t>CONTROL DE EROSIÓN EN LA ZONA SUROESTE DEL VOLCÁN DE LODO UBICADO EN EL MUNICIPIO DE ARBOLETES EN EL DEPARTAMENTO DE ANTIOQUIA</t>
  </si>
  <si>
    <t>IMPLEMENTACIÓN DE ACCIONES DE ADAPTACIÓN ETAPA I DEL PLAN DE GESTIÓN INTEGRAL DE CAMBIO CLIMÁTICO (PIGCC) EN EL DEPARTAMENTO DEL QUINDÍO</t>
  </si>
  <si>
    <t>CONSTRUCCIÓN DE OBRAS DE MITIGACIÓN SOBRE EL RÍO LEJOS DEL MUNICIPIO DE PIJAO DEL DEPARTAMENTO DEL QUINDÍO</t>
  </si>
  <si>
    <t>PREVENCIÓN Y MITIGACIÓN DEL RIESGO DE DESASTRE, SOBRE LA VÍA PUENTE GÓMEZ - PUENTE CUERVO, DEL K1+900 AL K2+500, NORTE DE SANTANDER</t>
  </si>
  <si>
    <t>ESTUDIOS Y DISEÑOS PARA LA IMPLEMENTACIÓN DEL CORREDOR AMBIENTAL PARA EL RÍO TEUSACÁ Y SU ÁREA DE ENTORNO, BOGOTÁ, LA CALERA</t>
  </si>
  <si>
    <t>RECUPERACIÓN HIDRÁULICA Y AMBIENTAL DEL COMPLEJO LAGUNAR FUQUENE, SECTOR QUICAGOTA DEL MUNICIPIO DE RÁQUIRA</t>
  </si>
  <si>
    <t>FORTALECIMIENTO DEL SISTEMA DE ALERTAS TEMPRANAS (SAT) DE RISARALDA RELACIONADAS CON LA VARIABILIDAD Y EL CAMBIO CLIMÁTICO RISARALDA</t>
  </si>
  <si>
    <t>CONSTRUCCIÓN DE LAS OBRAS DE PROTECCIÓN SOBRE EL RÍO UNETE SECTOR LAS VEGAS, EN ZONA SUBURBANA DEL MUNICIPIO DE AGUAZUL</t>
  </si>
  <si>
    <t>CONSTRUCCIÓN DE OBRAS PARA LA REDUCCIÓN DEL RIESGO EN EL DEPARTAMENTO DEL META</t>
  </si>
  <si>
    <t>ESTUDIOS PARA LA IMPLEMENTACIÓN DE ACCIONES PARA MITIGAR LOS EFECTOS POR AMENAZA DE TSUNAMI Y CAMBIO CLIMÁTICO EN LOS MUNICIPIOS DE SAN ANDRÉS DE TUMACO Y FRANCISCO PIZARRO (SALAHONDA) - DEPARTAMENTO DE NARIÑO</t>
  </si>
  <si>
    <t>CONSTRUCCIÓN DEL NUEVO MURO DE CONTENCIÓN Y ESTABILIZACIÓN DE TALUD EN LA VÍA JUAN SOLARTE OBANDO COLINDANTE AL CEMENTERIO DEL MUNICIPIO DE LA UNIÓN DEPARTAMENTO DE NARIÑO</t>
  </si>
  <si>
    <t>CONSTRUCCIÓN DE MURO DE CONTENCIÓN EN BAGADÓ PRIMERA ETAPA CHOCÓ</t>
  </si>
  <si>
    <t>CONSTRUCCIÓN DE DOS MUROS DE CONTENCIÓN EN CONCRETO REFORZADO EN EL TRAMO PR0+584 AL PR0+700 VÍA LLORÓ - YUTO, EN EL NUEVO LLORÓ, DEPARTAMENTO DEL CHOCÓ</t>
  </si>
  <si>
    <t>CONSERVACIÓN AMBIENTAL DE ÁREAS ESTRATÉGICAS EN PREDIOS DENTRO DEL RESGUARDO INDÍGENA KOGUI-MALAYO-ARHUACO DE LA SIERRA NEVADA DE SANTA MARTA MAGDALENA</t>
  </si>
  <si>
    <t>ELABORACIÓN DE ESTUDIOS DE AMENAZA, VULNERABILIDAD Y RIESGOS POR MOVIMIENTOS EN MASA, INUNDACIONES Y AVENIDAS TORRENCIALES PARA LA INCORPORACIÓN DE LA GESTIÓN DEL RIESGO EN LA PLANIFICACIÓN TERRITORIAL, EN MUNICIPIOS PRIORIZADOS DEL DPTO DEL CAUCA</t>
  </si>
  <si>
    <t>TOTAL AÑO 2018</t>
  </si>
  <si>
    <t>IMPLEMENTACIÓN DE OBRAS DE INTERVENCIÓN CORRECTIVA, PARA LA MITIGACIÓN DEL RIESGO POR INUNDACIÓN, EN LA SUBREGIÓN BAJO CAUCA DEL DEPARTAMENTO DE ANTIOQUIA</t>
  </si>
  <si>
    <t>CONSERVACIÓN DE ÁREAS DE INTERÉS AMBIENTAL DE LA SIERRA NEVADA EN EL MUNICIPIO DE PUEBLO BELLO EN EL DEPARTAMENTO DEL CESAR</t>
  </si>
  <si>
    <t>CONSTRUCCIÓN DE MURO DE CONTENCIÓN PARA EL CONTROL DE LA EROSIÓN Y PREVENCIÓN DE INUNDACIONES EN LOS BARRIOS LIBARDO LÓPEZ Y EL PRADO DEL MUNICIPIO DE TIERRALTA-CÓRDOBA</t>
  </si>
  <si>
    <t>IMPLEMENTACIÓN DE ACCIONES DE ADAPTACIÓN AL CAMBIO CLIMÁTICO EN EL EDIFICIO BIOCLIMÁTICO Y EL CAVFFS, SEDES DE CORPOCESAR EN EL MARCO DEL PIGCCT DEL DEPARTAMENTO DEL CESAR</t>
  </si>
  <si>
    <t>IMPLEMENTACIÓN DE UN PROYECTO PILOTO DEMOSTRATIVO DE BIORREMEDIACIÓN Y GESTIÓN AMBIENTAL EN EL RÍO SAN ALBERTO, EN EL MUNICIPIO DE SAN ALBERTO</t>
  </si>
  <si>
    <t>CONSTRUCCIÓN DE OBRAS PARA LA MITIGACIÓN DEL RIESGO EN EL MUNICIPIO DE SAN BERNARDO, BENEFICIANDO A COMUNIDADES DE LOS MUNICIPIOS DE ARBELÁEZ, PANDI Y VENECIA CUNDINAMARCA</t>
  </si>
  <si>
    <t>DESARROLLO DE ACCIONES Y ESTRATEGIAS PARA LA RESTAURACIÓN, CONSERVACIÓN Y USO SOSTENIBLE DE ECOSISTEMAS Y ÁREAS DEGRADADAS POR ACTIVIDADES NO AMIGABLES CON EL MEDIO AMBIENTE EN LOS MUNICIPIOS DE NÓVITA Y CONDOTO, DEPARTAMENTO DEL CHOCÓ</t>
  </si>
  <si>
    <t>IMPLEMENTACIÓN DE UN MODELO DE GESTIÓN SOSTENIBLE HACIA LA PREVENCIÓN DEL DESABASTECIMIENTO DEL AGUA Y AUMENTO DE LA CAPACIDAD ADAPTATIVA DE LOS ECOSISTEMAS ASOCIADOS EN LOS ACUEDUCTOS RURALES DE NARIÑO</t>
  </si>
  <si>
    <t>IMPLEMENTACIÓN DE ACCIONES EN EL MARCO DE LA ADAPTACIÓN AL CAMBIO CLIMÁTICO Y GESTIÓN DEL RIESGO ETAPA I, DEPARTAMENTO DE NARIÑO</t>
  </si>
  <si>
    <t>PREVENCIÓN DEL RIESGO DE DESLIZAMIENTOS EN ZONAS RURALES AFECTADAS POR LA OLA INVERNAL, COMO MEDIDA DE ADAPTACIÓN AL CAMBIO CLIMÁTICO BASADO EN INFRAESTRUCTURA EN EL DEPARTAMENTO DEL VALLE DEL CAUCA</t>
  </si>
  <si>
    <t>RECUPERACIÓN HIDRODINÁMICA Y AMBIENTAL DEL CAÑO PARALUZ COMO ESTRATEGIA DE RECUPERACIÓN DE LA CIÉNAGA MATA DE PALMA, EN EL MUNICIPIO DE EL PASO Y CHIRIGUANÁ, CESAR</t>
  </si>
  <si>
    <t>IMPLEMENTACIÓN DE MEDIDAS DE MITIGACIÓN AL CAMBIO CLIMÁTICO EN LA REGIÓN DEL CATATUMBO DEPARTAMENTO NORTE DE SANTANDER</t>
  </si>
  <si>
    <t xml:space="preserve">REHABILITACIÓN ECOLÓGICA EN ÁREAS DE INTERÉS AMBIENTAL EN LOS MUNICIPIOS DE SAPUYES, ILES, IMUES, PUPIALES Y PUERRES DEL DEPARTAMENTO DE NARIÑO </t>
  </si>
  <si>
    <t>CONSTRUCCIÓN DE OBRAS PARA LA RECUPERACIÓN HIDRÁULICA Y AMBIENTAL DEL RÍO TUCURINCA EN EL DEPARTAMENTO DEL MAGDALENA</t>
  </si>
  <si>
    <t>RECUPERACIÓN Y CONSERVACIÓN DE ÁREAS DE INTERÉS AMBIENTAL DEL PUEBLO INDÍGENA KANKUAMO EN EL MUNICIPIO DE VALLEDUPAR DEPARTAMENTO DEL CESAR</t>
  </si>
  <si>
    <t>IMPLEMENTACIÓN DE MEDIDAS DE ADAPTACIÓN AL CAMBIO CLIMÁTICO EN EL SECTOR GANADERO DENTRO DEL DISTRITO NACIONAL DE MANEJO INTEGRADO DE CINARUCO EN EL DEPARTAMENTO DE ARAUCA</t>
  </si>
  <si>
    <t>CORPOAMAZONIA</t>
  </si>
  <si>
    <t>FORMULACIÓN DEL PLAN DE ORDENACIÓN Y MANEJO DE LA CUENCA HIDROGRÁFICA DEL RÍO LORETOYACU, EN TERRITORIO COLOMBIANO, DEPARTAMENTO DE AMAZONAS, MUNICIPIO DE PUERTO NARIÑO</t>
  </si>
  <si>
    <t>REHABILITACIÓN ECOLÓGICA DE BOSQUES PROTECTORES EN RONDAS HÍDRICAS DE LA QUEBRADA LA JUI DEL MUNICIPIO DE TIERRALTA - CÓRDOBA</t>
  </si>
  <si>
    <t>ESTUDIOS Y DISEÑOS PARA EL MEJORAMIENTO AMBIENTAL DE LOS PROCESOS DE TRANSFORMACIÓN DE ARCILLAS, EN CINCO MUNICIPIOS DEL DEPARTAMENTO DEL CAUCA</t>
  </si>
  <si>
    <t>TOTAL AÑO 2019</t>
  </si>
  <si>
    <t>VALOR NACIÓN</t>
  </si>
  <si>
    <t>VALOR OTROS</t>
  </si>
  <si>
    <t>VALOR TOTAL PROYECTO</t>
  </si>
  <si>
    <t xml:space="preserve">PUTUMAYO </t>
  </si>
  <si>
    <t>CORPOCESAR</t>
  </si>
  <si>
    <t>CVS</t>
  </si>
  <si>
    <t>FORMULACIÓN ESTUDIOS PROYECTO REGIONAL PARA EL CONTROL DE LA EROSIÓN COSTERA EN LOS MUNICIPIOS DE MOÑITOS, PUERTO ESCONDIDO, SAN BERNARDO DEL VIENTO Y LOS CORDOBAS EN EL DEPARTAMENTO DE CORDOBA</t>
  </si>
  <si>
    <t>ESTUDIO Y DISEÑO DE FACTIBILIDAD PARA LA CONSTRUCCIÓN DEL ECO-PARQUE RÍO GUATAPURÍ VALLEDUPAR, CESAR, CARIBE</t>
  </si>
  <si>
    <t>IMPLEMENTACIÓN DE ACCIONES DE PRODUCCIÓN SOSTENIBLE Y CONSERVACIÓN EN EL ÁREA DE INFLUENCIA DEL CORREDOR BIOLÓGICO SERRANÍA DE LOS CHURUMBELOS - CUEVA DE LOS GUACHAROS EN LOS DEPARTAMENTOS DE PUTUMAYO Y CAQUETÁ</t>
  </si>
  <si>
    <t>PREVENCIÓN DE DESASTRES, MEDIANTE LA CONSTRUCCIÓN DE DEFENSAS RIVEREÑAS CON GAVIONES Y DESCOLMATACIÓN, EN LAS QUEBRADAS MARPUJAY Y AFILANGAYACO, MUNICIPIO DE COLÓN, DEPARTAMENTO DEL PUTUMAYO</t>
  </si>
  <si>
    <t>CONSOLIDACIÓN DE LA PRODUCCIÓN Y DISTRIBUCIÓN DE MATERIAL VEGETAL DE ESPECIES PROMISORIAS DE LA REGIÓN SUR AMAZÓNICA COLOMBIANA</t>
  </si>
  <si>
    <t>PUTUMAYO, CAQUETÁ</t>
  </si>
  <si>
    <t>AMAZONAS, CAQUETÁ, PUTUMAYO</t>
  </si>
  <si>
    <t>AMAZONAS, CAQUETÁ</t>
  </si>
  <si>
    <t>FORMULACIÓN DE UN PLAN DE ORDENACIÓN Y MANEJO PARA LA SUBZONA HIDROGRÁFICA ALTO RÍO PUTUMAYO, PUTUMAYO, AMAZONÍA</t>
  </si>
  <si>
    <t>CONSTRUCCIÓN DE INSTRUMENTOS TÉCNICOS Y PROCESOS DE ORDENACIÓN AMBIENTAL TERRITORIAL PARA LA INCORPORACIÓN DE LA DIMENSIÓN AMBIENTAL Y EL COMPONENTE DE GESTIÓN DEL RIESGO EN LOS POTM, EN LA JURISDISCCIÓN DE CORPOAMAZONIA</t>
  </si>
  <si>
    <t>CAS</t>
  </si>
  <si>
    <t>CORPOBOYACÁ</t>
  </si>
  <si>
    <t>RESTAURACIÓN DE LA FUNCIÓN ECOLÓGICA DE LOS NACIMIENTOS, MÁRGENES DE RÍOS Y QUEBRADAS ABASTECEDORAS DE ACUEDUCTOS, EN EL MARCO DEL CONTRATO PLAN NORTE DEL CAUCA</t>
  </si>
  <si>
    <t>CONSTRUCCIÓN DE MUROS DE CONTENCIÓN EN GAVIONES PARA ATENCIÓN A LA CALAMIDAD PÚBLICA EN EL SECTOR RURAL RIVERA DE LAS QUEBRADAS, HIDRÁULICA, CARRIZAYACO, SINSAYACO Y CABUYAYACO DEL MUNICIPIO DE SIBUNDOY PUTUMAYO</t>
  </si>
  <si>
    <t>CORPONARIÑO</t>
  </si>
  <si>
    <t>RECUPERACIÓN Y CONSERVACIÓN DE ÁREAS DEGRADADAS DE LA CUENCA ABASTECEDORA DEL ACUEDUCTO REGIONAL DE LOS MUNICIPIOS SAN JOSÉ DEL FRAGUA, ALBANIA Y CURILLO CAQUETÁ, COLOMBIA</t>
  </si>
  <si>
    <t>CAQUETÁ, PUTUMAYO</t>
  </si>
  <si>
    <t>AMAZONAS, PUTUMAYO</t>
  </si>
  <si>
    <t>MEJORAMIENTO Y CONSTRUCCIÓN DE OBRAS PARA LA MITIGACIÓN DE INUNDACIONES EN LA CUENCA DEL RÍO SINÚ DEL DEPARTAMENTO DE CÓRDOBA</t>
  </si>
  <si>
    <t>FORTALECIMIENTO DE CAPACIDADES LOCALES EN GESTIÓN DEL RIESGO ANTE INUNDACIONES EN EL ÁREA DE INFLUENCIA DEL RESGUARDO INDÍGENA CAMENTSA BIYA PARTE BAJA DEL MUNICIPIO DE SIBUNDOY</t>
  </si>
  <si>
    <t xml:space="preserve">CASANARE </t>
  </si>
  <si>
    <t>LA UNIÓN</t>
  </si>
  <si>
    <t>SANTANDER, BOYACÁ, CUNDINAMARCA</t>
  </si>
  <si>
    <t>CUNDINAMARCA, BOGOTÁ D.C.</t>
  </si>
  <si>
    <t>GENERACIÓN DE PLAYAS MEDIANTE RELLENO MECÁNICO, EN LA ZONA URBANA DEL MUNICIPIO DE SANTIAGO DE TOLÚ Y DEL CORREGIMIENTO DE BERRUGAS DEL MUNICIPIO DE SAN ONOFRE, EN EL DEPARTAMENTO DE SUCRE</t>
  </si>
  <si>
    <t>RESTAURACIÓN HIDRÁULICA Y AMBIENTAL DE TRIBUTARIOS DEL SECTOR OCCIDENTAL DE LA CGSM EN EL DEPARTAMENTO DEL MAGDALENA</t>
  </si>
  <si>
    <t>RESTAURACIÓN DEL CAÑO HONDO COMO APORTE A LA RECUPERACIÓN DEL ECOSISTEMA DE LA CGSM EN EL DEPARTAMENTO DEL MAGDALENA</t>
  </si>
  <si>
    <t>RESTAURACIÓN AMBIENTAL DEL CAÑO MARTINICA COMO APORTE A LA RECUPERACIÓN DEL ECOSISTEMA DE LA CGSM EN EL DEPARTAMENTO DEL MAGDALENA</t>
  </si>
  <si>
    <t>CONSTRUCCIÓN DE LA II ETAPA DE LAS OBRAS PARA LA RECUPERACIÓN HIDRÁULICA Y AMBIENTAL DEL RÍO TUCURINCA EN EL DEPARTAMENTO DEL MAGDALENA</t>
  </si>
  <si>
    <t>PREVENCIÓN DE RIESGOS MEDIANTE LA DESCOLMATACIÓN DEL CAUCE DEL RÍO GUINEO EN EL SECTOR VEREDA LA CAFELINA Y VEREDA PALESTINA DEL MUNICIPIO DE VILLAGARZÓN, DEPARTAMENTO DEL PUTUMAYO</t>
  </si>
  <si>
    <t>REPELÓN</t>
  </si>
  <si>
    <t>REHABILITACIÓN Y LIMPIEZA DEL ARROYO BARTOLO, SECTORES VILLA CAROLINA Y MARCOS LOPERA. MUNICIPIO DE REPELÓN, ATLÁNTICO</t>
  </si>
  <si>
    <t>MUNICIPAL RF</t>
  </si>
  <si>
    <t>CARTAGENA</t>
  </si>
  <si>
    <t>CONSTRUCCIÓN DE OBRAS DE PREVENCIÓN Y MITIGACIÓN DE LA EROSIÓN COSTERA EN EL SECTOR DEL CABRERO EN LA CIUDAD DE CARTAGENA DE INDIAS, DEPARTAMENTO DE BOLÍVAR</t>
  </si>
  <si>
    <t>NACIONAL RF</t>
  </si>
  <si>
    <t>PAZ</t>
  </si>
  <si>
    <t>AGUSTÍN CODAZZI</t>
  </si>
  <si>
    <t>DESARROLLO DE ACCIONES PARA LA PROTECCIÓN Y RECUPERACIÓN DE LA BIODIVERSIDAD DEL ECOSISTEMA DE LA SERRANÍA DEL PERIJÁ EN EL MUNICIPIO DE CODAZZI, CESAR</t>
  </si>
  <si>
    <t>REHABILITACIÓN ECOLÓGICA DE BOSQUES PROTECTORES EN EL CERRO COLOSINÁ, CORREGIMIENTO DE SAN MIGUEL, CORREGIMIENTO SANTA ROSA Y VEREDA EL RECREO DEL MUNICIPIO DE SAN CARLOS CÓRDOBA</t>
  </si>
  <si>
    <t>TIERRALTA</t>
  </si>
  <si>
    <t>MOCOA</t>
  </si>
  <si>
    <t>FORMULACIÓN PLAN DE ORDENACIÓN Y MANEJO DE LA CUENCA HIDROGRÁFICA DEL RÍO MOCOA Y EVALUACIÓN DETALLADA DE ÁREAS AMBIENTALMENTE APTAS PARA RE-ASENTAMIENTO MOCOA</t>
  </si>
  <si>
    <t>IDENTIFICACIÓN DE LOS USOS Y OCUPACIONES DEL SUELO EN LA FAJA PARALELA Y DE RONDA HÍDRICA DE LOS RÍOS MULATO Y SANGOYACO DEL MUNICIPIO DE MOCOA</t>
  </si>
  <si>
    <t>ESTUDIOS DETALLADOS PARA LA INCORPORACIÓN DE LA GESTIÓN DEL RIESGO PARA LOS MUNICIPIOS DE GIRARDOT, RICAURTE</t>
  </si>
  <si>
    <t>RECUPERACIÓN DE SUELOS DEGRADADOS POR ACTIVIDAD MINERA EN EL MUNICIPIO DE AYAPEL - DEPARTAMENTO DE CÓRDOBA</t>
  </si>
  <si>
    <t>CORPONOR</t>
  </si>
  <si>
    <t>CONSTRUCCIÓN DE LAS OBRAS DEL PROYECTO DE ARQUITECTURA BIOCLIMÁTICA PARA LA NUEVA SEDE DE CORPOCESAR, ETAPA II, VALLEDUPAR, CESAR, CARIBE</t>
  </si>
  <si>
    <t>LA JAGUA DE IBIRICO</t>
  </si>
  <si>
    <t>RESTAURACIÓN DE ÁREAS DEGRADADAS POR PROCESOS EROSIVOS EN LA MICROCUENCA DEL RÍO SAN ANTONIO SECTOR DE LA ESTRELLA Y ARACORAIMA EN EL MUNICIPIO LA JAGUA DE IBIRICO, CESAR, CARIBE</t>
  </si>
  <si>
    <t>RESTAURACIÓN DE ZONAS DE RECARGA HÍDRICA EN LA SUBREGIÓN GUAMBUYACO - DEPARTAMENTO DE NARIÑO</t>
  </si>
  <si>
    <t>TOTAL AÑO 2020</t>
  </si>
  <si>
    <t>PROYECTOS APROBADOS DEL SECTOR AMBIENTE VIGENCIAS 2012 - 2020</t>
  </si>
  <si>
    <t>TOTAL VIGENCIAS 2012 - 2020</t>
  </si>
  <si>
    <t>REHABILITACIÓN ECOLÓGICA DE BOSQUES PROTECTORES EN RONDAS HÍDRICAS DE LA QUEBRADA HONDA DEL MUNICIPIO DE TIERRALTA CÓRDOBA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</si>
</sst>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 #,##0_-;_-* &quot;-&quot;_-;_-@_-"/>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 * #,##0.00_ ;_ * \-#,##0.00_ ;_ * &quot;-&quot;??_ ;_ @_ "/>
    <numFmt numFmtId="168" formatCode="_-* #,##0\ _€_-;\-* #,##0\ _€_-;_-* &quot;-&quot;\ _€_-;_-@_-"/>
    <numFmt numFmtId="169" formatCode="_-* #,##0.00\ &quot;€&quot;_-;\-* #,##0.00\ &quot;€&quot;_-;_-* &quot;-&quot;??\ &quot;€&quot;_-;_-@_-"/>
    <numFmt numFmtId="170" formatCode="[$-C0A]mmm\-yy;@"/>
    <numFmt numFmtId="171" formatCode="_ [$€-2]\ * #,##0.00_ ;_ [$€-2]\ * \-#,##0.00_ ;_ [$€-2]\ * &quot;-&quot;??_ "/>
    <numFmt numFmtId="172" formatCode="&quot;$&quot;\ #,##0"/>
  </numFmts>
  <fonts count="34" x14ac:knownFonts="1">
    <font>
      <sz val="11"/>
      <color theme="1"/>
      <name val="Calibri"/>
      <family val="2"/>
      <scheme val="minor"/>
    </font>
    <font>
      <sz val="11"/>
      <color theme="1"/>
      <name val="Calibri"/>
      <family val="2"/>
      <scheme val="minor"/>
    </font>
    <font>
      <sz val="10"/>
      <color theme="1"/>
      <name val="Arial Narrow"/>
      <family val="2"/>
    </font>
    <font>
      <sz val="10"/>
      <name val="Arial"/>
      <family val="2"/>
    </font>
    <font>
      <sz val="11"/>
      <color theme="1"/>
      <name val="Calibri"/>
      <family val="2"/>
    </font>
    <font>
      <sz val="10"/>
      <color indexed="8"/>
      <name val="Arial"/>
      <family val="2"/>
    </font>
    <font>
      <u/>
      <sz val="11"/>
      <color theme="10"/>
      <name val="Calibri"/>
      <family val="2"/>
    </font>
    <font>
      <sz val="10"/>
      <color theme="1"/>
      <name val="Arial"/>
      <family val="2"/>
    </font>
    <font>
      <b/>
      <sz val="9"/>
      <color indexed="8"/>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1"/>
      <color theme="1"/>
      <name val="Calibri"/>
      <family val="2"/>
      <scheme val="minor"/>
    </font>
    <font>
      <b/>
      <sz val="11"/>
      <color theme="1"/>
      <name val="Arial Narrow"/>
      <family val="2"/>
    </font>
    <font>
      <sz val="10"/>
      <color rgb="FF000000"/>
      <name val="Arial Narrow"/>
      <family val="2"/>
    </font>
    <font>
      <sz val="10"/>
      <name val="Arial Narrow"/>
      <family val="2"/>
    </font>
    <font>
      <b/>
      <sz val="11"/>
      <color theme="0"/>
      <name val="Arial Narrow"/>
      <family val="2"/>
    </font>
    <font>
      <b/>
      <sz val="10.5"/>
      <color theme="0"/>
      <name val="Arial Narrow"/>
      <family val="2"/>
    </font>
    <font>
      <sz val="11"/>
      <color rgb="FF000000"/>
      <name val="Calibri"/>
      <family val="2"/>
    </font>
    <font>
      <sz val="10"/>
      <color rgb="FF212121"/>
      <name val="Arial Narrow"/>
      <family val="2"/>
    </font>
    <font>
      <b/>
      <sz val="10"/>
      <color theme="1"/>
      <name val="Arial Narrow"/>
      <family val="2"/>
    </font>
  </fonts>
  <fills count="2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7030A0"/>
        <bgColor indexed="64"/>
      </patternFill>
    </fill>
    <fill>
      <patternFill patternType="solid">
        <fgColor theme="7" tint="0.39997558519241921"/>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462">
    <xf numFmtId="0" fontId="0" fillId="0" borderId="0"/>
    <xf numFmtId="165" fontId="1" fillId="0" borderId="0" applyFont="0" applyFill="0" applyBorder="0" applyAlignment="0" applyProtection="0"/>
    <xf numFmtId="0" fontId="2" fillId="0" borderId="0"/>
    <xf numFmtId="0" fontId="1" fillId="0" borderId="0"/>
    <xf numFmtId="167" fontId="3"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8" fontId="1" fillId="0" borderId="0" applyFont="0" applyFill="0" applyBorder="0" applyAlignment="0" applyProtection="0"/>
    <xf numFmtId="0" fontId="5" fillId="0" borderId="0"/>
    <xf numFmtId="0" fontId="6" fillId="0" borderId="0" applyNumberFormat="0" applyFill="0" applyBorder="0" applyAlignment="0" applyProtection="0">
      <alignment vertical="top"/>
      <protection locked="0"/>
    </xf>
    <xf numFmtId="166" fontId="1"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5" fillId="0" borderId="0"/>
    <xf numFmtId="166" fontId="2" fillId="0" borderId="0" applyFont="0" applyFill="0" applyBorder="0" applyAlignment="0" applyProtection="0"/>
    <xf numFmtId="166"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5" fontId="3" fillId="0" borderId="0" applyFont="0" applyFill="0" applyBorder="0" applyAlignment="0" applyProtection="0"/>
    <xf numFmtId="169"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 fillId="0" borderId="0"/>
    <xf numFmtId="0" fontId="1" fillId="0" borderId="0"/>
    <xf numFmtId="0" fontId="1" fillId="0" borderId="0"/>
    <xf numFmtId="0" fontId="1" fillId="0" borderId="0"/>
    <xf numFmtId="170" fontId="1" fillId="0" borderId="0"/>
    <xf numFmtId="170" fontId="1" fillId="0" borderId="0"/>
    <xf numFmtId="0" fontId="1" fillId="0" borderId="0" applyAlignment="0"/>
    <xf numFmtId="170" fontId="1" fillId="0" borderId="0"/>
    <xf numFmtId="170" fontId="1" fillId="0" borderId="0"/>
    <xf numFmtId="0" fontId="1" fillId="0" borderId="0" applyAlignment="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5" fillId="0" borderId="0"/>
    <xf numFmtId="0" fontId="1" fillId="0" borderId="0"/>
    <xf numFmtId="0" fontId="3" fillId="0" borderId="0"/>
    <xf numFmtId="0" fontId="1" fillId="0" borderId="0"/>
    <xf numFmtId="0" fontId="3" fillId="0" borderId="0"/>
    <xf numFmtId="0" fontId="5" fillId="0" borderId="0"/>
    <xf numFmtId="0" fontId="4"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applyAlignment="0"/>
    <xf numFmtId="0" fontId="1" fillId="0" borderId="0"/>
    <xf numFmtId="0" fontId="1" fillId="0" borderId="0"/>
    <xf numFmtId="0" fontId="1" fillId="0" borderId="0" applyAlignment="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7" fillId="0" borderId="0"/>
    <xf numFmtId="0" fontId="3" fillId="0" borderId="0"/>
    <xf numFmtId="0" fontId="5"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4" fillId="0" borderId="0"/>
    <xf numFmtId="0" fontId="3" fillId="0" borderId="0"/>
    <xf numFmtId="0" fontId="2" fillId="0" borderId="0"/>
    <xf numFmtId="0" fontId="5" fillId="0" borderId="0"/>
    <xf numFmtId="0" fontId="2" fillId="0" borderId="0"/>
    <xf numFmtId="0" fontId="1" fillId="0" borderId="0"/>
    <xf numFmtId="0" fontId="1" fillId="0" borderId="0"/>
    <xf numFmtId="170" fontId="1" fillId="0" borderId="0"/>
    <xf numFmtId="0" fontId="3" fillId="0" borderId="0"/>
    <xf numFmtId="170" fontId="1" fillId="0" borderId="0"/>
    <xf numFmtId="0" fontId="1" fillId="0" borderId="0"/>
    <xf numFmtId="0" fontId="3" fillId="0" borderId="0"/>
    <xf numFmtId="0" fontId="2" fillId="0" borderId="0"/>
    <xf numFmtId="0" fontId="3"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8" fillId="4" borderId="1">
      <alignment vertical="center"/>
    </xf>
    <xf numFmtId="9" fontId="5"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5" fillId="0" borderId="0"/>
    <xf numFmtId="164" fontId="3" fillId="0" borderId="0" applyFont="0" applyFill="0" applyBorder="0" applyAlignment="0" applyProtection="0"/>
    <xf numFmtId="164"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5" fontId="3" fillId="0" borderId="0" applyFont="0" applyFill="0" applyBorder="0" applyAlignment="0" applyProtection="0"/>
    <xf numFmtId="169"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 fillId="0" borderId="0"/>
    <xf numFmtId="0" fontId="1" fillId="0" borderId="0"/>
    <xf numFmtId="0" fontId="1" fillId="0" borderId="0"/>
    <xf numFmtId="0" fontId="1" fillId="0" borderId="0"/>
    <xf numFmtId="170" fontId="1" fillId="0" borderId="0"/>
    <xf numFmtId="170" fontId="1" fillId="0" borderId="0"/>
    <xf numFmtId="0" fontId="1" fillId="0" borderId="0" applyAlignment="0"/>
    <xf numFmtId="170" fontId="1" fillId="0" borderId="0"/>
    <xf numFmtId="170" fontId="1" fillId="0" borderId="0"/>
    <xf numFmtId="0" fontId="1" fillId="0" borderId="0" applyAlignment="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applyAlignment="0"/>
    <xf numFmtId="0" fontId="1" fillId="0" borderId="0"/>
    <xf numFmtId="0" fontId="1" fillId="0" borderId="0"/>
    <xf numFmtId="0" fontId="1" fillId="0" borderId="0" applyAlignment="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170" fontId="1" fillId="0" borderId="0"/>
    <xf numFmtId="17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0" fontId="1" fillId="0" borderId="0"/>
    <xf numFmtId="0" fontId="1" fillId="0" borderId="0"/>
    <xf numFmtId="170" fontId="1" fillId="0" borderId="0"/>
    <xf numFmtId="170" fontId="1" fillId="0" borderId="0"/>
    <xf numFmtId="0" fontId="1" fillId="0" borderId="0" applyAlignment="0"/>
    <xf numFmtId="170" fontId="1" fillId="0" borderId="0"/>
    <xf numFmtId="170" fontId="1" fillId="0" borderId="0"/>
    <xf numFmtId="0" fontId="1" fillId="0" borderId="0" applyAlignment="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applyAlignment="0"/>
    <xf numFmtId="0" fontId="1" fillId="0" borderId="0"/>
    <xf numFmtId="0" fontId="1" fillId="0" borderId="0"/>
    <xf numFmtId="0" fontId="1" fillId="0" borderId="0" applyAlignment="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170" fontId="1" fillId="0" borderId="0"/>
    <xf numFmtId="17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66" fontId="2" fillId="0" borderId="0" applyFont="0" applyFill="0" applyBorder="0" applyAlignment="0" applyProtection="0"/>
    <xf numFmtId="41" fontId="2" fillId="0" borderId="0" applyFont="0" applyFill="0" applyBorder="0" applyAlignment="0" applyProtection="0"/>
    <xf numFmtId="0" fontId="2" fillId="0" borderId="0"/>
    <xf numFmtId="0" fontId="1" fillId="0" borderId="0"/>
    <xf numFmtId="0" fontId="1" fillId="0" borderId="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43" fontId="2" fillId="0" borderId="0" applyFont="0" applyFill="0" applyBorder="0" applyAlignment="0" applyProtection="0"/>
    <xf numFmtId="0" fontId="1" fillId="0" borderId="0"/>
    <xf numFmtId="43" fontId="2" fillId="0" borderId="0" applyFont="0" applyFill="0" applyBorder="0" applyAlignment="0" applyProtection="0"/>
    <xf numFmtId="41" fontId="2"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0" fontId="4" fillId="0" borderId="0"/>
    <xf numFmtId="0" fontId="1" fillId="0" borderId="0"/>
    <xf numFmtId="41" fontId="4" fillId="0" borderId="0" applyFont="0" applyFill="0" applyBorder="0" applyAlignment="0" applyProtection="0"/>
    <xf numFmtId="0" fontId="1" fillId="0" borderId="0"/>
    <xf numFmtId="0" fontId="4" fillId="0" borderId="0"/>
    <xf numFmtId="0" fontId="1" fillId="0" borderId="0"/>
    <xf numFmtId="0" fontId="1" fillId="0" borderId="0"/>
    <xf numFmtId="0" fontId="4" fillId="0" borderId="0"/>
    <xf numFmtId="9" fontId="4" fillId="0" borderId="0" applyFont="0" applyFill="0" applyBorder="0" applyAlignment="0" applyProtection="0"/>
    <xf numFmtId="165" fontId="1" fillId="0" borderId="0" applyFont="0" applyFill="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1" fillId="7" borderId="0" applyNumberFormat="0" applyBorder="0" applyAlignment="0" applyProtection="0"/>
    <xf numFmtId="0" fontId="12" fillId="19" borderId="2" applyNumberFormat="0" applyAlignment="0" applyProtection="0"/>
    <xf numFmtId="0" fontId="13" fillId="20" borderId="3" applyNumberFormat="0" applyAlignment="0" applyProtection="0"/>
    <xf numFmtId="0" fontId="14" fillId="0" borderId="4" applyNumberFormat="0" applyFill="0" applyAlignment="0" applyProtection="0"/>
    <xf numFmtId="0" fontId="15" fillId="0" borderId="0" applyNumberFormat="0" applyFill="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4" borderId="0" applyNumberFormat="0" applyBorder="0" applyAlignment="0" applyProtection="0"/>
    <xf numFmtId="0" fontId="16" fillId="10" borderId="2" applyNumberFormat="0" applyAlignment="0" applyProtection="0"/>
    <xf numFmtId="171" fontId="3" fillId="0" borderId="0" applyFont="0" applyFill="0" applyBorder="0" applyAlignment="0" applyProtection="0"/>
    <xf numFmtId="0" fontId="17" fillId="6" borderId="0" applyNumberFormat="0" applyBorder="0" applyAlignment="0" applyProtection="0"/>
    <xf numFmtId="166"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6" fontId="9" fillId="0" borderId="0" applyFont="0" applyFill="0" applyBorder="0" applyAlignment="0" applyProtection="0"/>
    <xf numFmtId="0" fontId="3" fillId="0" borderId="0" applyFont="0" applyFill="0" applyBorder="0" applyAlignment="0" applyProtection="0"/>
    <xf numFmtId="165" fontId="9" fillId="0" borderId="0" applyFont="0" applyFill="0" applyBorder="0" applyAlignment="0" applyProtection="0"/>
    <xf numFmtId="0" fontId="18" fillId="25" borderId="0" applyNumberFormat="0" applyBorder="0" applyAlignment="0" applyProtection="0"/>
    <xf numFmtId="0" fontId="3" fillId="26" borderId="1" applyNumberFormat="0" applyFont="0" applyAlignment="0" applyProtection="0"/>
    <xf numFmtId="9" fontId="3" fillId="0" borderId="0" applyFont="0" applyFill="0" applyBorder="0" applyAlignment="0" applyProtection="0"/>
    <xf numFmtId="0" fontId="19" fillId="19"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2" fillId="0" borderId="0" applyNumberFormat="0" applyFill="0" applyBorder="0" applyAlignment="0" applyProtection="0"/>
    <xf numFmtId="0" fontId="24" fillId="0" borderId="8" applyNumberFormat="0" applyFill="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62">
    <xf numFmtId="0" fontId="0" fillId="0" borderId="0" xfId="0"/>
    <xf numFmtId="0" fontId="1" fillId="2" borderId="0" xfId="0" applyFont="1" applyFill="1"/>
    <xf numFmtId="0" fontId="1" fillId="0" borderId="0" xfId="0" applyFont="1"/>
    <xf numFmtId="0" fontId="0" fillId="0" borderId="0" xfId="0" applyFill="1"/>
    <xf numFmtId="0" fontId="25" fillId="0" borderId="0" xfId="0" applyFont="1" applyFill="1"/>
    <xf numFmtId="0" fontId="0" fillId="27" borderId="0" xfId="0" applyFill="1"/>
    <xf numFmtId="0" fontId="0" fillId="2" borderId="0" xfId="0" applyFill="1"/>
    <xf numFmtId="0" fontId="25" fillId="2" borderId="0" xfId="0" applyFont="1" applyFill="1"/>
    <xf numFmtId="0" fontId="2" fillId="0" borderId="9" xfId="3" applyNumberFormat="1" applyFont="1" applyFill="1" applyBorder="1" applyAlignment="1">
      <alignment horizontal="center" vertical="center" wrapText="1"/>
    </xf>
    <xf numFmtId="1" fontId="2" fillId="0" borderId="9" xfId="2" applyNumberFormat="1" applyFont="1" applyFill="1" applyBorder="1" applyAlignment="1">
      <alignment horizontal="center" vertical="center" wrapText="1"/>
    </xf>
    <xf numFmtId="0" fontId="27" fillId="0" borderId="9" xfId="2" applyFont="1" applyFill="1" applyBorder="1" applyAlignment="1">
      <alignment horizontal="justify" vertical="center" wrapText="1"/>
    </xf>
    <xf numFmtId="165" fontId="2" fillId="0" borderId="9" xfId="1" applyFont="1" applyFill="1" applyBorder="1" applyAlignment="1">
      <alignment horizontal="left" vertical="center" wrapText="1"/>
    </xf>
    <xf numFmtId="0" fontId="2" fillId="0" borderId="9" xfId="0" applyFont="1" applyFill="1" applyBorder="1" applyAlignment="1">
      <alignment horizontal="justify" vertical="center" wrapText="1"/>
    </xf>
    <xf numFmtId="0" fontId="2" fillId="0" borderId="9" xfId="2" applyFont="1" applyFill="1" applyBorder="1" applyAlignment="1">
      <alignment horizontal="center" vertical="center" wrapText="1"/>
    </xf>
    <xf numFmtId="164" fontId="2" fillId="0" borderId="9" xfId="1" applyNumberFormat="1" applyFont="1" applyFill="1" applyBorder="1" applyAlignment="1">
      <alignment horizontal="left" vertical="center" wrapText="1"/>
    </xf>
    <xf numFmtId="0" fontId="29" fillId="3" borderId="9" xfId="3" applyNumberFormat="1" applyFont="1" applyFill="1" applyBorder="1" applyAlignment="1">
      <alignment vertical="center" wrapText="1"/>
    </xf>
    <xf numFmtId="0" fontId="29" fillId="3" borderId="9" xfId="3" applyNumberFormat="1" applyFont="1" applyFill="1" applyBorder="1" applyAlignment="1">
      <alignment horizontal="center" vertical="center" wrapText="1"/>
    </xf>
    <xf numFmtId="164" fontId="29" fillId="3" borderId="9" xfId="1" applyNumberFormat="1" applyFont="1" applyFill="1" applyBorder="1" applyAlignment="1">
      <alignment horizontal="left" vertical="center" wrapText="1"/>
    </xf>
    <xf numFmtId="0" fontId="29" fillId="3" borderId="9" xfId="2" applyFont="1" applyFill="1" applyBorder="1" applyAlignment="1">
      <alignment horizontal="center" vertical="center" wrapText="1"/>
    </xf>
    <xf numFmtId="0" fontId="29" fillId="3" borderId="9" xfId="2" applyFont="1" applyFill="1" applyBorder="1" applyAlignment="1">
      <alignment horizontal="left" vertical="center" wrapText="1"/>
    </xf>
    <xf numFmtId="0" fontId="2" fillId="0" borderId="9" xfId="2" applyFont="1" applyFill="1" applyBorder="1" applyAlignment="1">
      <alignment horizontal="justify" vertical="center" wrapText="1"/>
    </xf>
    <xf numFmtId="164" fontId="28" fillId="0" borderId="9" xfId="1" applyNumberFormat="1" applyFont="1" applyFill="1" applyBorder="1" applyAlignment="1">
      <alignment horizontal="left" vertical="center" wrapText="1"/>
    </xf>
    <xf numFmtId="1" fontId="2" fillId="0" borderId="9" xfId="3" applyNumberFormat="1" applyFont="1" applyFill="1" applyBorder="1" applyAlignment="1">
      <alignment horizontal="center" vertical="center" wrapText="1"/>
    </xf>
    <xf numFmtId="0" fontId="27" fillId="0" borderId="9" xfId="0" applyFont="1" applyFill="1" applyBorder="1" applyAlignment="1">
      <alignment horizontal="justify" vertical="center" wrapText="1"/>
    </xf>
    <xf numFmtId="0" fontId="1" fillId="0" borderId="0" xfId="0" applyFont="1" applyFill="1"/>
    <xf numFmtId="0" fontId="30" fillId="3" borderId="9" xfId="2" applyFont="1" applyFill="1" applyBorder="1" applyAlignment="1">
      <alignment horizontal="center" vertical="center" wrapText="1"/>
    </xf>
    <xf numFmtId="14" fontId="2" fillId="0" borderId="9" xfId="2" applyNumberFormat="1" applyFont="1" applyFill="1" applyBorder="1" applyAlignment="1">
      <alignment horizontal="center" vertical="center" wrapText="1"/>
    </xf>
    <xf numFmtId="0" fontId="2" fillId="0" borderId="9" xfId="3" applyNumberFormat="1" applyFont="1" applyFill="1" applyBorder="1" applyAlignment="1">
      <alignment horizontal="justify" vertical="center" wrapText="1"/>
    </xf>
    <xf numFmtId="172" fontId="2" fillId="0" borderId="9" xfId="2" applyNumberFormat="1" applyFont="1" applyFill="1" applyBorder="1" applyAlignment="1">
      <alignment horizontal="center" vertical="center" wrapText="1"/>
    </xf>
    <xf numFmtId="1" fontId="27" fillId="0" borderId="9" xfId="2" applyNumberFormat="1" applyFont="1" applyFill="1" applyBorder="1" applyAlignment="1">
      <alignment horizontal="center" vertical="center" wrapText="1"/>
    </xf>
    <xf numFmtId="1" fontId="28" fillId="0" borderId="9" xfId="3" applyNumberFormat="1" applyFont="1" applyFill="1" applyBorder="1" applyAlignment="1">
      <alignment horizontal="center" vertical="center" wrapText="1"/>
    </xf>
    <xf numFmtId="0" fontId="28" fillId="0" borderId="9" xfId="0" applyFont="1" applyFill="1" applyBorder="1" applyAlignment="1">
      <alignment horizontal="justify" vertical="center" wrapText="1"/>
    </xf>
    <xf numFmtId="0" fontId="32" fillId="0" borderId="9" xfId="0" applyFont="1" applyFill="1" applyBorder="1" applyAlignment="1">
      <alignment horizontal="justify" vertical="center" wrapText="1"/>
    </xf>
    <xf numFmtId="165" fontId="2" fillId="0" borderId="9" xfId="2" applyNumberFormat="1" applyFont="1" applyFill="1" applyBorder="1" applyAlignment="1">
      <alignment horizontal="left" vertical="center" wrapText="1"/>
    </xf>
    <xf numFmtId="0" fontId="0" fillId="2" borderId="0" xfId="0" applyFill="1" applyBorder="1"/>
    <xf numFmtId="165" fontId="2" fillId="2" borderId="0" xfId="1" applyFont="1" applyFill="1" applyBorder="1" applyAlignment="1">
      <alignment horizontal="left" vertical="center" wrapText="1"/>
    </xf>
    <xf numFmtId="1" fontId="2" fillId="28" borderId="9" xfId="2" applyNumberFormat="1" applyFont="1" applyFill="1" applyBorder="1" applyAlignment="1">
      <alignment horizontal="center" vertical="center" wrapText="1"/>
    </xf>
    <xf numFmtId="1" fontId="2" fillId="28" borderId="9" xfId="3" applyNumberFormat="1" applyFont="1" applyFill="1" applyBorder="1" applyAlignment="1">
      <alignment horizontal="center" vertical="center" wrapText="1"/>
    </xf>
    <xf numFmtId="1" fontId="28" fillId="0" borderId="9" xfId="2" applyNumberFormat="1" applyFont="1" applyFill="1" applyBorder="1" applyAlignment="1">
      <alignment horizontal="center" vertical="center" wrapText="1"/>
    </xf>
    <xf numFmtId="0" fontId="33" fillId="0" borderId="9" xfId="3" applyNumberFormat="1" applyFont="1" applyFill="1" applyBorder="1" applyAlignment="1">
      <alignment horizontal="center" vertical="center" wrapText="1"/>
    </xf>
    <xf numFmtId="0" fontId="33" fillId="0" borderId="9" xfId="2" applyFont="1" applyFill="1" applyBorder="1" applyAlignment="1">
      <alignment horizontal="center" vertical="center" wrapText="1"/>
    </xf>
    <xf numFmtId="0" fontId="2" fillId="0" borderId="10" xfId="3" applyNumberFormat="1" applyFont="1" applyFill="1" applyBorder="1" applyAlignment="1">
      <alignment horizontal="center" vertical="center" wrapText="1"/>
    </xf>
    <xf numFmtId="1" fontId="2" fillId="0" borderId="10" xfId="2" applyNumberFormat="1" applyFont="1" applyFill="1" applyBorder="1" applyAlignment="1">
      <alignment horizontal="center" vertical="center" wrapText="1"/>
    </xf>
    <xf numFmtId="0" fontId="27" fillId="0" borderId="10" xfId="2" applyFont="1" applyFill="1" applyBorder="1" applyAlignment="1">
      <alignment horizontal="justify" vertical="center" wrapText="1"/>
    </xf>
    <xf numFmtId="165" fontId="2" fillId="0" borderId="10" xfId="1" applyFont="1" applyFill="1" applyBorder="1" applyAlignment="1">
      <alignment horizontal="left" vertical="center" wrapText="1"/>
    </xf>
    <xf numFmtId="0" fontId="2" fillId="0" borderId="0" xfId="3" applyNumberFormat="1" applyFont="1" applyFill="1" applyBorder="1" applyAlignment="1">
      <alignment horizontal="center" vertical="center" wrapText="1"/>
    </xf>
    <xf numFmtId="1" fontId="2" fillId="0" borderId="0" xfId="2" applyNumberFormat="1" applyFont="1" applyFill="1" applyBorder="1" applyAlignment="1">
      <alignment horizontal="center" vertical="center" wrapText="1"/>
    </xf>
    <xf numFmtId="0" fontId="27" fillId="0" borderId="0" xfId="2" applyFont="1" applyFill="1" applyBorder="1" applyAlignment="1">
      <alignment horizontal="justify" vertical="center" wrapText="1"/>
    </xf>
    <xf numFmtId="165" fontId="2" fillId="0" borderId="0" xfId="1" applyFont="1" applyFill="1" applyBorder="1" applyAlignment="1">
      <alignment horizontal="left" vertical="center" wrapText="1"/>
    </xf>
    <xf numFmtId="0" fontId="2" fillId="0" borderId="0" xfId="2" applyFont="1" applyFill="1" applyBorder="1" applyAlignment="1">
      <alignment horizontal="center" vertical="center" wrapText="1"/>
    </xf>
    <xf numFmtId="0" fontId="29" fillId="3" borderId="10" xfId="3" applyNumberFormat="1" applyFont="1" applyFill="1" applyBorder="1" applyAlignment="1">
      <alignment vertical="center" wrapText="1"/>
    </xf>
    <xf numFmtId="0" fontId="29" fillId="3" borderId="10" xfId="3" applyNumberFormat="1" applyFont="1" applyFill="1" applyBorder="1" applyAlignment="1">
      <alignment horizontal="center" vertical="center" wrapText="1"/>
    </xf>
    <xf numFmtId="164" fontId="29" fillId="3" borderId="10" xfId="1" applyNumberFormat="1" applyFont="1" applyFill="1" applyBorder="1" applyAlignment="1">
      <alignment horizontal="left" vertical="center" wrapText="1"/>
    </xf>
    <xf numFmtId="0" fontId="29" fillId="3" borderId="10" xfId="2" applyFont="1" applyFill="1" applyBorder="1" applyAlignment="1">
      <alignment horizontal="left" vertical="center" wrapText="1"/>
    </xf>
    <xf numFmtId="0" fontId="2" fillId="0" borderId="10" xfId="2" applyFont="1" applyFill="1" applyBorder="1" applyAlignment="1">
      <alignment horizontal="center" vertical="center" wrapText="1"/>
    </xf>
    <xf numFmtId="0" fontId="2" fillId="3" borderId="10" xfId="3" applyNumberFormat="1" applyFont="1" applyFill="1" applyBorder="1" applyAlignment="1">
      <alignment horizontal="center" vertical="center" wrapText="1"/>
    </xf>
    <xf numFmtId="1" fontId="2" fillId="3" borderId="10" xfId="2" applyNumberFormat="1" applyFont="1" applyFill="1" applyBorder="1" applyAlignment="1">
      <alignment horizontal="center" vertical="center" wrapText="1"/>
    </xf>
    <xf numFmtId="0" fontId="2" fillId="3" borderId="10" xfId="2" applyFont="1" applyFill="1" applyBorder="1" applyAlignment="1">
      <alignment horizontal="center" vertical="center" wrapText="1"/>
    </xf>
    <xf numFmtId="0" fontId="2" fillId="0" borderId="10" xfId="2" applyFont="1" applyFill="1" applyBorder="1" applyAlignment="1">
      <alignment horizontal="justify" vertical="center" wrapText="1"/>
    </xf>
    <xf numFmtId="0" fontId="26" fillId="2" borderId="0" xfId="2" applyFont="1" applyFill="1" applyAlignment="1">
      <alignment horizontal="center" vertical="center"/>
    </xf>
    <xf numFmtId="0" fontId="26" fillId="2" borderId="0" xfId="2" applyFont="1" applyFill="1" applyAlignment="1">
      <alignment horizontal="center" vertical="center" wrapText="1"/>
    </xf>
    <xf numFmtId="0" fontId="2" fillId="2" borderId="0" xfId="2" applyFont="1" applyFill="1" applyAlignment="1">
      <alignment horizontal="left" wrapText="1"/>
    </xf>
  </cellXfs>
  <cellStyles count="462">
    <cellStyle name="20% - Énfasis1 2" xfId="404"/>
    <cellStyle name="20% - Énfasis2 2" xfId="405"/>
    <cellStyle name="20% - Énfasis3 2" xfId="406"/>
    <cellStyle name="20% - Énfasis4 2" xfId="407"/>
    <cellStyle name="20% - Énfasis5 2" xfId="408"/>
    <cellStyle name="20% - Énfasis6 2" xfId="409"/>
    <cellStyle name="40% - Énfasis1 2" xfId="410"/>
    <cellStyle name="40% - Énfasis2 2" xfId="411"/>
    <cellStyle name="40% - Énfasis3 2" xfId="412"/>
    <cellStyle name="40% - Énfasis4 2" xfId="413"/>
    <cellStyle name="40% - Énfasis5 2" xfId="414"/>
    <cellStyle name="40% - Énfasis6 2" xfId="415"/>
    <cellStyle name="60% - Énfasis1 2" xfId="416"/>
    <cellStyle name="60% - Énfasis2 2" xfId="417"/>
    <cellStyle name="60% - Énfasis3 2" xfId="418"/>
    <cellStyle name="60% - Énfasis4 2" xfId="419"/>
    <cellStyle name="60% - Énfasis5 2" xfId="420"/>
    <cellStyle name="60% - Énfasis6 2" xfId="421"/>
    <cellStyle name="Buena 2" xfId="422"/>
    <cellStyle name="Cálculo 2" xfId="423"/>
    <cellStyle name="Celda de comprobación 2" xfId="424"/>
    <cellStyle name="Celda vinculada 2" xfId="425"/>
    <cellStyle name="Encabezado 4 2" xfId="426"/>
    <cellStyle name="Énfasis1 2" xfId="427"/>
    <cellStyle name="Énfasis2 2" xfId="428"/>
    <cellStyle name="Énfasis3 2" xfId="429"/>
    <cellStyle name="Énfasis4 2" xfId="430"/>
    <cellStyle name="Énfasis5 2" xfId="431"/>
    <cellStyle name="Énfasis6 2" xfId="432"/>
    <cellStyle name="Entrada 2" xfId="433"/>
    <cellStyle name="Euro" xfId="434"/>
    <cellStyle name="Hipervínculo 2" xfId="9"/>
    <cellStyle name="Incorrecto 2" xfId="435"/>
    <cellStyle name="Millares [0] 2" xfId="7"/>
    <cellStyle name="Millares [0] 2 2" xfId="390"/>
    <cellStyle name="Millares [0] 2 3" xfId="373"/>
    <cellStyle name="Millares [0] 3" xfId="396"/>
    <cellStyle name="Millares 2" xfId="4"/>
    <cellStyle name="Millares 2 2" xfId="11"/>
    <cellStyle name="Millares 2 2 2" xfId="437"/>
    <cellStyle name="Millares 2 3" xfId="12"/>
    <cellStyle name="Millares 2 3 2" xfId="270"/>
    <cellStyle name="Millares 2 3 3" xfId="154"/>
    <cellStyle name="Millares 2 3 4" xfId="438"/>
    <cellStyle name="Millares 2 4" xfId="269"/>
    <cellStyle name="Millares 2 4 2" xfId="439"/>
    <cellStyle name="Millares 2 5" xfId="153"/>
    <cellStyle name="Millares 2 5 2" xfId="440"/>
    <cellStyle name="Millares 2 6" xfId="387"/>
    <cellStyle name="Millares 2 6 2" xfId="441"/>
    <cellStyle name="Millares 2 7" xfId="10"/>
    <cellStyle name="Millares 2 8" xfId="436"/>
    <cellStyle name="Millares 3" xfId="5"/>
    <cellStyle name="Millares 3 2" xfId="14"/>
    <cellStyle name="Millares 3 2 2" xfId="272"/>
    <cellStyle name="Millares 3 2 3" xfId="156"/>
    <cellStyle name="Millares 3 2 4" xfId="443"/>
    <cellStyle name="Millares 3 3" xfId="271"/>
    <cellStyle name="Millares 3 4" xfId="155"/>
    <cellStyle name="Millares 3 5" xfId="13"/>
    <cellStyle name="Millares 3 6" xfId="442"/>
    <cellStyle name="Millares 4" xfId="15"/>
    <cellStyle name="Millares 4 2" xfId="157"/>
    <cellStyle name="Millares 5" xfId="16"/>
    <cellStyle name="Millares 5 2" xfId="389"/>
    <cellStyle name="Millares 6" xfId="17"/>
    <cellStyle name="Millares 7" xfId="372"/>
    <cellStyle name="Moneda" xfId="1" builtinId="4"/>
    <cellStyle name="Moneda [0] 2" xfId="18"/>
    <cellStyle name="Moneda [0] 2 2" xfId="19"/>
    <cellStyle name="Moneda [0] 2 2 2" xfId="159"/>
    <cellStyle name="Moneda [0] 2 3" xfId="158"/>
    <cellStyle name="Moneda [0] 3" xfId="456"/>
    <cellStyle name="Moneda 10" xfId="455"/>
    <cellStyle name="Moneda 11" xfId="403"/>
    <cellStyle name="Moneda 12" xfId="459"/>
    <cellStyle name="Moneda 13" xfId="457"/>
    <cellStyle name="Moneda 14" xfId="460"/>
    <cellStyle name="Moneda 15" xfId="458"/>
    <cellStyle name="Moneda 16" xfId="461"/>
    <cellStyle name="Moneda 2" xfId="6"/>
    <cellStyle name="Moneda 2 2" xfId="21"/>
    <cellStyle name="Moneda 2 2 2" xfId="161"/>
    <cellStyle name="Moneda 2 3" xfId="22"/>
    <cellStyle name="Moneda 2 3 2" xfId="274"/>
    <cellStyle name="Moneda 2 3 3" xfId="162"/>
    <cellStyle name="Moneda 2 4" xfId="273"/>
    <cellStyle name="Moneda 2 5" xfId="160"/>
    <cellStyle name="Moneda 2 6" xfId="20"/>
    <cellStyle name="Moneda 3" xfId="23"/>
    <cellStyle name="Moneda 3 2" xfId="24"/>
    <cellStyle name="Moneda 3 2 2" xfId="164"/>
    <cellStyle name="Moneda 3 3" xfId="25"/>
    <cellStyle name="Moneda 3 3 2" xfId="276"/>
    <cellStyle name="Moneda 3 3 3" xfId="165"/>
    <cellStyle name="Moneda 3 4" xfId="275"/>
    <cellStyle name="Moneda 3 5" xfId="163"/>
    <cellStyle name="Moneda 3 6" xfId="444"/>
    <cellStyle name="Moneda 4" xfId="26"/>
    <cellStyle name="Moneda 4 2" xfId="27"/>
    <cellStyle name="Moneda 4 2 2" xfId="167"/>
    <cellStyle name="Moneda 4 3" xfId="28"/>
    <cellStyle name="Moneda 4 3 2" xfId="278"/>
    <cellStyle name="Moneda 4 3 3" xfId="168"/>
    <cellStyle name="Moneda 4 4" xfId="277"/>
    <cellStyle name="Moneda 4 5" xfId="166"/>
    <cellStyle name="Moneda 5" xfId="29"/>
    <cellStyle name="Moneda 5 2" xfId="30"/>
    <cellStyle name="Moneda 5 2 2" xfId="170"/>
    <cellStyle name="Moneda 5 3" xfId="169"/>
    <cellStyle name="Moneda 6" xfId="31"/>
    <cellStyle name="Moneda 6 2" xfId="171"/>
    <cellStyle name="Moneda 7" xfId="32"/>
    <cellStyle name="Moneda 7 2" xfId="172"/>
    <cellStyle name="Moneda 8" xfId="33"/>
    <cellStyle name="Moneda 8 2" xfId="173"/>
    <cellStyle name="Moneda 9" xfId="34"/>
    <cellStyle name="Moneda 9 2" xfId="174"/>
    <cellStyle name="Neutral 2" xfId="445"/>
    <cellStyle name="Normal" xfId="0" builtinId="0"/>
    <cellStyle name="Normal 10" xfId="35"/>
    <cellStyle name="Normal 10 2" xfId="36"/>
    <cellStyle name="Normal 10 2 2" xfId="280"/>
    <cellStyle name="Normal 10 2 2 2 2" xfId="151"/>
    <cellStyle name="Normal 10 2 3" xfId="176"/>
    <cellStyle name="Normal 10 3" xfId="279"/>
    <cellStyle name="Normal 10 4" xfId="175"/>
    <cellStyle name="Normal 11" xfId="37"/>
    <cellStyle name="Normal 11 2" xfId="38"/>
    <cellStyle name="Normal 11 2 2" xfId="282"/>
    <cellStyle name="Normal 11 2 3" xfId="178"/>
    <cellStyle name="Normal 11 3" xfId="281"/>
    <cellStyle name="Normal 11 4" xfId="177"/>
    <cellStyle name="Normal 12" xfId="39"/>
    <cellStyle name="Normal 12 2" xfId="40"/>
    <cellStyle name="Normal 12 2 2" xfId="284"/>
    <cellStyle name="Normal 12 2 3" xfId="180"/>
    <cellStyle name="Normal 12 3" xfId="283"/>
    <cellStyle name="Normal 12 4" xfId="179"/>
    <cellStyle name="Normal 13" xfId="41"/>
    <cellStyle name="Normal 13 2" xfId="42"/>
    <cellStyle name="Normal 13 2 2" xfId="43"/>
    <cellStyle name="Normal 13 2 2 2" xfId="287"/>
    <cellStyle name="Normal 13 2 2 3" xfId="183"/>
    <cellStyle name="Normal 13 2 3" xfId="286"/>
    <cellStyle name="Normal 13 2 4" xfId="182"/>
    <cellStyle name="Normal 13 3" xfId="44"/>
    <cellStyle name="Normal 13 3 2" xfId="288"/>
    <cellStyle name="Normal 13 3 3" xfId="184"/>
    <cellStyle name="Normal 13 4" xfId="285"/>
    <cellStyle name="Normal 13 5" xfId="181"/>
    <cellStyle name="Normal 14" xfId="45"/>
    <cellStyle name="Normal 14 2" xfId="46"/>
    <cellStyle name="Normal 14 2 2" xfId="290"/>
    <cellStyle name="Normal 14 2 3" xfId="186"/>
    <cellStyle name="Normal 14 3" xfId="289"/>
    <cellStyle name="Normal 14 4" xfId="185"/>
    <cellStyle name="Normal 15" xfId="47"/>
    <cellStyle name="Normal 15 2" xfId="48"/>
    <cellStyle name="Normal 15 2 2" xfId="292"/>
    <cellStyle name="Normal 15 2 3" xfId="188"/>
    <cellStyle name="Normal 15 3" xfId="291"/>
    <cellStyle name="Normal 15 4" xfId="187"/>
    <cellStyle name="Normal 16" xfId="49"/>
    <cellStyle name="Normal 16 2" xfId="50"/>
    <cellStyle name="Normal 16 2 2" xfId="294"/>
    <cellStyle name="Normal 16 2 3" xfId="190"/>
    <cellStyle name="Normal 16 3" xfId="293"/>
    <cellStyle name="Normal 16 4" xfId="189"/>
    <cellStyle name="Normal 17" xfId="51"/>
    <cellStyle name="Normal 17 2" xfId="52"/>
    <cellStyle name="Normal 17 2 2" xfId="296"/>
    <cellStyle name="Normal 17 2 3" xfId="192"/>
    <cellStyle name="Normal 17 3" xfId="295"/>
    <cellStyle name="Normal 17 4" xfId="191"/>
    <cellStyle name="Normal 18" xfId="53"/>
    <cellStyle name="Normal 18 2" xfId="54"/>
    <cellStyle name="Normal 18 2 2" xfId="298"/>
    <cellStyle name="Normal 18 2 3" xfId="194"/>
    <cellStyle name="Normal 18 3" xfId="297"/>
    <cellStyle name="Normal 18 4" xfId="193"/>
    <cellStyle name="Normal 19" xfId="55"/>
    <cellStyle name="Normal 19 2" xfId="56"/>
    <cellStyle name="Normal 19 2 2" xfId="300"/>
    <cellStyle name="Normal 19 2 3" xfId="196"/>
    <cellStyle name="Normal 19 3" xfId="299"/>
    <cellStyle name="Normal 19 4" xfId="195"/>
    <cellStyle name="Normal 2" xfId="2"/>
    <cellStyle name="Normal 2 2" xfId="58"/>
    <cellStyle name="Normal 2 2 2" xfId="59"/>
    <cellStyle name="Normal 2 2 3" xfId="60"/>
    <cellStyle name="Normal 2 2 3 2" xfId="302"/>
    <cellStyle name="Normal 2 2 3 3" xfId="198"/>
    <cellStyle name="Normal 2 2 4" xfId="301"/>
    <cellStyle name="Normal 2 2 5" xfId="197"/>
    <cellStyle name="Normal 2 3" xfId="61"/>
    <cellStyle name="Normal 2 4" xfId="62"/>
    <cellStyle name="Normal 2 5" xfId="63"/>
    <cellStyle name="Normal 2 6" xfId="64"/>
    <cellStyle name="Normal 2 6 2" xfId="65"/>
    <cellStyle name="Normal 2 6 2 2" xfId="304"/>
    <cellStyle name="Normal 2 6 2 3" xfId="200"/>
    <cellStyle name="Normal 2 6 3" xfId="303"/>
    <cellStyle name="Normal 2 6 4" xfId="199"/>
    <cellStyle name="Normal 2 7" xfId="386"/>
    <cellStyle name="Normal 2 8" xfId="57"/>
    <cellStyle name="Normal 2_Hoja1" xfId="374"/>
    <cellStyle name="Normal 20" xfId="66"/>
    <cellStyle name="Normal 20 2" xfId="67"/>
    <cellStyle name="Normal 20 2 2" xfId="306"/>
    <cellStyle name="Normal 20 2 3" xfId="202"/>
    <cellStyle name="Normal 20 3" xfId="305"/>
    <cellStyle name="Normal 20 4" xfId="201"/>
    <cellStyle name="Normal 21" xfId="68"/>
    <cellStyle name="Normal 21 2" xfId="69"/>
    <cellStyle name="Normal 21 2 2" xfId="308"/>
    <cellStyle name="Normal 21 2 3" xfId="204"/>
    <cellStyle name="Normal 21 3" xfId="307"/>
    <cellStyle name="Normal 21 4" xfId="203"/>
    <cellStyle name="Normal 22" xfId="70"/>
    <cellStyle name="Normal 22 2" xfId="71"/>
    <cellStyle name="Normal 22 2 2" xfId="72"/>
    <cellStyle name="Normal 22 2 2 2" xfId="311"/>
    <cellStyle name="Normal 22 2 2 3" xfId="207"/>
    <cellStyle name="Normal 22 2 3" xfId="310"/>
    <cellStyle name="Normal 22 2 4" xfId="206"/>
    <cellStyle name="Normal 22 3" xfId="73"/>
    <cellStyle name="Normal 22 3 2" xfId="312"/>
    <cellStyle name="Normal 22 3 3" xfId="208"/>
    <cellStyle name="Normal 22 4" xfId="309"/>
    <cellStyle name="Normal 22 5" xfId="205"/>
    <cellStyle name="Normal 23" xfId="74"/>
    <cellStyle name="Normal 23 2" xfId="75"/>
    <cellStyle name="Normal 23 2 2" xfId="314"/>
    <cellStyle name="Normal 23 2 3" xfId="210"/>
    <cellStyle name="Normal 23 3" xfId="313"/>
    <cellStyle name="Normal 23 4" xfId="209"/>
    <cellStyle name="Normal 24" xfId="76"/>
    <cellStyle name="Normal 24 2" xfId="77"/>
    <cellStyle name="Normal 24 2 2" xfId="316"/>
    <cellStyle name="Normal 24 2 3" xfId="212"/>
    <cellStyle name="Normal 24 3" xfId="315"/>
    <cellStyle name="Normal 24 4" xfId="211"/>
    <cellStyle name="Normal 25" xfId="78"/>
    <cellStyle name="Normal 25 2" xfId="79"/>
    <cellStyle name="Normal 25 2 2" xfId="318"/>
    <cellStyle name="Normal 25 2 3" xfId="214"/>
    <cellStyle name="Normal 25 3" xfId="317"/>
    <cellStyle name="Normal 25 4" xfId="213"/>
    <cellStyle name="Normal 26" xfId="80"/>
    <cellStyle name="Normal 26 2" xfId="81"/>
    <cellStyle name="Normal 26 2 2" xfId="320"/>
    <cellStyle name="Normal 26 2 3" xfId="216"/>
    <cellStyle name="Normal 26 3" xfId="319"/>
    <cellStyle name="Normal 26 4" xfId="215"/>
    <cellStyle name="Normal 27" xfId="82"/>
    <cellStyle name="Normal 27 2" xfId="83"/>
    <cellStyle name="Normal 27 2 2" xfId="322"/>
    <cellStyle name="Normal 27 2 3" xfId="218"/>
    <cellStyle name="Normal 27 3" xfId="321"/>
    <cellStyle name="Normal 27 4" xfId="217"/>
    <cellStyle name="Normal 28" xfId="84"/>
    <cellStyle name="Normal 28 2" xfId="85"/>
    <cellStyle name="Normal 28 2 2" xfId="324"/>
    <cellStyle name="Normal 28 2 3" xfId="220"/>
    <cellStyle name="Normal 28 3" xfId="323"/>
    <cellStyle name="Normal 28 4" xfId="219"/>
    <cellStyle name="Normal 29" xfId="86"/>
    <cellStyle name="Normal 29 2" xfId="87"/>
    <cellStyle name="Normal 29 2 2" xfId="326"/>
    <cellStyle name="Normal 29 2 3" xfId="222"/>
    <cellStyle name="Normal 29 3" xfId="325"/>
    <cellStyle name="Normal 29 4" xfId="221"/>
    <cellStyle name="Normal 3" xfId="3"/>
    <cellStyle name="Normal 3 10" xfId="376"/>
    <cellStyle name="Normal 3 10 2" xfId="393"/>
    <cellStyle name="Normal 3 2" xfId="88"/>
    <cellStyle name="Normal 3 2 2" xfId="89"/>
    <cellStyle name="Normal 3 2 2 2" xfId="328"/>
    <cellStyle name="Normal 3 2 2 3" xfId="224"/>
    <cellStyle name="Normal 3 2 3" xfId="327"/>
    <cellStyle name="Normal 3 2 4" xfId="223"/>
    <cellStyle name="Normal 3 3" xfId="90"/>
    <cellStyle name="Normal 3 4" xfId="91"/>
    <cellStyle name="Normal 3 5" xfId="92"/>
    <cellStyle name="Normal 3 6" xfId="93"/>
    <cellStyle name="Normal 3 6 2" xfId="329"/>
    <cellStyle name="Normal 3 6 3" xfId="225"/>
    <cellStyle name="Normal 3 7" xfId="268"/>
    <cellStyle name="Normal 3 8" xfId="152"/>
    <cellStyle name="Normal 3 9" xfId="391"/>
    <cellStyle name="Normal 3_Hoja1" xfId="375"/>
    <cellStyle name="Normal 30" xfId="94"/>
    <cellStyle name="Normal 30 2" xfId="95"/>
    <cellStyle name="Normal 30 2 2" xfId="331"/>
    <cellStyle name="Normal 30 2 3" xfId="227"/>
    <cellStyle name="Normal 30 3" xfId="330"/>
    <cellStyle name="Normal 30 4" xfId="226"/>
    <cellStyle name="Normal 31" xfId="96"/>
    <cellStyle name="Normal 31 2" xfId="97"/>
    <cellStyle name="Normal 31 2 2" xfId="333"/>
    <cellStyle name="Normal 31 2 3" xfId="229"/>
    <cellStyle name="Normal 31 3" xfId="332"/>
    <cellStyle name="Normal 31 4" xfId="228"/>
    <cellStyle name="Normal 32" xfId="98"/>
    <cellStyle name="Normal 32 2" xfId="99"/>
    <cellStyle name="Normal 32 2 2" xfId="335"/>
    <cellStyle name="Normal 32 2 3" xfId="231"/>
    <cellStyle name="Normal 32 3" xfId="334"/>
    <cellStyle name="Normal 32 4" xfId="230"/>
    <cellStyle name="Normal 33" xfId="100"/>
    <cellStyle name="Normal 33 2" xfId="101"/>
    <cellStyle name="Normal 33 2 2" xfId="337"/>
    <cellStyle name="Normal 33 2 3" xfId="233"/>
    <cellStyle name="Normal 33 3" xfId="336"/>
    <cellStyle name="Normal 33 4" xfId="232"/>
    <cellStyle name="Normal 34" xfId="102"/>
    <cellStyle name="Normal 34 2" xfId="103"/>
    <cellStyle name="Normal 34 2 2" xfId="339"/>
    <cellStyle name="Normal 34 2 3" xfId="235"/>
    <cellStyle name="Normal 34 3" xfId="338"/>
    <cellStyle name="Normal 34 4" xfId="234"/>
    <cellStyle name="Normal 35" xfId="104"/>
    <cellStyle name="Normal 35 2" xfId="105"/>
    <cellStyle name="Normal 35 2 2" xfId="341"/>
    <cellStyle name="Normal 35 2 3" xfId="237"/>
    <cellStyle name="Normal 35 3" xfId="340"/>
    <cellStyle name="Normal 35 4" xfId="236"/>
    <cellStyle name="Normal 36" xfId="106"/>
    <cellStyle name="Normal 36 2" xfId="107"/>
    <cellStyle name="Normal 36 2 2" xfId="343"/>
    <cellStyle name="Normal 36 2 3" xfId="239"/>
    <cellStyle name="Normal 36 3" xfId="342"/>
    <cellStyle name="Normal 36 4" xfId="238"/>
    <cellStyle name="Normal 37" xfId="108"/>
    <cellStyle name="Normal 37 2" xfId="109"/>
    <cellStyle name="Normal 37 2 2" xfId="345"/>
    <cellStyle name="Normal 37 2 3" xfId="241"/>
    <cellStyle name="Normal 37 3" xfId="344"/>
    <cellStyle name="Normal 37 4" xfId="240"/>
    <cellStyle name="Normal 38" xfId="110"/>
    <cellStyle name="Normal 38 2" xfId="111"/>
    <cellStyle name="Normal 38 2 2" xfId="347"/>
    <cellStyle name="Normal 38 2 3" xfId="243"/>
    <cellStyle name="Normal 38 3" xfId="346"/>
    <cellStyle name="Normal 38 4" xfId="242"/>
    <cellStyle name="Normal 39" xfId="112"/>
    <cellStyle name="Normal 39 2" xfId="113"/>
    <cellStyle name="Normal 39 2 2" xfId="349"/>
    <cellStyle name="Normal 39 2 3" xfId="245"/>
    <cellStyle name="Normal 39 3" xfId="348"/>
    <cellStyle name="Normal 39 4" xfId="244"/>
    <cellStyle name="Normal 4" xfId="8"/>
    <cellStyle name="Normal 40" xfId="114"/>
    <cellStyle name="Normal 40 2" xfId="115"/>
    <cellStyle name="Normal 40 2 2" xfId="351"/>
    <cellStyle name="Normal 40 2 3" xfId="247"/>
    <cellStyle name="Normal 40 3" xfId="350"/>
    <cellStyle name="Normal 40 4" xfId="246"/>
    <cellStyle name="Normal 41" xfId="116"/>
    <cellStyle name="Normal 41 2" xfId="117"/>
    <cellStyle name="Normal 41 2 2" xfId="353"/>
    <cellStyle name="Normal 41 2 3" xfId="249"/>
    <cellStyle name="Normal 41 3" xfId="352"/>
    <cellStyle name="Normal 41 4" xfId="248"/>
    <cellStyle name="Normal 42" xfId="118"/>
    <cellStyle name="Normal 42 2" xfId="119"/>
    <cellStyle name="Normal 42 2 2" xfId="355"/>
    <cellStyle name="Normal 42 2 3" xfId="251"/>
    <cellStyle name="Normal 42 3" xfId="354"/>
    <cellStyle name="Normal 42 4" xfId="250"/>
    <cellStyle name="Normal 43" xfId="120"/>
    <cellStyle name="Normal 43 2" xfId="121"/>
    <cellStyle name="Normal 43 2 2" xfId="357"/>
    <cellStyle name="Normal 43 2 3" xfId="253"/>
    <cellStyle name="Normal 43 3" xfId="356"/>
    <cellStyle name="Normal 43 4" xfId="252"/>
    <cellStyle name="Normal 44" xfId="122"/>
    <cellStyle name="Normal 45" xfId="123"/>
    <cellStyle name="Normal 46" xfId="124"/>
    <cellStyle name="Normal 47" xfId="125"/>
    <cellStyle name="Normal 48" xfId="126"/>
    <cellStyle name="Normal 49" xfId="127"/>
    <cellStyle name="Normal 49 2" xfId="128"/>
    <cellStyle name="Normal 49 2 2" xfId="359"/>
    <cellStyle name="Normal 49 2 3" xfId="255"/>
    <cellStyle name="Normal 49 3" xfId="358"/>
    <cellStyle name="Normal 49 4" xfId="254"/>
    <cellStyle name="Normal 5" xfId="129"/>
    <cellStyle name="Normal 5 2" xfId="130"/>
    <cellStyle name="Normal 5 2 2" xfId="398"/>
    <cellStyle name="Normal 5 3" xfId="131"/>
    <cellStyle name="Normal 5 3 2" xfId="361"/>
    <cellStyle name="Normal 5 3 3" xfId="257"/>
    <cellStyle name="Normal 5 4" xfId="360"/>
    <cellStyle name="Normal 5 5" xfId="256"/>
    <cellStyle name="Normal 5 6" xfId="394"/>
    <cellStyle name="Normal 5_Hoja1" xfId="377"/>
    <cellStyle name="Normal 50" xfId="132"/>
    <cellStyle name="Normal 50 2" xfId="362"/>
    <cellStyle name="Normal 50 3" xfId="258"/>
    <cellStyle name="Normal 51" xfId="133"/>
    <cellStyle name="Normal 51 2" xfId="134"/>
    <cellStyle name="Normal 52" xfId="135"/>
    <cellStyle name="Normal 53" xfId="136"/>
    <cellStyle name="Normal 53 2" xfId="363"/>
    <cellStyle name="Normal 53 3" xfId="259"/>
    <cellStyle name="Normal 53 4" xfId="388"/>
    <cellStyle name="Normal 53_Hoja1" xfId="378"/>
    <cellStyle name="Normal 55" xfId="149"/>
    <cellStyle name="Normal 6" xfId="137"/>
    <cellStyle name="Normal 6 2" xfId="138"/>
    <cellStyle name="Normal 6 2 2" xfId="365"/>
    <cellStyle name="Normal 6 2 3" xfId="261"/>
    <cellStyle name="Normal 6 3" xfId="364"/>
    <cellStyle name="Normal 6 4" xfId="260"/>
    <cellStyle name="Normal 6 5" xfId="401"/>
    <cellStyle name="Normal 6_Hoja1" xfId="379"/>
    <cellStyle name="Normal 60" xfId="150"/>
    <cellStyle name="Normal 62" xfId="380"/>
    <cellStyle name="Normal 62 2" xfId="381"/>
    <cellStyle name="Normal 62 2 2" xfId="382"/>
    <cellStyle name="Normal 62 2 2 2" xfId="383"/>
    <cellStyle name="Normal 62 2 2 2 2" xfId="384"/>
    <cellStyle name="Normal 62 2 2 2 2 2" xfId="400"/>
    <cellStyle name="Normal 62 2 2 2 3" xfId="399"/>
    <cellStyle name="Normal 62 2 2 3" xfId="397"/>
    <cellStyle name="Normal 62 2 3" xfId="395"/>
    <cellStyle name="Normal 62 3" xfId="385"/>
    <cellStyle name="Normal 7" xfId="139"/>
    <cellStyle name="Normal 7 2" xfId="140"/>
    <cellStyle name="Normal 7 2 2" xfId="367"/>
    <cellStyle name="Normal 7 2 3" xfId="263"/>
    <cellStyle name="Normal 7 3" xfId="366"/>
    <cellStyle name="Normal 7 4" xfId="262"/>
    <cellStyle name="Normal 8" xfId="141"/>
    <cellStyle name="Normal 8 2" xfId="142"/>
    <cellStyle name="Normal 8 2 2" xfId="369"/>
    <cellStyle name="Normal 8 2 3" xfId="265"/>
    <cellStyle name="Normal 8 3" xfId="368"/>
    <cellStyle name="Normal 8 4" xfId="264"/>
    <cellStyle name="Normal 9" xfId="143"/>
    <cellStyle name="Normal 9 2" xfId="144"/>
    <cellStyle name="Normal 9 2 2" xfId="371"/>
    <cellStyle name="Normal 9 2 3" xfId="267"/>
    <cellStyle name="Normal 9 3" xfId="370"/>
    <cellStyle name="Normal 9 4" xfId="266"/>
    <cellStyle name="Notas 2" xfId="446"/>
    <cellStyle name="OBI_ColHeader" xfId="145"/>
    <cellStyle name="Porcentaje 2" xfId="146"/>
    <cellStyle name="Porcentaje 2 2" xfId="392"/>
    <cellStyle name="Porcentaje 3" xfId="402"/>
    <cellStyle name="Porcentual 2" xfId="147"/>
    <cellStyle name="Porcentual 2 2" xfId="447"/>
    <cellStyle name="Porcentual 3" xfId="148"/>
    <cellStyle name="Salida 2" xfId="448"/>
    <cellStyle name="Texto de advertencia 2" xfId="449"/>
    <cellStyle name="Texto explicativo 2" xfId="450"/>
    <cellStyle name="Título 2 2" xfId="451"/>
    <cellStyle name="Título 3 2" xfId="452"/>
    <cellStyle name="Título 4" xfId="453"/>
    <cellStyle name="Total 2" xfId="454"/>
  </cellStyles>
  <dxfs count="0"/>
  <tableStyles count="0" defaultTableStyle="TableStyleMedium2" defaultPivotStyle="PivotStyleLight16"/>
  <colors>
    <mruColors>
      <color rgb="FFFFF1C5"/>
      <color rgb="FF6600FF"/>
      <color rgb="FFB7CFFF"/>
      <color rgb="FFC1E4FF"/>
      <color rgb="FF97D2FF"/>
      <color rgb="FFEAD5FF"/>
      <color rgb="FFDEBDFF"/>
      <color rgb="FFDCC5FF"/>
      <color rgb="FFFAD6C2"/>
      <color rgb="FFF9CB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CA/COMPARTIDA%20FCA/SEGUIMIENTO%20A%20PROYECTOS/Vigencia%202014/SEGUIMIENTO%20A%20INFORMES%20Y%20MODIFICACION%20POA%202014%20%20%20%2019NOV20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UARIOS\NVALENCIA\Documents\SGR\MT%202018\Pacifico\proyectos%20mesa%20t&#233;cnica%2014-15%20febrer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INFORMES "/>
      <sheetName val="RESUMEN INFORMES"/>
      <sheetName val="MODIF POAS"/>
      <sheetName val="Hoja5"/>
      <sheetName val="CORPORACIONES"/>
      <sheetName val="PROYECTOS"/>
      <sheetName val="cumplen compromisos"/>
      <sheetName val="TABLA DINAMICA"/>
      <sheetName val="2014"/>
      <sheetName val="Resoluciones"/>
      <sheetName val="ESTADISTICAS"/>
      <sheetName val="TABLERO DE CONTROL"/>
      <sheetName val="CORTE INFORME"/>
    </sheetNames>
    <sheetDataSet>
      <sheetData sheetId="0"/>
      <sheetData sheetId="1"/>
      <sheetData sheetId="2"/>
      <sheetData sheetId="3"/>
      <sheetData sheetId="4">
        <row r="2">
          <cell r="A2" t="str">
            <v>CORPAMAG</v>
          </cell>
        </row>
        <row r="3">
          <cell r="A3" t="str">
            <v>CORPOCHIVOR</v>
          </cell>
        </row>
        <row r="4">
          <cell r="A4" t="str">
            <v>CORPBOYACA</v>
          </cell>
        </row>
        <row r="5">
          <cell r="A5" t="str">
            <v>CARDIQUE</v>
          </cell>
        </row>
        <row r="6">
          <cell r="A6" t="str">
            <v>CAM</v>
          </cell>
        </row>
        <row r="7">
          <cell r="A7" t="str">
            <v>CRA</v>
          </cell>
        </row>
        <row r="8">
          <cell r="A8" t="str">
            <v>CAS</v>
          </cell>
        </row>
        <row r="9">
          <cell r="A9" t="str">
            <v>CSB</v>
          </cell>
        </row>
        <row r="10">
          <cell r="A10" t="str">
            <v>CORANTIOQUIA</v>
          </cell>
        </row>
        <row r="11">
          <cell r="A11" t="str">
            <v>CARSUCRE</v>
          </cell>
        </row>
        <row r="12">
          <cell r="A12" t="str">
            <v>CORPOGUAVIO</v>
          </cell>
        </row>
        <row r="13">
          <cell r="A13" t="str">
            <v>CORPORINOQUIA</v>
          </cell>
        </row>
        <row r="14">
          <cell r="A14" t="str">
            <v>CRQ</v>
          </cell>
        </row>
        <row r="15">
          <cell r="A15" t="str">
            <v>CDMB</v>
          </cell>
        </row>
        <row r="16">
          <cell r="A16" t="str">
            <v>CVC</v>
          </cell>
        </row>
        <row r="17">
          <cell r="A17" t="str">
            <v>CORPONOR</v>
          </cell>
        </row>
        <row r="18">
          <cell r="A18" t="str">
            <v>CORTOLIMA</v>
          </cell>
        </row>
        <row r="19">
          <cell r="A19" t="str">
            <v>CORPOCALDAS</v>
          </cell>
        </row>
        <row r="20">
          <cell r="A20" t="str">
            <v>CORNARE</v>
          </cell>
        </row>
        <row r="21">
          <cell r="A21" t="str">
            <v>CVS</v>
          </cell>
        </row>
        <row r="22">
          <cell r="A22" t="str">
            <v>CORPONARIÑO</v>
          </cell>
        </row>
        <row r="23">
          <cell r="A23" t="str">
            <v>CARDER</v>
          </cell>
        </row>
        <row r="24">
          <cell r="A24" t="str">
            <v>CRC</v>
          </cell>
        </row>
        <row r="25">
          <cell r="A25" t="str">
            <v>CORPOGUAJIRA</v>
          </cell>
        </row>
        <row r="26">
          <cell r="A26" t="str">
            <v>CORPOCESAR</v>
          </cell>
        </row>
        <row r="27">
          <cell r="A27" t="str">
            <v>CAR</v>
          </cell>
        </row>
        <row r="28">
          <cell r="A28" t="str">
            <v>CORPOURABA</v>
          </cell>
        </row>
        <row r="29">
          <cell r="A29" t="str">
            <v>CODECHOCO</v>
          </cell>
        </row>
        <row r="30">
          <cell r="A30" t="str">
            <v>CDA</v>
          </cell>
        </row>
        <row r="31">
          <cell r="A31" t="str">
            <v>CORALINA</v>
          </cell>
        </row>
        <row r="32">
          <cell r="A32" t="str">
            <v>CORMACARENA</v>
          </cell>
        </row>
        <row r="33">
          <cell r="A33" t="str">
            <v>CORPOAMAZONIA</v>
          </cell>
        </row>
        <row r="34">
          <cell r="A34" t="str">
            <v>CORPOMOJANA</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de OCAD"/>
      <sheetName val="Hoja2"/>
    </sheetNames>
    <sheetDataSet>
      <sheetData sheetId="0"/>
      <sheetData sheetId="1">
        <row r="31">
          <cell r="M31" t="str">
            <v>Cauca</v>
          </cell>
        </row>
        <row r="32">
          <cell r="M32" t="str">
            <v>Chocó</v>
          </cell>
        </row>
        <row r="33">
          <cell r="M33" t="str">
            <v>Nariño</v>
          </cell>
        </row>
        <row r="34">
          <cell r="M34" t="str">
            <v>Valle del Cauca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pageSetUpPr fitToPage="1"/>
  </sheetPr>
  <dimension ref="A1:AV296"/>
  <sheetViews>
    <sheetView tabSelected="1" zoomScaleNormal="100" workbookViewId="0">
      <pane ySplit="7" topLeftCell="A8" activePane="bottomLeft" state="frozen"/>
      <selection pane="bottomLeft" activeCell="D7" sqref="D7"/>
    </sheetView>
  </sheetViews>
  <sheetFormatPr baseColWidth="10" defaultRowHeight="15" x14ac:dyDescent="0.25"/>
  <cols>
    <col min="1" max="1" width="15.5703125" customWidth="1"/>
    <col min="2" max="2" width="18" customWidth="1"/>
    <col min="3" max="3" width="15" bestFit="1" customWidth="1"/>
    <col min="4" max="4" width="43" customWidth="1"/>
    <col min="5" max="6" width="19.42578125" customWidth="1"/>
    <col min="7" max="7" width="18.42578125" customWidth="1"/>
    <col min="8" max="8" width="17.7109375" customWidth="1"/>
    <col min="9" max="9" width="26.5703125" customWidth="1"/>
    <col min="10" max="10" width="20.28515625" customWidth="1"/>
    <col min="11" max="11" width="23.5703125" style="6" bestFit="1" customWidth="1"/>
    <col min="12" max="12" width="25.140625" style="6" customWidth="1"/>
    <col min="13" max="13" width="21.85546875" style="6" customWidth="1"/>
    <col min="14" max="42" width="11.42578125" style="6"/>
  </cols>
  <sheetData>
    <row r="1" spans="1:42" s="6" customFormat="1" x14ac:dyDescent="0.25"/>
    <row r="2" spans="1:42" s="2" customFormat="1" ht="15" customHeight="1" x14ac:dyDescent="0.25">
      <c r="A2" s="60" t="s">
        <v>0</v>
      </c>
      <c r="B2" s="60"/>
      <c r="C2" s="60"/>
      <c r="D2" s="60"/>
      <c r="E2" s="60"/>
      <c r="F2" s="60"/>
      <c r="G2" s="60"/>
      <c r="H2" s="60"/>
      <c r="I2" s="60"/>
      <c r="J2" s="60"/>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s="2" customFormat="1" ht="15" customHeight="1" x14ac:dyDescent="0.25">
      <c r="A3" s="60" t="s">
        <v>1</v>
      </c>
      <c r="B3" s="60"/>
      <c r="C3" s="60"/>
      <c r="D3" s="60"/>
      <c r="E3" s="60"/>
      <c r="F3" s="60"/>
      <c r="G3" s="60"/>
      <c r="H3" s="60"/>
      <c r="I3" s="60"/>
      <c r="J3" s="60"/>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row>
    <row r="4" spans="1:42" s="2" customFormat="1" ht="15" customHeight="1" x14ac:dyDescent="0.25">
      <c r="A4" s="60" t="s">
        <v>2</v>
      </c>
      <c r="B4" s="60"/>
      <c r="C4" s="60"/>
      <c r="D4" s="60"/>
      <c r="E4" s="60"/>
      <c r="F4" s="60"/>
      <c r="G4" s="60"/>
      <c r="H4" s="60"/>
      <c r="I4" s="60"/>
      <c r="J4" s="6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row>
    <row r="5" spans="1:42" s="2" customFormat="1" ht="15" customHeight="1" x14ac:dyDescent="0.25">
      <c r="A5" s="59" t="s">
        <v>360</v>
      </c>
      <c r="B5" s="59"/>
      <c r="C5" s="59"/>
      <c r="D5" s="59"/>
      <c r="E5" s="59"/>
      <c r="F5" s="59"/>
      <c r="G5" s="59"/>
      <c r="H5" s="59"/>
      <c r="I5" s="59"/>
      <c r="J5" s="5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row>
    <row r="6" spans="1:42" s="2" customFormat="1" ht="24" customHeight="1" x14ac:dyDescent="0.25">
      <c r="A6" s="61"/>
      <c r="B6" s="61"/>
      <c r="C6" s="61"/>
      <c r="D6" s="61"/>
      <c r="E6" s="61"/>
      <c r="F6" s="61"/>
      <c r="G6" s="61"/>
      <c r="H6" s="61"/>
      <c r="I6" s="61"/>
      <c r="J6" s="6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row>
    <row r="7" spans="1:42" ht="21" customHeight="1" x14ac:dyDescent="0.25">
      <c r="A7" s="25" t="s">
        <v>6</v>
      </c>
      <c r="B7" s="25" t="s">
        <v>7</v>
      </c>
      <c r="C7" s="25" t="s">
        <v>3</v>
      </c>
      <c r="D7" s="25" t="s">
        <v>4</v>
      </c>
      <c r="E7" s="25" t="s">
        <v>8</v>
      </c>
      <c r="F7" s="25" t="s">
        <v>9</v>
      </c>
      <c r="G7" s="25" t="s">
        <v>302</v>
      </c>
      <c r="H7" s="25" t="s">
        <v>303</v>
      </c>
      <c r="I7" s="25" t="s">
        <v>304</v>
      </c>
      <c r="J7" s="25" t="s">
        <v>81</v>
      </c>
      <c r="L7" s="34"/>
      <c r="M7" s="34"/>
    </row>
    <row r="8" spans="1:42" s="3" customFormat="1" ht="28.5" customHeight="1" x14ac:dyDescent="0.25">
      <c r="A8" s="8" t="s">
        <v>14</v>
      </c>
      <c r="B8" s="8" t="s">
        <v>88</v>
      </c>
      <c r="C8" s="9">
        <v>2012000040034</v>
      </c>
      <c r="D8" s="10" t="s">
        <v>89</v>
      </c>
      <c r="E8" s="8" t="s">
        <v>90</v>
      </c>
      <c r="F8" s="11">
        <v>329542324</v>
      </c>
      <c r="G8" s="11">
        <v>0</v>
      </c>
      <c r="H8" s="11">
        <v>737532425</v>
      </c>
      <c r="I8" s="14">
        <f>SUM(F8+G8+H8)</f>
        <v>1067074749</v>
      </c>
      <c r="J8" s="13">
        <v>2012</v>
      </c>
      <c r="K8" s="6"/>
      <c r="L8" s="35"/>
      <c r="M8" s="35"/>
      <c r="N8" s="6"/>
      <c r="O8" s="6"/>
      <c r="P8" s="6"/>
      <c r="Q8" s="6"/>
      <c r="R8" s="6"/>
      <c r="S8" s="6"/>
      <c r="T8" s="6"/>
      <c r="U8" s="6"/>
      <c r="V8" s="6"/>
      <c r="W8" s="6"/>
      <c r="X8" s="6"/>
      <c r="Y8" s="6"/>
      <c r="Z8" s="6"/>
      <c r="AA8" s="6"/>
      <c r="AB8" s="6"/>
      <c r="AC8" s="6"/>
      <c r="AD8" s="6"/>
      <c r="AE8" s="6"/>
      <c r="AF8" s="6"/>
      <c r="AG8" s="6"/>
      <c r="AH8" s="6"/>
      <c r="AI8" s="6"/>
      <c r="AJ8" s="6"/>
      <c r="AK8" s="6"/>
      <c r="AL8" s="6"/>
      <c r="AM8" s="6"/>
      <c r="AN8" s="6"/>
      <c r="AO8" s="6"/>
      <c r="AP8" s="6"/>
    </row>
    <row r="9" spans="1:42" s="3" customFormat="1" ht="55.5" customHeight="1" x14ac:dyDescent="0.25">
      <c r="A9" s="8" t="s">
        <v>14</v>
      </c>
      <c r="B9" s="8" t="s">
        <v>82</v>
      </c>
      <c r="C9" s="9">
        <v>2012000050008</v>
      </c>
      <c r="D9" s="10" t="s">
        <v>83</v>
      </c>
      <c r="E9" s="8" t="s">
        <v>84</v>
      </c>
      <c r="F9" s="11">
        <v>57912585511</v>
      </c>
      <c r="G9" s="11">
        <v>0</v>
      </c>
      <c r="H9" s="11">
        <v>5172580531</v>
      </c>
      <c r="I9" s="14">
        <f>SUM(F9+G9+H9)</f>
        <v>63085166042</v>
      </c>
      <c r="J9" s="13">
        <v>2012</v>
      </c>
      <c r="K9" s="6"/>
      <c r="L9" s="35"/>
      <c r="M9" s="35"/>
      <c r="N9" s="6"/>
      <c r="O9" s="6"/>
      <c r="P9" s="6"/>
      <c r="Q9" s="6"/>
      <c r="R9" s="6"/>
      <c r="S9" s="6"/>
      <c r="T9" s="6"/>
      <c r="U9" s="6"/>
      <c r="V9" s="6"/>
      <c r="W9" s="6"/>
      <c r="X9" s="6"/>
      <c r="Y9" s="6"/>
      <c r="Z9" s="6"/>
      <c r="AA9" s="6"/>
      <c r="AB9" s="6"/>
      <c r="AC9" s="6"/>
      <c r="AD9" s="6"/>
      <c r="AE9" s="6"/>
      <c r="AF9" s="6"/>
      <c r="AG9" s="6"/>
      <c r="AH9" s="6"/>
      <c r="AI9" s="6"/>
      <c r="AJ9" s="6"/>
      <c r="AK9" s="6"/>
      <c r="AL9" s="6"/>
      <c r="AM9" s="6"/>
      <c r="AN9" s="6"/>
      <c r="AO9" s="6"/>
      <c r="AP9" s="6"/>
    </row>
    <row r="10" spans="1:42" s="3" customFormat="1" ht="67.5" customHeight="1" x14ac:dyDescent="0.25">
      <c r="A10" s="8" t="s">
        <v>14</v>
      </c>
      <c r="B10" s="8" t="s">
        <v>91</v>
      </c>
      <c r="C10" s="9">
        <v>2012000070006</v>
      </c>
      <c r="D10" s="12" t="s">
        <v>92</v>
      </c>
      <c r="E10" s="13" t="s">
        <v>93</v>
      </c>
      <c r="F10" s="11">
        <v>1163995155</v>
      </c>
      <c r="G10" s="11">
        <v>51905690</v>
      </c>
      <c r="H10" s="11">
        <v>0</v>
      </c>
      <c r="I10" s="14">
        <f>SUM(F10+G10+H10)</f>
        <v>1215900845</v>
      </c>
      <c r="J10" s="13">
        <v>2012</v>
      </c>
      <c r="K10" s="6"/>
      <c r="L10" s="35"/>
      <c r="M10" s="35"/>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row>
    <row r="11" spans="1:42" s="3" customFormat="1" ht="65.25" customHeight="1" x14ac:dyDescent="0.25">
      <c r="A11" s="8" t="s">
        <v>16</v>
      </c>
      <c r="B11" s="8" t="s">
        <v>305</v>
      </c>
      <c r="C11" s="9">
        <v>2012006860009</v>
      </c>
      <c r="D11" s="10" t="s">
        <v>86</v>
      </c>
      <c r="E11" s="8" t="s">
        <v>87</v>
      </c>
      <c r="F11" s="11">
        <f>1975777820+476248157</f>
        <v>2452025977</v>
      </c>
      <c r="G11" s="11">
        <v>0</v>
      </c>
      <c r="H11" s="11">
        <v>2042659952</v>
      </c>
      <c r="I11" s="14">
        <f>SUM(F11+G11+H11)</f>
        <v>4494685929</v>
      </c>
      <c r="J11" s="13">
        <v>2012</v>
      </c>
      <c r="K11" s="6"/>
      <c r="L11" s="35"/>
      <c r="M11" s="35"/>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row>
    <row r="12" spans="1:42" s="4" customFormat="1" ht="21" customHeight="1" x14ac:dyDescent="0.25">
      <c r="A12" s="16"/>
      <c r="B12" s="16"/>
      <c r="C12" s="16"/>
      <c r="D12" s="16" t="s">
        <v>94</v>
      </c>
      <c r="E12" s="16">
        <f>+COUNT(C8:C11)</f>
        <v>4</v>
      </c>
      <c r="F12" s="17">
        <f>SUM(F8:F11)</f>
        <v>61858148967</v>
      </c>
      <c r="G12" s="17">
        <f>SUM(G8:G11)</f>
        <v>51905690</v>
      </c>
      <c r="H12" s="17">
        <f>SUM(H8:H11)</f>
        <v>7952772908</v>
      </c>
      <c r="I12" s="17">
        <f>SUM(I8:I11)</f>
        <v>69862827565</v>
      </c>
      <c r="J12" s="18"/>
      <c r="L12" s="35"/>
      <c r="M12" s="35"/>
    </row>
    <row r="13" spans="1:42" s="3" customFormat="1" ht="69" customHeight="1" x14ac:dyDescent="0.25">
      <c r="A13" s="8" t="s">
        <v>14</v>
      </c>
      <c r="B13" s="8" t="s">
        <v>11</v>
      </c>
      <c r="C13" s="9">
        <v>2013000020053</v>
      </c>
      <c r="D13" s="10" t="s">
        <v>308</v>
      </c>
      <c r="E13" s="8" t="s">
        <v>96</v>
      </c>
      <c r="F13" s="11">
        <v>1983566667</v>
      </c>
      <c r="G13" s="11">
        <v>0</v>
      </c>
      <c r="H13" s="11">
        <v>0</v>
      </c>
      <c r="I13" s="21">
        <f t="shared" ref="I13:I56" si="0">SUM(F13+G13+H13)</f>
        <v>1983566667</v>
      </c>
      <c r="J13" s="13">
        <v>2013</v>
      </c>
      <c r="K13" s="6"/>
      <c r="L13" s="35"/>
      <c r="M13" s="35"/>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row>
    <row r="14" spans="1:42" s="3" customFormat="1" ht="41.25" customHeight="1" x14ac:dyDescent="0.25">
      <c r="A14" s="8" t="s">
        <v>14</v>
      </c>
      <c r="B14" s="8" t="s">
        <v>123</v>
      </c>
      <c r="C14" s="9">
        <v>2013000030029</v>
      </c>
      <c r="D14" s="10" t="s">
        <v>126</v>
      </c>
      <c r="E14" s="8" t="s">
        <v>125</v>
      </c>
      <c r="F14" s="11">
        <v>4264200000</v>
      </c>
      <c r="G14" s="11">
        <v>0</v>
      </c>
      <c r="H14" s="11">
        <v>0</v>
      </c>
      <c r="I14" s="21">
        <f t="shared" si="0"/>
        <v>4264200000</v>
      </c>
      <c r="J14" s="13">
        <v>2013</v>
      </c>
      <c r="K14" s="6"/>
      <c r="L14" s="35"/>
      <c r="M14" s="35"/>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row>
    <row r="15" spans="1:42" s="3" customFormat="1" ht="51.75" customHeight="1" x14ac:dyDescent="0.25">
      <c r="A15" s="8" t="s">
        <v>14</v>
      </c>
      <c r="B15" s="8" t="s">
        <v>123</v>
      </c>
      <c r="C15" s="9">
        <v>2013000030030</v>
      </c>
      <c r="D15" s="10" t="s">
        <v>124</v>
      </c>
      <c r="E15" s="8" t="s">
        <v>125</v>
      </c>
      <c r="F15" s="11">
        <v>2275212164</v>
      </c>
      <c r="G15" s="11">
        <v>0</v>
      </c>
      <c r="H15" s="11">
        <v>210000000</v>
      </c>
      <c r="I15" s="21">
        <f t="shared" si="0"/>
        <v>2485212164</v>
      </c>
      <c r="J15" s="13">
        <v>2013</v>
      </c>
      <c r="K15" s="6"/>
      <c r="L15" s="35"/>
      <c r="M15" s="35"/>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row>
    <row r="16" spans="1:42" s="3" customFormat="1" ht="38.25" customHeight="1" x14ac:dyDescent="0.25">
      <c r="A16" s="8" t="s">
        <v>14</v>
      </c>
      <c r="B16" s="8" t="s">
        <v>123</v>
      </c>
      <c r="C16" s="9">
        <v>2013000030093</v>
      </c>
      <c r="D16" s="10" t="s">
        <v>127</v>
      </c>
      <c r="E16" s="8" t="s">
        <v>128</v>
      </c>
      <c r="F16" s="11">
        <v>682719175</v>
      </c>
      <c r="G16" s="11">
        <v>0</v>
      </c>
      <c r="H16" s="11">
        <v>0</v>
      </c>
      <c r="I16" s="21">
        <f t="shared" si="0"/>
        <v>682719175</v>
      </c>
      <c r="J16" s="13">
        <v>2013</v>
      </c>
      <c r="K16" s="6"/>
      <c r="L16" s="35"/>
      <c r="M16" s="35"/>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row>
    <row r="17" spans="1:42" s="3" customFormat="1" ht="38.25" x14ac:dyDescent="0.25">
      <c r="A17" s="8" t="s">
        <v>14</v>
      </c>
      <c r="B17" s="8" t="s">
        <v>88</v>
      </c>
      <c r="C17" s="9">
        <v>2013000040021</v>
      </c>
      <c r="D17" s="10" t="s">
        <v>118</v>
      </c>
      <c r="E17" s="8" t="s">
        <v>119</v>
      </c>
      <c r="F17" s="11">
        <v>5999304457</v>
      </c>
      <c r="G17" s="11">
        <v>0</v>
      </c>
      <c r="H17" s="11">
        <v>0</v>
      </c>
      <c r="I17" s="21">
        <f t="shared" si="0"/>
        <v>5999304457</v>
      </c>
      <c r="J17" s="13">
        <v>2013</v>
      </c>
      <c r="K17" s="6"/>
      <c r="L17" s="35"/>
      <c r="M17" s="35"/>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row>
    <row r="18" spans="1:42" s="3" customFormat="1" ht="63.75" x14ac:dyDescent="0.25">
      <c r="A18" s="8" t="s">
        <v>14</v>
      </c>
      <c r="B18" s="8" t="s">
        <v>88</v>
      </c>
      <c r="C18" s="9">
        <v>2013000040047</v>
      </c>
      <c r="D18" s="10" t="s">
        <v>116</v>
      </c>
      <c r="E18" s="8" t="s">
        <v>117</v>
      </c>
      <c r="F18" s="11">
        <v>4000000000</v>
      </c>
      <c r="G18" s="11">
        <v>0</v>
      </c>
      <c r="H18" s="11">
        <v>0</v>
      </c>
      <c r="I18" s="21">
        <f t="shared" si="0"/>
        <v>4000000000</v>
      </c>
      <c r="J18" s="13">
        <v>2013</v>
      </c>
      <c r="K18" s="6"/>
      <c r="L18" s="35"/>
      <c r="M18" s="35"/>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row>
    <row r="19" spans="1:42" s="3" customFormat="1" ht="63.75" x14ac:dyDescent="0.25">
      <c r="A19" s="8" t="s">
        <v>14</v>
      </c>
      <c r="B19" s="8" t="s">
        <v>88</v>
      </c>
      <c r="C19" s="9">
        <v>2013000040065</v>
      </c>
      <c r="D19" s="10" t="s">
        <v>114</v>
      </c>
      <c r="E19" s="8" t="s">
        <v>115</v>
      </c>
      <c r="F19" s="11">
        <v>1150000000</v>
      </c>
      <c r="G19" s="11">
        <v>0</v>
      </c>
      <c r="H19" s="11">
        <v>60000000</v>
      </c>
      <c r="I19" s="21">
        <f t="shared" si="0"/>
        <v>1210000000</v>
      </c>
      <c r="J19" s="13">
        <v>2013</v>
      </c>
      <c r="K19" s="6"/>
      <c r="L19" s="35"/>
      <c r="M19" s="35"/>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row>
    <row r="20" spans="1:42" s="3" customFormat="1" ht="51" x14ac:dyDescent="0.25">
      <c r="A20" s="8" t="s">
        <v>14</v>
      </c>
      <c r="B20" s="8" t="s">
        <v>82</v>
      </c>
      <c r="C20" s="9">
        <v>2013000050056</v>
      </c>
      <c r="D20" s="10" t="s">
        <v>99</v>
      </c>
      <c r="E20" s="8" t="s">
        <v>100</v>
      </c>
      <c r="F20" s="11">
        <v>4000000000</v>
      </c>
      <c r="G20" s="11">
        <v>0</v>
      </c>
      <c r="H20" s="11">
        <v>0</v>
      </c>
      <c r="I20" s="21">
        <f t="shared" si="0"/>
        <v>4000000000</v>
      </c>
      <c r="J20" s="13">
        <v>2013</v>
      </c>
      <c r="K20" s="6"/>
      <c r="L20" s="35"/>
      <c r="M20" s="35"/>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row>
    <row r="21" spans="1:42" s="3" customFormat="1" ht="55.5" customHeight="1" x14ac:dyDescent="0.25">
      <c r="A21" s="8" t="s">
        <v>14</v>
      </c>
      <c r="B21" s="8" t="s">
        <v>85</v>
      </c>
      <c r="C21" s="9">
        <v>2013000060097</v>
      </c>
      <c r="D21" s="10" t="s">
        <v>112</v>
      </c>
      <c r="E21" s="8" t="s">
        <v>113</v>
      </c>
      <c r="F21" s="11">
        <v>5000000000</v>
      </c>
      <c r="G21" s="11">
        <v>0</v>
      </c>
      <c r="H21" s="11">
        <v>4999999992</v>
      </c>
      <c r="I21" s="21">
        <f t="shared" si="0"/>
        <v>9999999992</v>
      </c>
      <c r="J21" s="13">
        <v>2013</v>
      </c>
      <c r="K21" s="6"/>
      <c r="L21" s="35"/>
      <c r="M21" s="35"/>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row>
    <row r="22" spans="1:42" s="3" customFormat="1" ht="55.5" customHeight="1" x14ac:dyDescent="0.25">
      <c r="A22" s="39" t="s">
        <v>16</v>
      </c>
      <c r="B22" s="39" t="s">
        <v>95</v>
      </c>
      <c r="C22" s="36">
        <v>2013002200081</v>
      </c>
      <c r="D22" s="10" t="s">
        <v>355</v>
      </c>
      <c r="E22" s="8" t="s">
        <v>95</v>
      </c>
      <c r="F22" s="11">
        <v>3682819658</v>
      </c>
      <c r="G22" s="11">
        <v>0</v>
      </c>
      <c r="H22" s="11">
        <v>0</v>
      </c>
      <c r="I22" s="21">
        <f t="shared" si="0"/>
        <v>3682819658</v>
      </c>
      <c r="J22" s="13">
        <v>2013</v>
      </c>
      <c r="K22" s="6"/>
      <c r="L22" s="35"/>
      <c r="M22" s="35"/>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row>
    <row r="23" spans="1:42" s="3" customFormat="1" ht="56.25" customHeight="1" x14ac:dyDescent="0.25">
      <c r="A23" s="8" t="s">
        <v>22</v>
      </c>
      <c r="B23" s="8" t="s">
        <v>306</v>
      </c>
      <c r="C23" s="36">
        <v>2013002200081</v>
      </c>
      <c r="D23" s="10" t="s">
        <v>355</v>
      </c>
      <c r="E23" s="8" t="s">
        <v>95</v>
      </c>
      <c r="F23" s="11">
        <v>5000000000</v>
      </c>
      <c r="G23" s="11">
        <v>0</v>
      </c>
      <c r="H23" s="11">
        <v>570800672</v>
      </c>
      <c r="I23" s="21">
        <f t="shared" si="0"/>
        <v>5570800672</v>
      </c>
      <c r="J23" s="13">
        <v>2013</v>
      </c>
      <c r="K23" s="6"/>
      <c r="L23" s="35"/>
      <c r="M23" s="35"/>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row>
    <row r="24" spans="1:42" s="3" customFormat="1" ht="51" x14ac:dyDescent="0.25">
      <c r="A24" s="8" t="s">
        <v>16</v>
      </c>
      <c r="B24" s="8" t="s">
        <v>93</v>
      </c>
      <c r="C24" s="9">
        <v>2013005810012</v>
      </c>
      <c r="D24" s="10" t="s">
        <v>120</v>
      </c>
      <c r="E24" s="8" t="s">
        <v>93</v>
      </c>
      <c r="F24" s="11">
        <v>2660410019</v>
      </c>
      <c r="G24" s="11">
        <v>0</v>
      </c>
      <c r="H24" s="11">
        <v>0</v>
      </c>
      <c r="I24" s="21">
        <f t="shared" si="0"/>
        <v>2660410019</v>
      </c>
      <c r="J24" s="13">
        <v>2013</v>
      </c>
      <c r="K24" s="6"/>
      <c r="L24" s="35"/>
      <c r="M24" s="35"/>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row>
    <row r="25" spans="1:42" s="3" customFormat="1" ht="63.75" x14ac:dyDescent="0.25">
      <c r="A25" s="8" t="s">
        <v>16</v>
      </c>
      <c r="B25" s="8" t="s">
        <v>122</v>
      </c>
      <c r="C25" s="9">
        <v>2013005850009</v>
      </c>
      <c r="D25" s="10" t="s">
        <v>121</v>
      </c>
      <c r="E25" s="8" t="s">
        <v>122</v>
      </c>
      <c r="F25" s="11">
        <v>9868032766</v>
      </c>
      <c r="G25" s="11">
        <v>0</v>
      </c>
      <c r="H25" s="11">
        <v>0</v>
      </c>
      <c r="I25" s="21">
        <f t="shared" si="0"/>
        <v>9868032766</v>
      </c>
      <c r="J25" s="13">
        <v>2013</v>
      </c>
      <c r="K25" s="6"/>
      <c r="L25" s="35"/>
      <c r="M25" s="35"/>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row>
    <row r="26" spans="1:42" s="3" customFormat="1" ht="63.75" x14ac:dyDescent="0.25">
      <c r="A26" s="40" t="s">
        <v>129</v>
      </c>
      <c r="B26" s="40" t="s">
        <v>356</v>
      </c>
      <c r="C26" s="36">
        <v>2013204000029</v>
      </c>
      <c r="D26" s="20" t="s">
        <v>357</v>
      </c>
      <c r="E26" s="8" t="s">
        <v>95</v>
      </c>
      <c r="F26" s="11">
        <v>1331203520</v>
      </c>
      <c r="G26" s="11">
        <v>0</v>
      </c>
      <c r="H26" s="11">
        <v>0</v>
      </c>
      <c r="I26" s="21">
        <f t="shared" si="0"/>
        <v>1331203520</v>
      </c>
      <c r="J26" s="13">
        <v>2013</v>
      </c>
      <c r="K26" s="6"/>
      <c r="L26" s="35"/>
      <c r="M26" s="35"/>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row>
    <row r="27" spans="1:42" s="3" customFormat="1" ht="63.75" x14ac:dyDescent="0.25">
      <c r="A27" s="13" t="s">
        <v>22</v>
      </c>
      <c r="B27" s="13" t="s">
        <v>306</v>
      </c>
      <c r="C27" s="36">
        <v>2013204000029</v>
      </c>
      <c r="D27" s="20" t="s">
        <v>357</v>
      </c>
      <c r="E27" s="8" t="s">
        <v>95</v>
      </c>
      <c r="F27" s="11">
        <v>700000000</v>
      </c>
      <c r="G27" s="11">
        <v>0</v>
      </c>
      <c r="H27" s="11">
        <v>0</v>
      </c>
      <c r="I27" s="21">
        <f t="shared" si="0"/>
        <v>700000000</v>
      </c>
      <c r="J27" s="13">
        <v>2013</v>
      </c>
      <c r="K27" s="6"/>
      <c r="L27" s="35"/>
      <c r="M27" s="35"/>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row>
    <row r="28" spans="1:42" s="3" customFormat="1" ht="51" x14ac:dyDescent="0.25">
      <c r="A28" s="8" t="s">
        <v>22</v>
      </c>
      <c r="B28" s="8" t="s">
        <v>307</v>
      </c>
      <c r="C28" s="9">
        <v>20133208000003</v>
      </c>
      <c r="D28" s="10" t="s">
        <v>98</v>
      </c>
      <c r="E28" s="8" t="s">
        <v>96</v>
      </c>
      <c r="F28" s="11">
        <v>10657495365</v>
      </c>
      <c r="G28" s="11">
        <v>0</v>
      </c>
      <c r="H28" s="11">
        <v>0</v>
      </c>
      <c r="I28" s="21">
        <f t="shared" si="0"/>
        <v>10657495365</v>
      </c>
      <c r="J28" s="13">
        <v>2013</v>
      </c>
      <c r="K28" s="6"/>
      <c r="L28" s="35"/>
      <c r="M28" s="35"/>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row>
    <row r="29" spans="1:42" s="3" customFormat="1" ht="38.25" x14ac:dyDescent="0.25">
      <c r="A29" s="8" t="s">
        <v>22</v>
      </c>
      <c r="B29" s="8" t="s">
        <v>5</v>
      </c>
      <c r="C29" s="9">
        <v>20133218000001</v>
      </c>
      <c r="D29" s="10" t="s">
        <v>23</v>
      </c>
      <c r="E29" s="8" t="s">
        <v>17</v>
      </c>
      <c r="F29" s="11">
        <v>395029278</v>
      </c>
      <c r="G29" s="11">
        <v>0</v>
      </c>
      <c r="H29" s="11">
        <v>0</v>
      </c>
      <c r="I29" s="21">
        <f t="shared" si="0"/>
        <v>395029278</v>
      </c>
      <c r="J29" s="13">
        <v>2013</v>
      </c>
      <c r="K29" s="6"/>
      <c r="L29" s="35"/>
      <c r="M29" s="35"/>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row>
    <row r="30" spans="1:42" s="3" customFormat="1" ht="51" x14ac:dyDescent="0.25">
      <c r="A30" s="8" t="s">
        <v>22</v>
      </c>
      <c r="B30" s="8" t="s">
        <v>5</v>
      </c>
      <c r="C30" s="9">
        <v>20133218000002</v>
      </c>
      <c r="D30" s="10" t="s">
        <v>24</v>
      </c>
      <c r="E30" s="8" t="s">
        <v>17</v>
      </c>
      <c r="F30" s="11">
        <v>1285989076</v>
      </c>
      <c r="G30" s="11">
        <v>0</v>
      </c>
      <c r="H30" s="11">
        <v>200000000</v>
      </c>
      <c r="I30" s="21">
        <f t="shared" si="0"/>
        <v>1485989076</v>
      </c>
      <c r="J30" s="13">
        <v>2013</v>
      </c>
      <c r="K30" s="6"/>
      <c r="L30" s="35"/>
      <c r="M30" s="35"/>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row>
    <row r="31" spans="1:42" s="3" customFormat="1" ht="38.25" x14ac:dyDescent="0.25">
      <c r="A31" s="8" t="s">
        <v>22</v>
      </c>
      <c r="B31" s="8" t="s">
        <v>5</v>
      </c>
      <c r="C31" s="9">
        <v>20133218000004</v>
      </c>
      <c r="D31" s="10" t="s">
        <v>26</v>
      </c>
      <c r="E31" s="8" t="s">
        <v>17</v>
      </c>
      <c r="F31" s="11">
        <v>315000000</v>
      </c>
      <c r="G31" s="11">
        <v>0</v>
      </c>
      <c r="H31" s="11">
        <v>0</v>
      </c>
      <c r="I31" s="21">
        <f t="shared" si="0"/>
        <v>315000000</v>
      </c>
      <c r="J31" s="13">
        <v>2013</v>
      </c>
      <c r="K31" s="6"/>
      <c r="L31" s="35"/>
      <c r="M31" s="35"/>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row>
    <row r="32" spans="1:42" s="3" customFormat="1" ht="51" x14ac:dyDescent="0.25">
      <c r="A32" s="8" t="s">
        <v>22</v>
      </c>
      <c r="B32" s="8" t="s">
        <v>5</v>
      </c>
      <c r="C32" s="9">
        <v>20133218000005</v>
      </c>
      <c r="D32" s="10" t="s">
        <v>27</v>
      </c>
      <c r="E32" s="8" t="s">
        <v>17</v>
      </c>
      <c r="F32" s="11">
        <v>396745642</v>
      </c>
      <c r="G32" s="11">
        <v>0</v>
      </c>
      <c r="H32" s="11">
        <v>0</v>
      </c>
      <c r="I32" s="21">
        <f t="shared" si="0"/>
        <v>396745642</v>
      </c>
      <c r="J32" s="13">
        <v>2013</v>
      </c>
      <c r="K32" s="6"/>
      <c r="L32" s="35"/>
      <c r="M32" s="35"/>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row>
    <row r="33" spans="1:42" s="3" customFormat="1" ht="51" x14ac:dyDescent="0.25">
      <c r="A33" s="8" t="s">
        <v>22</v>
      </c>
      <c r="B33" s="8" t="s">
        <v>5</v>
      </c>
      <c r="C33" s="9">
        <v>20133218000006</v>
      </c>
      <c r="D33" s="10" t="s">
        <v>28</v>
      </c>
      <c r="E33" s="8" t="s">
        <v>17</v>
      </c>
      <c r="F33" s="11">
        <v>106233584</v>
      </c>
      <c r="G33" s="11">
        <v>0</v>
      </c>
      <c r="H33" s="11">
        <v>0</v>
      </c>
      <c r="I33" s="21">
        <f t="shared" si="0"/>
        <v>106233584</v>
      </c>
      <c r="J33" s="13">
        <v>2013</v>
      </c>
      <c r="K33" s="6"/>
      <c r="L33" s="35"/>
      <c r="M33" s="35"/>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row>
    <row r="34" spans="1:42" s="3" customFormat="1" ht="68.25" customHeight="1" x14ac:dyDescent="0.25">
      <c r="A34" s="8" t="s">
        <v>22</v>
      </c>
      <c r="B34" s="8" t="s">
        <v>5</v>
      </c>
      <c r="C34" s="9">
        <v>20133218000007</v>
      </c>
      <c r="D34" s="10" t="s">
        <v>29</v>
      </c>
      <c r="E34" s="8" t="s">
        <v>17</v>
      </c>
      <c r="F34" s="11">
        <v>1995612998</v>
      </c>
      <c r="G34" s="11">
        <v>0</v>
      </c>
      <c r="H34" s="11">
        <v>0</v>
      </c>
      <c r="I34" s="21">
        <f t="shared" si="0"/>
        <v>1995612998</v>
      </c>
      <c r="J34" s="13">
        <v>2013</v>
      </c>
      <c r="K34" s="6"/>
      <c r="L34" s="35"/>
      <c r="M34" s="35"/>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row>
    <row r="35" spans="1:42" s="3" customFormat="1" ht="76.5" x14ac:dyDescent="0.25">
      <c r="A35" s="8" t="s">
        <v>22</v>
      </c>
      <c r="B35" s="8" t="s">
        <v>5</v>
      </c>
      <c r="C35" s="9">
        <v>20133218000008</v>
      </c>
      <c r="D35" s="10" t="s">
        <v>30</v>
      </c>
      <c r="E35" s="8" t="s">
        <v>17</v>
      </c>
      <c r="F35" s="11">
        <v>2089967271</v>
      </c>
      <c r="G35" s="11">
        <v>0</v>
      </c>
      <c r="H35" s="11">
        <v>0</v>
      </c>
      <c r="I35" s="21">
        <f t="shared" si="0"/>
        <v>2089967271</v>
      </c>
      <c r="J35" s="13">
        <v>2013</v>
      </c>
      <c r="K35" s="6"/>
      <c r="L35" s="35"/>
      <c r="M35" s="35"/>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row>
    <row r="36" spans="1:42" s="3" customFormat="1" ht="51" x14ac:dyDescent="0.25">
      <c r="A36" s="8" t="s">
        <v>22</v>
      </c>
      <c r="B36" s="8" t="s">
        <v>5</v>
      </c>
      <c r="C36" s="9">
        <v>20133218000009</v>
      </c>
      <c r="D36" s="10" t="s">
        <v>31</v>
      </c>
      <c r="E36" s="8" t="s">
        <v>17</v>
      </c>
      <c r="F36" s="11">
        <v>185813194</v>
      </c>
      <c r="G36" s="11">
        <v>0</v>
      </c>
      <c r="H36" s="11">
        <v>0</v>
      </c>
      <c r="I36" s="21">
        <f t="shared" si="0"/>
        <v>185813194</v>
      </c>
      <c r="J36" s="13">
        <v>2013</v>
      </c>
      <c r="K36" s="6"/>
      <c r="L36" s="35"/>
      <c r="M36" s="35"/>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row>
    <row r="37" spans="1:42" s="3" customFormat="1" ht="38.25" x14ac:dyDescent="0.25">
      <c r="A37" s="8" t="s">
        <v>22</v>
      </c>
      <c r="B37" s="8" t="s">
        <v>5</v>
      </c>
      <c r="C37" s="9">
        <v>20133218000011</v>
      </c>
      <c r="D37" s="10" t="s">
        <v>32</v>
      </c>
      <c r="E37" s="8" t="s">
        <v>17</v>
      </c>
      <c r="F37" s="11">
        <v>1990682100</v>
      </c>
      <c r="G37" s="11">
        <v>0</v>
      </c>
      <c r="H37" s="11">
        <v>0</v>
      </c>
      <c r="I37" s="21">
        <f t="shared" si="0"/>
        <v>1990682100</v>
      </c>
      <c r="J37" s="13">
        <v>2013</v>
      </c>
      <c r="K37" s="6"/>
      <c r="L37" s="35"/>
      <c r="M37" s="35"/>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row>
    <row r="38" spans="1:42" s="3" customFormat="1" ht="51" x14ac:dyDescent="0.25">
      <c r="A38" s="8" t="s">
        <v>22</v>
      </c>
      <c r="B38" s="8" t="s">
        <v>5</v>
      </c>
      <c r="C38" s="9">
        <v>20133218000012</v>
      </c>
      <c r="D38" s="10" t="s">
        <v>33</v>
      </c>
      <c r="E38" s="8" t="s">
        <v>17</v>
      </c>
      <c r="F38" s="11">
        <v>710779976</v>
      </c>
      <c r="G38" s="11">
        <v>0</v>
      </c>
      <c r="H38" s="11">
        <v>0</v>
      </c>
      <c r="I38" s="21">
        <f t="shared" si="0"/>
        <v>710779976</v>
      </c>
      <c r="J38" s="13">
        <v>2013</v>
      </c>
      <c r="K38" s="6"/>
      <c r="L38" s="35"/>
      <c r="M38" s="35"/>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row>
    <row r="39" spans="1:42" s="3" customFormat="1" ht="38.25" x14ac:dyDescent="0.25">
      <c r="A39" s="8" t="s">
        <v>22</v>
      </c>
      <c r="B39" s="8" t="s">
        <v>5</v>
      </c>
      <c r="C39" s="9">
        <v>20133218000013</v>
      </c>
      <c r="D39" s="10" t="s">
        <v>34</v>
      </c>
      <c r="E39" s="8" t="s">
        <v>17</v>
      </c>
      <c r="F39" s="11">
        <v>4496267869</v>
      </c>
      <c r="G39" s="11">
        <v>0</v>
      </c>
      <c r="H39" s="11">
        <v>0</v>
      </c>
      <c r="I39" s="21">
        <f t="shared" si="0"/>
        <v>4496267869</v>
      </c>
      <c r="J39" s="13">
        <v>2013</v>
      </c>
      <c r="K39" s="6"/>
      <c r="L39" s="35"/>
      <c r="M39" s="35"/>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row>
    <row r="40" spans="1:42" s="3" customFormat="1" ht="51" x14ac:dyDescent="0.25">
      <c r="A40" s="8" t="s">
        <v>22</v>
      </c>
      <c r="B40" s="8" t="s">
        <v>5</v>
      </c>
      <c r="C40" s="9">
        <v>20133218000014</v>
      </c>
      <c r="D40" s="10" t="s">
        <v>35</v>
      </c>
      <c r="E40" s="8" t="s">
        <v>17</v>
      </c>
      <c r="F40" s="11">
        <v>2072705160</v>
      </c>
      <c r="G40" s="11">
        <v>0</v>
      </c>
      <c r="H40" s="11">
        <v>0</v>
      </c>
      <c r="I40" s="21">
        <f t="shared" si="0"/>
        <v>2072705160</v>
      </c>
      <c r="J40" s="13">
        <v>2013</v>
      </c>
      <c r="K40" s="6"/>
      <c r="L40" s="35"/>
      <c r="M40" s="35"/>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row>
    <row r="41" spans="1:42" s="3" customFormat="1" ht="31.5" customHeight="1" x14ac:dyDescent="0.25">
      <c r="A41" s="8" t="s">
        <v>22</v>
      </c>
      <c r="B41" s="8" t="s">
        <v>5</v>
      </c>
      <c r="C41" s="9">
        <v>20133218000015</v>
      </c>
      <c r="D41" s="10" t="s">
        <v>36</v>
      </c>
      <c r="E41" s="8" t="s">
        <v>17</v>
      </c>
      <c r="F41" s="11">
        <v>343397786</v>
      </c>
      <c r="G41" s="11">
        <v>0</v>
      </c>
      <c r="H41" s="11">
        <v>0</v>
      </c>
      <c r="I41" s="21">
        <f t="shared" si="0"/>
        <v>343397786</v>
      </c>
      <c r="J41" s="13">
        <v>2013</v>
      </c>
      <c r="K41" s="6"/>
      <c r="L41" s="35"/>
      <c r="M41" s="35"/>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row>
    <row r="42" spans="1:42" s="3" customFormat="1" ht="38.25" x14ac:dyDescent="0.25">
      <c r="A42" s="8" t="s">
        <v>22</v>
      </c>
      <c r="B42" s="8" t="s">
        <v>306</v>
      </c>
      <c r="C42" s="9">
        <v>20133219000001</v>
      </c>
      <c r="D42" s="10" t="s">
        <v>309</v>
      </c>
      <c r="E42" s="8" t="s">
        <v>95</v>
      </c>
      <c r="F42" s="11">
        <v>1055333602</v>
      </c>
      <c r="G42" s="11">
        <v>0</v>
      </c>
      <c r="H42" s="11">
        <v>0</v>
      </c>
      <c r="I42" s="21">
        <f t="shared" si="0"/>
        <v>1055333602</v>
      </c>
      <c r="J42" s="13">
        <v>2013</v>
      </c>
      <c r="K42" s="6"/>
      <c r="L42" s="35"/>
      <c r="M42" s="35"/>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row>
    <row r="43" spans="1:42" s="3" customFormat="1" ht="63.75" x14ac:dyDescent="0.25">
      <c r="A43" s="8" t="s">
        <v>22</v>
      </c>
      <c r="B43" s="8" t="s">
        <v>306</v>
      </c>
      <c r="C43" s="9">
        <v>20133219000002</v>
      </c>
      <c r="D43" s="10" t="s">
        <v>97</v>
      </c>
      <c r="E43" s="8" t="s">
        <v>95</v>
      </c>
      <c r="F43" s="11">
        <v>1517788452</v>
      </c>
      <c r="G43" s="11">
        <v>0</v>
      </c>
      <c r="H43" s="11">
        <v>0</v>
      </c>
      <c r="I43" s="21">
        <f t="shared" si="0"/>
        <v>1517788452</v>
      </c>
      <c r="J43" s="13">
        <v>2013</v>
      </c>
      <c r="K43" s="6"/>
      <c r="L43" s="35"/>
      <c r="M43" s="35"/>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row>
    <row r="44" spans="1:42" s="3" customFormat="1" ht="51" x14ac:dyDescent="0.25">
      <c r="A44" s="8" t="s">
        <v>22</v>
      </c>
      <c r="B44" s="8" t="s">
        <v>297</v>
      </c>
      <c r="C44" s="9">
        <v>20133223000001</v>
      </c>
      <c r="D44" s="10" t="s">
        <v>104</v>
      </c>
      <c r="E44" s="8" t="s">
        <v>87</v>
      </c>
      <c r="F44" s="11">
        <v>946466433</v>
      </c>
      <c r="G44" s="11">
        <v>0</v>
      </c>
      <c r="H44" s="11">
        <v>2027585006</v>
      </c>
      <c r="I44" s="21">
        <f t="shared" si="0"/>
        <v>2974051439</v>
      </c>
      <c r="J44" s="13">
        <v>2013</v>
      </c>
      <c r="K44" s="6"/>
      <c r="L44" s="35"/>
      <c r="M44" s="35"/>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row>
    <row r="45" spans="1:42" s="3" customFormat="1" ht="63.75" x14ac:dyDescent="0.25">
      <c r="A45" s="8" t="s">
        <v>22</v>
      </c>
      <c r="B45" s="8" t="s">
        <v>297</v>
      </c>
      <c r="C45" s="9">
        <v>20133223000002</v>
      </c>
      <c r="D45" s="10" t="s">
        <v>310</v>
      </c>
      <c r="E45" s="8" t="s">
        <v>313</v>
      </c>
      <c r="F45" s="11">
        <v>868511024</v>
      </c>
      <c r="G45" s="11">
        <v>0</v>
      </c>
      <c r="H45" s="11">
        <v>643862235</v>
      </c>
      <c r="I45" s="21">
        <f t="shared" si="0"/>
        <v>1512373259</v>
      </c>
      <c r="J45" s="13">
        <v>2013</v>
      </c>
      <c r="K45" s="6"/>
      <c r="L45" s="35"/>
      <c r="M45" s="35"/>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row>
    <row r="46" spans="1:42" s="3" customFormat="1" ht="89.25" x14ac:dyDescent="0.25">
      <c r="A46" s="8" t="s">
        <v>22</v>
      </c>
      <c r="B46" s="8" t="s">
        <v>297</v>
      </c>
      <c r="C46" s="9">
        <v>20133223000005</v>
      </c>
      <c r="D46" s="10" t="s">
        <v>105</v>
      </c>
      <c r="E46" s="8" t="s">
        <v>314</v>
      </c>
      <c r="F46" s="11">
        <v>3287036076</v>
      </c>
      <c r="G46" s="11">
        <v>0</v>
      </c>
      <c r="H46" s="11">
        <v>1509901452</v>
      </c>
      <c r="I46" s="21">
        <f t="shared" si="0"/>
        <v>4796937528</v>
      </c>
      <c r="J46" s="13">
        <v>2013</v>
      </c>
      <c r="K46" s="6"/>
      <c r="L46" s="35"/>
      <c r="M46" s="35"/>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row>
    <row r="47" spans="1:42" s="3" customFormat="1" ht="54.75" customHeight="1" x14ac:dyDescent="0.25">
      <c r="A47" s="8" t="s">
        <v>22</v>
      </c>
      <c r="B47" s="8" t="s">
        <v>297</v>
      </c>
      <c r="C47" s="9">
        <v>20133223000013</v>
      </c>
      <c r="D47" s="10" t="s">
        <v>107</v>
      </c>
      <c r="E47" s="8" t="s">
        <v>315</v>
      </c>
      <c r="F47" s="11">
        <v>558505975</v>
      </c>
      <c r="G47" s="11">
        <v>0</v>
      </c>
      <c r="H47" s="11">
        <v>0</v>
      </c>
      <c r="I47" s="21">
        <f t="shared" si="0"/>
        <v>558505975</v>
      </c>
      <c r="J47" s="13">
        <v>2013</v>
      </c>
      <c r="K47" s="6"/>
      <c r="L47" s="35"/>
      <c r="M47" s="35"/>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row>
    <row r="48" spans="1:42" s="3" customFormat="1" ht="63.75" x14ac:dyDescent="0.25">
      <c r="A48" s="8" t="s">
        <v>22</v>
      </c>
      <c r="B48" s="8" t="s">
        <v>297</v>
      </c>
      <c r="C48" s="9">
        <v>20133223000014</v>
      </c>
      <c r="D48" s="10" t="s">
        <v>311</v>
      </c>
      <c r="E48" s="8" t="s">
        <v>87</v>
      </c>
      <c r="F48" s="11">
        <v>118929167</v>
      </c>
      <c r="G48" s="11">
        <v>0</v>
      </c>
      <c r="H48" s="11">
        <v>5000000</v>
      </c>
      <c r="I48" s="21">
        <f t="shared" si="0"/>
        <v>123929167</v>
      </c>
      <c r="J48" s="13">
        <v>2013</v>
      </c>
      <c r="K48" s="6"/>
      <c r="L48" s="35"/>
      <c r="M48" s="35"/>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row>
    <row r="49" spans="1:42" s="3" customFormat="1" ht="51" x14ac:dyDescent="0.25">
      <c r="A49" s="8" t="s">
        <v>22</v>
      </c>
      <c r="B49" s="8" t="s">
        <v>297</v>
      </c>
      <c r="C49" s="9">
        <v>20133223000016</v>
      </c>
      <c r="D49" s="10" t="s">
        <v>109</v>
      </c>
      <c r="E49" s="8" t="s">
        <v>203</v>
      </c>
      <c r="F49" s="11">
        <v>799987543</v>
      </c>
      <c r="G49" s="11">
        <v>0</v>
      </c>
      <c r="H49" s="11">
        <v>0</v>
      </c>
      <c r="I49" s="21">
        <f t="shared" si="0"/>
        <v>799987543</v>
      </c>
      <c r="J49" s="13">
        <v>2013</v>
      </c>
      <c r="K49" s="6"/>
      <c r="L49" s="35"/>
      <c r="M49" s="35"/>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row>
    <row r="50" spans="1:42" s="3" customFormat="1" ht="38.25" x14ac:dyDescent="0.25">
      <c r="A50" s="8" t="s">
        <v>22</v>
      </c>
      <c r="B50" s="8" t="s">
        <v>297</v>
      </c>
      <c r="C50" s="9">
        <v>20133223000018</v>
      </c>
      <c r="D50" s="10" t="s">
        <v>110</v>
      </c>
      <c r="E50" s="8" t="s">
        <v>87</v>
      </c>
      <c r="F50" s="11">
        <v>531236791</v>
      </c>
      <c r="G50" s="11">
        <v>0</v>
      </c>
      <c r="H50" s="11">
        <v>239500000</v>
      </c>
      <c r="I50" s="21">
        <f t="shared" si="0"/>
        <v>770736791</v>
      </c>
      <c r="J50" s="13">
        <v>2013</v>
      </c>
      <c r="K50" s="6"/>
      <c r="L50" s="35"/>
      <c r="M50" s="35"/>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row>
    <row r="51" spans="1:42" s="3" customFormat="1" ht="63.75" x14ac:dyDescent="0.25">
      <c r="A51" s="8" t="s">
        <v>22</v>
      </c>
      <c r="B51" s="8" t="s">
        <v>297</v>
      </c>
      <c r="C51" s="9">
        <v>20133223000022</v>
      </c>
      <c r="D51" s="10" t="s">
        <v>101</v>
      </c>
      <c r="E51" s="8" t="s">
        <v>87</v>
      </c>
      <c r="F51" s="11">
        <v>349069344</v>
      </c>
      <c r="G51" s="11">
        <v>0</v>
      </c>
      <c r="H51" s="11">
        <v>314280696</v>
      </c>
      <c r="I51" s="21">
        <f t="shared" si="0"/>
        <v>663350040</v>
      </c>
      <c r="J51" s="13">
        <v>2013</v>
      </c>
      <c r="K51" s="6"/>
      <c r="L51" s="35"/>
      <c r="M51" s="35"/>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row>
    <row r="52" spans="1:42" s="3" customFormat="1" ht="40.5" customHeight="1" x14ac:dyDescent="0.25">
      <c r="A52" s="8" t="s">
        <v>22</v>
      </c>
      <c r="B52" s="8" t="s">
        <v>297</v>
      </c>
      <c r="C52" s="9">
        <v>20133223000023</v>
      </c>
      <c r="D52" s="10" t="s">
        <v>312</v>
      </c>
      <c r="E52" s="8" t="s">
        <v>87</v>
      </c>
      <c r="F52" s="11">
        <v>1470120697</v>
      </c>
      <c r="G52" s="11">
        <v>0</v>
      </c>
      <c r="H52" s="11">
        <v>0</v>
      </c>
      <c r="I52" s="21">
        <f t="shared" si="0"/>
        <v>1470120697</v>
      </c>
      <c r="J52" s="13">
        <v>2013</v>
      </c>
      <c r="K52" s="6"/>
      <c r="L52" s="35"/>
      <c r="M52" s="35"/>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row>
    <row r="53" spans="1:42" s="3" customFormat="1" ht="51" x14ac:dyDescent="0.25">
      <c r="A53" s="8" t="s">
        <v>22</v>
      </c>
      <c r="B53" s="8" t="s">
        <v>297</v>
      </c>
      <c r="C53" s="9">
        <v>20133223000024</v>
      </c>
      <c r="D53" s="10" t="s">
        <v>103</v>
      </c>
      <c r="E53" s="8" t="s">
        <v>203</v>
      </c>
      <c r="F53" s="11">
        <v>327341600</v>
      </c>
      <c r="G53" s="11">
        <v>0</v>
      </c>
      <c r="H53" s="11">
        <v>22968000</v>
      </c>
      <c r="I53" s="21">
        <f t="shared" si="0"/>
        <v>350309600</v>
      </c>
      <c r="J53" s="13">
        <v>2013</v>
      </c>
      <c r="K53" s="6"/>
      <c r="L53" s="35"/>
      <c r="M53" s="35"/>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row>
    <row r="54" spans="1:42" s="3" customFormat="1" ht="62.25" customHeight="1" x14ac:dyDescent="0.25">
      <c r="A54" s="8" t="s">
        <v>22</v>
      </c>
      <c r="B54" s="8" t="s">
        <v>297</v>
      </c>
      <c r="C54" s="9">
        <v>20133223000026</v>
      </c>
      <c r="D54" s="10" t="s">
        <v>106</v>
      </c>
      <c r="E54" s="8" t="s">
        <v>203</v>
      </c>
      <c r="F54" s="11">
        <v>400776659</v>
      </c>
      <c r="G54" s="11">
        <v>0</v>
      </c>
      <c r="H54" s="11">
        <v>0</v>
      </c>
      <c r="I54" s="21">
        <f t="shared" si="0"/>
        <v>400776659</v>
      </c>
      <c r="J54" s="13">
        <v>2013</v>
      </c>
      <c r="K54" s="6"/>
      <c r="L54" s="35"/>
      <c r="M54" s="35"/>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row>
    <row r="55" spans="1:42" s="3" customFormat="1" ht="42.75" customHeight="1" x14ac:dyDescent="0.25">
      <c r="A55" s="8" t="s">
        <v>22</v>
      </c>
      <c r="B55" s="8" t="s">
        <v>297</v>
      </c>
      <c r="C55" s="9">
        <v>20133223000027</v>
      </c>
      <c r="D55" s="10" t="s">
        <v>108</v>
      </c>
      <c r="E55" s="8" t="s">
        <v>203</v>
      </c>
      <c r="F55" s="11">
        <v>983418617</v>
      </c>
      <c r="G55" s="11">
        <v>0</v>
      </c>
      <c r="H55" s="11">
        <v>160177000</v>
      </c>
      <c r="I55" s="21">
        <f t="shared" si="0"/>
        <v>1143595617</v>
      </c>
      <c r="J55" s="13">
        <v>2013</v>
      </c>
      <c r="K55" s="6"/>
      <c r="L55" s="35"/>
      <c r="M55" s="35"/>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row>
    <row r="56" spans="1:42" s="4" customFormat="1" ht="51" x14ac:dyDescent="0.25">
      <c r="A56" s="8" t="s">
        <v>22</v>
      </c>
      <c r="B56" s="8" t="s">
        <v>297</v>
      </c>
      <c r="C56" s="9">
        <v>20133223000029</v>
      </c>
      <c r="D56" s="10" t="s">
        <v>111</v>
      </c>
      <c r="E56" s="8" t="s">
        <v>314</v>
      </c>
      <c r="F56" s="11">
        <v>2191322862</v>
      </c>
      <c r="G56" s="11">
        <v>0</v>
      </c>
      <c r="H56" s="11">
        <v>126850000</v>
      </c>
      <c r="I56" s="21">
        <f t="shared" si="0"/>
        <v>2318172862</v>
      </c>
      <c r="J56" s="13">
        <v>2013</v>
      </c>
      <c r="K56" s="7"/>
      <c r="L56" s="35"/>
      <c r="M56" s="35"/>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row>
    <row r="57" spans="1:42" s="24" customFormat="1" ht="21" customHeight="1" x14ac:dyDescent="0.25">
      <c r="A57" s="16"/>
      <c r="B57" s="16"/>
      <c r="C57" s="16"/>
      <c r="D57" s="16" t="s">
        <v>130</v>
      </c>
      <c r="E57" s="16">
        <f>+COUNT(C13:C56)</f>
        <v>44</v>
      </c>
      <c r="F57" s="17">
        <f>SUM(F13:F56)</f>
        <v>95045032567</v>
      </c>
      <c r="G57" s="17">
        <f>SUM(G13:G56)</f>
        <v>0</v>
      </c>
      <c r="H57" s="17">
        <f>SUM(H13:H56)</f>
        <v>11090925053</v>
      </c>
      <c r="I57" s="17">
        <f>SUM(I13:I56)</f>
        <v>106135957620</v>
      </c>
      <c r="J57" s="18"/>
      <c r="L57" s="35"/>
      <c r="M57" s="35"/>
    </row>
    <row r="58" spans="1:42" s="3" customFormat="1" ht="51" x14ac:dyDescent="0.25">
      <c r="A58" s="8" t="s">
        <v>14</v>
      </c>
      <c r="B58" s="8" t="s">
        <v>11</v>
      </c>
      <c r="C58" s="9">
        <v>2013000020118</v>
      </c>
      <c r="D58" s="10" t="s">
        <v>131</v>
      </c>
      <c r="E58" s="8" t="s">
        <v>132</v>
      </c>
      <c r="F58" s="11">
        <v>22307473267</v>
      </c>
      <c r="G58" s="11">
        <v>0</v>
      </c>
      <c r="H58" s="11">
        <v>0</v>
      </c>
      <c r="I58" s="14">
        <f t="shared" ref="I58:I88" si="1">SUM(F58+G58+H58)</f>
        <v>22307473267</v>
      </c>
      <c r="J58" s="13">
        <v>2014</v>
      </c>
      <c r="K58" s="6"/>
      <c r="L58" s="35"/>
      <c r="M58" s="35"/>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row>
    <row r="59" spans="1:42" s="3" customFormat="1" ht="51" x14ac:dyDescent="0.25">
      <c r="A59" s="8" t="s">
        <v>14</v>
      </c>
      <c r="B59" s="8" t="s">
        <v>123</v>
      </c>
      <c r="C59" s="9">
        <v>2013000030134</v>
      </c>
      <c r="D59" s="10" t="s">
        <v>153</v>
      </c>
      <c r="E59" s="8" t="s">
        <v>125</v>
      </c>
      <c r="F59" s="11">
        <v>8603000000</v>
      </c>
      <c r="G59" s="11">
        <v>0</v>
      </c>
      <c r="H59" s="11">
        <v>0</v>
      </c>
      <c r="I59" s="14">
        <f t="shared" si="1"/>
        <v>8603000000</v>
      </c>
      <c r="J59" s="13">
        <v>2014</v>
      </c>
      <c r="K59" s="6"/>
      <c r="L59" s="35"/>
      <c r="M59" s="35"/>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row>
    <row r="60" spans="1:42" s="3" customFormat="1" ht="51" x14ac:dyDescent="0.25">
      <c r="A60" s="8" t="s">
        <v>14</v>
      </c>
      <c r="B60" s="8" t="s">
        <v>91</v>
      </c>
      <c r="C60" s="9">
        <v>2013000070024</v>
      </c>
      <c r="D60" s="10" t="s">
        <v>150</v>
      </c>
      <c r="E60" s="8" t="s">
        <v>93</v>
      </c>
      <c r="F60" s="11">
        <v>2000000000</v>
      </c>
      <c r="G60" s="11">
        <v>0</v>
      </c>
      <c r="H60" s="11">
        <v>8997464670.8799992</v>
      </c>
      <c r="I60" s="14">
        <f t="shared" si="1"/>
        <v>10997464670.879999</v>
      </c>
      <c r="J60" s="13">
        <v>2014</v>
      </c>
      <c r="K60" s="6"/>
      <c r="L60" s="35"/>
      <c r="M60" s="35"/>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row>
    <row r="61" spans="1:42" s="3" customFormat="1" ht="53.25" customHeight="1" x14ac:dyDescent="0.25">
      <c r="A61" s="8" t="s">
        <v>16</v>
      </c>
      <c r="B61" s="8" t="s">
        <v>142</v>
      </c>
      <c r="C61" s="9">
        <v>2013004150009</v>
      </c>
      <c r="D61" s="10" t="s">
        <v>141</v>
      </c>
      <c r="E61" s="8" t="s">
        <v>142</v>
      </c>
      <c r="F61" s="11">
        <v>4705607319</v>
      </c>
      <c r="G61" s="11">
        <v>0</v>
      </c>
      <c r="H61" s="11">
        <v>300376312</v>
      </c>
      <c r="I61" s="14">
        <f t="shared" si="1"/>
        <v>5005983631</v>
      </c>
      <c r="J61" s="13">
        <v>2014</v>
      </c>
      <c r="K61" s="6"/>
      <c r="L61" s="35"/>
      <c r="M61" s="35"/>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row>
    <row r="62" spans="1:42" s="3" customFormat="1" ht="38.25" x14ac:dyDescent="0.25">
      <c r="A62" s="8" t="s">
        <v>14</v>
      </c>
      <c r="B62" s="8" t="s">
        <v>11</v>
      </c>
      <c r="C62" s="9">
        <v>2014000020001</v>
      </c>
      <c r="D62" s="10" t="s">
        <v>134</v>
      </c>
      <c r="E62" s="8" t="s">
        <v>132</v>
      </c>
      <c r="F62" s="11">
        <v>6819811927</v>
      </c>
      <c r="G62" s="11">
        <v>0</v>
      </c>
      <c r="H62" s="11">
        <v>0</v>
      </c>
      <c r="I62" s="14">
        <f t="shared" si="1"/>
        <v>6819811927</v>
      </c>
      <c r="J62" s="13">
        <v>2014</v>
      </c>
      <c r="K62" s="6"/>
      <c r="L62" s="35"/>
      <c r="M62" s="35"/>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row>
    <row r="63" spans="1:42" s="3" customFormat="1" ht="27" customHeight="1" x14ac:dyDescent="0.25">
      <c r="A63" s="8" t="s">
        <v>14</v>
      </c>
      <c r="B63" s="8" t="s">
        <v>11</v>
      </c>
      <c r="C63" s="22">
        <v>2014000020007</v>
      </c>
      <c r="D63" s="10" t="s">
        <v>135</v>
      </c>
      <c r="E63" s="8" t="s">
        <v>136</v>
      </c>
      <c r="F63" s="11">
        <v>30337828268</v>
      </c>
      <c r="G63" s="11">
        <v>0</v>
      </c>
      <c r="H63" s="11">
        <v>916839399</v>
      </c>
      <c r="I63" s="14">
        <f t="shared" si="1"/>
        <v>31254667667</v>
      </c>
      <c r="J63" s="13">
        <v>2014</v>
      </c>
      <c r="K63" s="6"/>
      <c r="L63" s="35"/>
      <c r="M63" s="35"/>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row>
    <row r="64" spans="1:42" s="3" customFormat="1" ht="51" x14ac:dyDescent="0.25">
      <c r="A64" s="8" t="s">
        <v>14</v>
      </c>
      <c r="B64" s="8" t="s">
        <v>123</v>
      </c>
      <c r="C64" s="9">
        <v>2014000030020</v>
      </c>
      <c r="D64" s="23" t="s">
        <v>155</v>
      </c>
      <c r="E64" s="13" t="s">
        <v>125</v>
      </c>
      <c r="F64" s="11">
        <v>4584000000</v>
      </c>
      <c r="G64" s="11">
        <v>0</v>
      </c>
      <c r="H64" s="11">
        <v>0</v>
      </c>
      <c r="I64" s="14">
        <f t="shared" si="1"/>
        <v>4584000000</v>
      </c>
      <c r="J64" s="13">
        <v>2014</v>
      </c>
      <c r="K64" s="6"/>
      <c r="L64" s="35"/>
      <c r="M64" s="35"/>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row>
    <row r="65" spans="1:42" s="3" customFormat="1" ht="51" x14ac:dyDescent="0.25">
      <c r="A65" s="8" t="s">
        <v>14</v>
      </c>
      <c r="B65" s="8" t="s">
        <v>82</v>
      </c>
      <c r="C65" s="9">
        <v>2014000050028</v>
      </c>
      <c r="D65" s="10" t="s">
        <v>140</v>
      </c>
      <c r="E65" s="8" t="s">
        <v>84</v>
      </c>
      <c r="F65" s="11">
        <v>1800000000</v>
      </c>
      <c r="G65" s="11">
        <v>0</v>
      </c>
      <c r="H65" s="11">
        <v>76151725</v>
      </c>
      <c r="I65" s="14">
        <f t="shared" si="1"/>
        <v>1876151725</v>
      </c>
      <c r="J65" s="13">
        <v>2014</v>
      </c>
      <c r="K65" s="6"/>
      <c r="L65" s="35"/>
      <c r="M65" s="35"/>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row>
    <row r="66" spans="1:42" s="3" customFormat="1" ht="38.25" x14ac:dyDescent="0.25">
      <c r="A66" s="8" t="s">
        <v>16</v>
      </c>
      <c r="B66" s="8" t="s">
        <v>152</v>
      </c>
      <c r="C66" s="9">
        <v>2014005500036</v>
      </c>
      <c r="D66" s="10" t="s">
        <v>151</v>
      </c>
      <c r="E66" s="8" t="s">
        <v>152</v>
      </c>
      <c r="F66" s="11">
        <v>5883159987</v>
      </c>
      <c r="G66" s="11">
        <v>0</v>
      </c>
      <c r="H66" s="11">
        <v>0</v>
      </c>
      <c r="I66" s="14">
        <f t="shared" si="1"/>
        <v>5883159987</v>
      </c>
      <c r="J66" s="13">
        <v>2014</v>
      </c>
      <c r="K66" s="6"/>
      <c r="L66" s="35"/>
      <c r="M66" s="35"/>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row>
    <row r="67" spans="1:42" s="3" customFormat="1" ht="51" x14ac:dyDescent="0.25">
      <c r="A67" s="8" t="s">
        <v>22</v>
      </c>
      <c r="B67" s="8" t="s">
        <v>307</v>
      </c>
      <c r="C67" s="9">
        <v>20133208000005</v>
      </c>
      <c r="D67" s="10" t="s">
        <v>139</v>
      </c>
      <c r="E67" s="8" t="s">
        <v>96</v>
      </c>
      <c r="F67" s="11">
        <v>2999743517</v>
      </c>
      <c r="G67" s="11">
        <v>0</v>
      </c>
      <c r="H67" s="11">
        <v>3378042449</v>
      </c>
      <c r="I67" s="14">
        <f t="shared" si="1"/>
        <v>6377785966</v>
      </c>
      <c r="J67" s="13">
        <v>2014</v>
      </c>
      <c r="K67" s="6"/>
      <c r="L67" s="35"/>
      <c r="M67" s="35"/>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row>
    <row r="68" spans="1:42" s="3" customFormat="1" ht="51" x14ac:dyDescent="0.25">
      <c r="A68" s="8" t="s">
        <v>22</v>
      </c>
      <c r="B68" s="8" t="s">
        <v>5</v>
      </c>
      <c r="C68" s="9">
        <v>20133218000003</v>
      </c>
      <c r="D68" s="10" t="s">
        <v>25</v>
      </c>
      <c r="E68" s="8" t="s">
        <v>17</v>
      </c>
      <c r="F68" s="11">
        <v>330720000</v>
      </c>
      <c r="G68" s="11">
        <v>0</v>
      </c>
      <c r="H68" s="11">
        <v>0</v>
      </c>
      <c r="I68" s="14">
        <f t="shared" si="1"/>
        <v>330720000</v>
      </c>
      <c r="J68" s="13">
        <v>2014</v>
      </c>
      <c r="K68" s="6"/>
      <c r="L68" s="35"/>
      <c r="M68" s="35"/>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row>
    <row r="69" spans="1:42" s="3" customFormat="1" ht="38.25" x14ac:dyDescent="0.25">
      <c r="A69" s="8" t="s">
        <v>22</v>
      </c>
      <c r="B69" s="8" t="s">
        <v>5</v>
      </c>
      <c r="C69" s="9">
        <v>20133218000018</v>
      </c>
      <c r="D69" s="10" t="s">
        <v>37</v>
      </c>
      <c r="E69" s="8" t="s">
        <v>17</v>
      </c>
      <c r="F69" s="11">
        <v>991212515</v>
      </c>
      <c r="G69" s="11">
        <v>0</v>
      </c>
      <c r="H69" s="11">
        <v>0</v>
      </c>
      <c r="I69" s="14">
        <f t="shared" si="1"/>
        <v>991212515</v>
      </c>
      <c r="J69" s="13">
        <v>2014</v>
      </c>
      <c r="K69" s="6"/>
      <c r="L69" s="35"/>
      <c r="M69" s="35"/>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row>
    <row r="70" spans="1:42" s="3" customFormat="1" ht="38.25" x14ac:dyDescent="0.25">
      <c r="A70" s="8" t="s">
        <v>22</v>
      </c>
      <c r="B70" s="8" t="s">
        <v>5</v>
      </c>
      <c r="C70" s="9">
        <v>20133218000022</v>
      </c>
      <c r="D70" s="10" t="s">
        <v>38</v>
      </c>
      <c r="E70" s="8" t="s">
        <v>17</v>
      </c>
      <c r="F70" s="11">
        <v>2408793883.1999998</v>
      </c>
      <c r="G70" s="11">
        <v>0</v>
      </c>
      <c r="H70" s="11">
        <v>0</v>
      </c>
      <c r="I70" s="14">
        <f t="shared" si="1"/>
        <v>2408793883.1999998</v>
      </c>
      <c r="J70" s="13">
        <v>2014</v>
      </c>
      <c r="K70" s="6"/>
      <c r="L70" s="35"/>
      <c r="M70" s="35"/>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row>
    <row r="71" spans="1:42" s="3" customFormat="1" ht="63.75" x14ac:dyDescent="0.25">
      <c r="A71" s="8" t="s">
        <v>22</v>
      </c>
      <c r="B71" s="8" t="s">
        <v>5</v>
      </c>
      <c r="C71" s="9">
        <v>20133218000023</v>
      </c>
      <c r="D71" s="10" t="s">
        <v>39</v>
      </c>
      <c r="E71" s="8" t="s">
        <v>17</v>
      </c>
      <c r="F71" s="11">
        <v>388100257</v>
      </c>
      <c r="G71" s="11">
        <v>0</v>
      </c>
      <c r="H71" s="11">
        <v>0</v>
      </c>
      <c r="I71" s="14">
        <f t="shared" si="1"/>
        <v>388100257</v>
      </c>
      <c r="J71" s="13">
        <v>2014</v>
      </c>
      <c r="K71" s="6"/>
      <c r="L71" s="35"/>
      <c r="M71" s="35"/>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row>
    <row r="72" spans="1:42" s="3" customFormat="1" ht="38.25" x14ac:dyDescent="0.25">
      <c r="A72" s="8" t="s">
        <v>22</v>
      </c>
      <c r="B72" s="8" t="s">
        <v>5</v>
      </c>
      <c r="C72" s="9">
        <v>20133218000024</v>
      </c>
      <c r="D72" s="10" t="s">
        <v>40</v>
      </c>
      <c r="E72" s="8" t="s">
        <v>17</v>
      </c>
      <c r="F72" s="11">
        <v>847493248.20000005</v>
      </c>
      <c r="G72" s="11">
        <v>0</v>
      </c>
      <c r="H72" s="11">
        <v>0</v>
      </c>
      <c r="I72" s="14">
        <f t="shared" si="1"/>
        <v>847493248.20000005</v>
      </c>
      <c r="J72" s="13">
        <v>2014</v>
      </c>
      <c r="K72" s="6"/>
      <c r="L72" s="35"/>
      <c r="M72" s="35"/>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row>
    <row r="73" spans="1:42" s="3" customFormat="1" ht="51" x14ac:dyDescent="0.25">
      <c r="A73" s="8" t="s">
        <v>22</v>
      </c>
      <c r="B73" s="8" t="s">
        <v>5</v>
      </c>
      <c r="C73" s="9">
        <v>20133218000026</v>
      </c>
      <c r="D73" s="10" t="s">
        <v>41</v>
      </c>
      <c r="E73" s="8" t="s">
        <v>17</v>
      </c>
      <c r="F73" s="11">
        <v>780634680</v>
      </c>
      <c r="G73" s="11">
        <v>0</v>
      </c>
      <c r="H73" s="11">
        <v>67200000</v>
      </c>
      <c r="I73" s="14">
        <f t="shared" si="1"/>
        <v>847834680</v>
      </c>
      <c r="J73" s="13">
        <v>2014</v>
      </c>
      <c r="K73" s="6"/>
      <c r="L73" s="35"/>
      <c r="M73" s="35"/>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row>
    <row r="74" spans="1:42" s="3" customFormat="1" ht="51" x14ac:dyDescent="0.25">
      <c r="A74" s="8" t="s">
        <v>22</v>
      </c>
      <c r="B74" s="8" t="s">
        <v>5</v>
      </c>
      <c r="C74" s="9">
        <v>20133218000028</v>
      </c>
      <c r="D74" s="10" t="s">
        <v>42</v>
      </c>
      <c r="E74" s="8" t="s">
        <v>17</v>
      </c>
      <c r="F74" s="11">
        <v>465046340</v>
      </c>
      <c r="G74" s="11">
        <v>0</v>
      </c>
      <c r="H74" s="11">
        <v>0</v>
      </c>
      <c r="I74" s="14">
        <f t="shared" si="1"/>
        <v>465046340</v>
      </c>
      <c r="J74" s="13">
        <v>2014</v>
      </c>
      <c r="K74" s="6"/>
      <c r="L74" s="35"/>
      <c r="M74" s="35"/>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row>
    <row r="75" spans="1:42" s="3" customFormat="1" ht="38.25" x14ac:dyDescent="0.25">
      <c r="A75" s="8" t="s">
        <v>22</v>
      </c>
      <c r="B75" s="8" t="s">
        <v>5</v>
      </c>
      <c r="C75" s="9">
        <v>20133218000031</v>
      </c>
      <c r="D75" s="10" t="s">
        <v>43</v>
      </c>
      <c r="E75" s="8" t="s">
        <v>17</v>
      </c>
      <c r="F75" s="11">
        <v>802247499</v>
      </c>
      <c r="G75" s="11">
        <v>0</v>
      </c>
      <c r="H75" s="11">
        <v>0</v>
      </c>
      <c r="I75" s="14">
        <f t="shared" si="1"/>
        <v>802247499</v>
      </c>
      <c r="J75" s="13">
        <v>2014</v>
      </c>
      <c r="K75" s="6"/>
      <c r="L75" s="35"/>
      <c r="M75" s="35"/>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row>
    <row r="76" spans="1:42" s="3" customFormat="1" ht="51" x14ac:dyDescent="0.25">
      <c r="A76" s="8" t="s">
        <v>22</v>
      </c>
      <c r="B76" s="8" t="s">
        <v>5</v>
      </c>
      <c r="C76" s="9">
        <v>20133218000033</v>
      </c>
      <c r="D76" s="10" t="s">
        <v>45</v>
      </c>
      <c r="E76" s="8" t="s">
        <v>17</v>
      </c>
      <c r="F76" s="11">
        <v>5981924944</v>
      </c>
      <c r="G76" s="11">
        <v>0</v>
      </c>
      <c r="H76" s="11">
        <v>0</v>
      </c>
      <c r="I76" s="14">
        <f t="shared" si="1"/>
        <v>5981924944</v>
      </c>
      <c r="J76" s="13">
        <v>2014</v>
      </c>
      <c r="K76" s="6"/>
      <c r="L76" s="35"/>
      <c r="M76" s="35"/>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row>
    <row r="77" spans="1:42" s="3" customFormat="1" ht="63.75" x14ac:dyDescent="0.25">
      <c r="A77" s="8" t="s">
        <v>22</v>
      </c>
      <c r="B77" s="8" t="s">
        <v>5</v>
      </c>
      <c r="C77" s="9">
        <v>20133218000040</v>
      </c>
      <c r="D77" s="10" t="s">
        <v>49</v>
      </c>
      <c r="E77" s="8" t="s">
        <v>17</v>
      </c>
      <c r="F77" s="11">
        <v>1815646308</v>
      </c>
      <c r="G77" s="11">
        <v>0</v>
      </c>
      <c r="H77" s="11">
        <v>0</v>
      </c>
      <c r="I77" s="14">
        <f t="shared" si="1"/>
        <v>1815646308</v>
      </c>
      <c r="J77" s="13">
        <v>2014</v>
      </c>
      <c r="K77" s="6"/>
      <c r="L77" s="35"/>
      <c r="M77" s="35"/>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row>
    <row r="78" spans="1:42" s="3" customFormat="1" ht="63.75" x14ac:dyDescent="0.25">
      <c r="A78" s="8" t="s">
        <v>22</v>
      </c>
      <c r="B78" s="8" t="s">
        <v>297</v>
      </c>
      <c r="C78" s="9">
        <v>20133223000015</v>
      </c>
      <c r="D78" s="10" t="s">
        <v>133</v>
      </c>
      <c r="E78" s="8" t="s">
        <v>87</v>
      </c>
      <c r="F78" s="11">
        <v>997590348</v>
      </c>
      <c r="G78" s="11">
        <v>0</v>
      </c>
      <c r="H78" s="11">
        <v>35000000</v>
      </c>
      <c r="I78" s="14">
        <f t="shared" si="1"/>
        <v>1032590348</v>
      </c>
      <c r="J78" s="13">
        <v>2014</v>
      </c>
      <c r="K78" s="6"/>
      <c r="L78" s="35"/>
      <c r="M78" s="35"/>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row>
    <row r="79" spans="1:42" s="3" customFormat="1" ht="63.75" x14ac:dyDescent="0.25">
      <c r="A79" s="8" t="s">
        <v>22</v>
      </c>
      <c r="B79" s="8" t="s">
        <v>306</v>
      </c>
      <c r="C79" s="9">
        <v>20143219000002</v>
      </c>
      <c r="D79" s="10" t="s">
        <v>138</v>
      </c>
      <c r="E79" s="8" t="s">
        <v>95</v>
      </c>
      <c r="F79" s="11">
        <v>1563656778</v>
      </c>
      <c r="G79" s="11">
        <v>0</v>
      </c>
      <c r="H79" s="11">
        <v>0</v>
      </c>
      <c r="I79" s="14">
        <f t="shared" si="1"/>
        <v>1563656778</v>
      </c>
      <c r="J79" s="13">
        <v>2014</v>
      </c>
      <c r="K79" s="6"/>
      <c r="L79" s="35"/>
      <c r="M79" s="35"/>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row>
    <row r="80" spans="1:42" s="3" customFormat="1" ht="63.75" x14ac:dyDescent="0.25">
      <c r="A80" s="8" t="s">
        <v>22</v>
      </c>
      <c r="B80" s="8" t="s">
        <v>306</v>
      </c>
      <c r="C80" s="9">
        <v>20143219000003</v>
      </c>
      <c r="D80" s="10" t="s">
        <v>137</v>
      </c>
      <c r="E80" s="8" t="s">
        <v>95</v>
      </c>
      <c r="F80" s="11">
        <v>1289936118</v>
      </c>
      <c r="G80" s="11">
        <v>0</v>
      </c>
      <c r="H80" s="11">
        <v>500000000</v>
      </c>
      <c r="I80" s="14">
        <f t="shared" si="1"/>
        <v>1789936118</v>
      </c>
      <c r="J80" s="13">
        <v>2014</v>
      </c>
      <c r="K80" s="6"/>
      <c r="L80" s="35"/>
      <c r="M80" s="35"/>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row>
    <row r="81" spans="1:42" s="3" customFormat="1" ht="63.75" x14ac:dyDescent="0.25">
      <c r="A81" s="8" t="s">
        <v>22</v>
      </c>
      <c r="B81" s="8" t="s">
        <v>297</v>
      </c>
      <c r="C81" s="9">
        <v>20143223000001</v>
      </c>
      <c r="D81" s="10" t="s">
        <v>146</v>
      </c>
      <c r="E81" s="8" t="s">
        <v>314</v>
      </c>
      <c r="F81" s="11">
        <v>495791600</v>
      </c>
      <c r="G81" s="11">
        <v>0</v>
      </c>
      <c r="H81" s="11">
        <v>0</v>
      </c>
      <c r="I81" s="14">
        <f t="shared" si="1"/>
        <v>495791600</v>
      </c>
      <c r="J81" s="13">
        <v>2014</v>
      </c>
      <c r="K81" s="6"/>
      <c r="L81" s="35"/>
      <c r="M81" s="35"/>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row>
    <row r="82" spans="1:42" s="3" customFormat="1" ht="38.25" x14ac:dyDescent="0.25">
      <c r="A82" s="8" t="s">
        <v>22</v>
      </c>
      <c r="B82" s="8" t="s">
        <v>297</v>
      </c>
      <c r="C82" s="9">
        <v>20143223000002</v>
      </c>
      <c r="D82" s="10" t="s">
        <v>148</v>
      </c>
      <c r="E82" s="8" t="s">
        <v>203</v>
      </c>
      <c r="F82" s="11">
        <v>696606118</v>
      </c>
      <c r="G82" s="11">
        <v>0</v>
      </c>
      <c r="H82" s="11">
        <v>71815064</v>
      </c>
      <c r="I82" s="14">
        <f t="shared" si="1"/>
        <v>768421182</v>
      </c>
      <c r="J82" s="13">
        <v>2014</v>
      </c>
      <c r="K82" s="6"/>
      <c r="L82" s="35"/>
      <c r="M82" s="35"/>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row>
    <row r="83" spans="1:42" s="3" customFormat="1" ht="38.25" x14ac:dyDescent="0.25">
      <c r="A83" s="8" t="s">
        <v>22</v>
      </c>
      <c r="B83" s="8" t="s">
        <v>297</v>
      </c>
      <c r="C83" s="9">
        <v>20143223000003</v>
      </c>
      <c r="D83" s="10" t="s">
        <v>316</v>
      </c>
      <c r="E83" s="8" t="s">
        <v>87</v>
      </c>
      <c r="F83" s="11">
        <v>1109809660</v>
      </c>
      <c r="G83" s="11">
        <v>0</v>
      </c>
      <c r="H83" s="11">
        <v>0</v>
      </c>
      <c r="I83" s="14">
        <f t="shared" si="1"/>
        <v>1109809660</v>
      </c>
      <c r="J83" s="13">
        <v>2014</v>
      </c>
      <c r="K83" s="6"/>
      <c r="L83" s="35"/>
      <c r="M83" s="35"/>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row>
    <row r="84" spans="1:42" s="3" customFormat="1" ht="51" x14ac:dyDescent="0.25">
      <c r="A84" s="8" t="s">
        <v>22</v>
      </c>
      <c r="B84" s="8" t="s">
        <v>297</v>
      </c>
      <c r="C84" s="9">
        <v>20143223000004</v>
      </c>
      <c r="D84" s="10" t="s">
        <v>147</v>
      </c>
      <c r="E84" s="8" t="s">
        <v>102</v>
      </c>
      <c r="F84" s="11">
        <v>523442083</v>
      </c>
      <c r="G84" s="11">
        <v>0</v>
      </c>
      <c r="H84" s="11">
        <v>0</v>
      </c>
      <c r="I84" s="14">
        <f t="shared" si="1"/>
        <v>523442083</v>
      </c>
      <c r="J84" s="13">
        <v>2014</v>
      </c>
      <c r="K84" s="6"/>
      <c r="L84" s="35"/>
      <c r="M84" s="35"/>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row>
    <row r="85" spans="1:42" s="3" customFormat="1" ht="51" x14ac:dyDescent="0.25">
      <c r="A85" s="8" t="s">
        <v>22</v>
      </c>
      <c r="B85" s="8" t="s">
        <v>297</v>
      </c>
      <c r="C85" s="9">
        <v>20143223000006</v>
      </c>
      <c r="D85" s="10" t="s">
        <v>149</v>
      </c>
      <c r="E85" s="8" t="s">
        <v>102</v>
      </c>
      <c r="F85" s="11">
        <v>463802466</v>
      </c>
      <c r="G85" s="11">
        <v>0</v>
      </c>
      <c r="H85" s="11">
        <v>0</v>
      </c>
      <c r="I85" s="14">
        <f t="shared" si="1"/>
        <v>463802466</v>
      </c>
      <c r="J85" s="13">
        <v>2014</v>
      </c>
      <c r="K85" s="6"/>
      <c r="L85" s="35"/>
      <c r="M85" s="35"/>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row>
    <row r="86" spans="1:42" s="3" customFormat="1" ht="76.5" x14ac:dyDescent="0.25">
      <c r="A86" s="8" t="s">
        <v>22</v>
      </c>
      <c r="B86" s="8" t="s">
        <v>297</v>
      </c>
      <c r="C86" s="9">
        <v>20143223000007</v>
      </c>
      <c r="D86" s="10" t="s">
        <v>317</v>
      </c>
      <c r="E86" s="8" t="s">
        <v>315</v>
      </c>
      <c r="F86" s="11">
        <v>1011920385</v>
      </c>
      <c r="G86" s="11">
        <v>0</v>
      </c>
      <c r="H86" s="11">
        <v>0</v>
      </c>
      <c r="I86" s="14">
        <f t="shared" si="1"/>
        <v>1011920385</v>
      </c>
      <c r="J86" s="13">
        <v>2014</v>
      </c>
      <c r="K86" s="6"/>
      <c r="L86" s="35"/>
      <c r="M86" s="35"/>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row>
    <row r="87" spans="1:42" s="3" customFormat="1" ht="51" x14ac:dyDescent="0.25">
      <c r="A87" s="8" t="s">
        <v>22</v>
      </c>
      <c r="B87" s="8" t="s">
        <v>318</v>
      </c>
      <c r="C87" s="9">
        <v>20143234000002</v>
      </c>
      <c r="D87" s="10" t="s">
        <v>143</v>
      </c>
      <c r="E87" s="8" t="s">
        <v>144</v>
      </c>
      <c r="F87" s="11">
        <v>28132660</v>
      </c>
      <c r="G87" s="11">
        <v>0</v>
      </c>
      <c r="H87" s="11">
        <v>0</v>
      </c>
      <c r="I87" s="14">
        <f t="shared" si="1"/>
        <v>28132660</v>
      </c>
      <c r="J87" s="13">
        <v>2014</v>
      </c>
      <c r="K87" s="6"/>
      <c r="L87" s="35"/>
      <c r="M87" s="35"/>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row>
    <row r="88" spans="1:42" s="4" customFormat="1" ht="38.25" x14ac:dyDescent="0.25">
      <c r="A88" s="8" t="s">
        <v>22</v>
      </c>
      <c r="B88" s="8" t="s">
        <v>319</v>
      </c>
      <c r="C88" s="9">
        <v>20143235000001</v>
      </c>
      <c r="D88" s="10" t="s">
        <v>145</v>
      </c>
      <c r="E88" s="8" t="s">
        <v>142</v>
      </c>
      <c r="F88" s="11">
        <v>14074140</v>
      </c>
      <c r="G88" s="11">
        <v>0</v>
      </c>
      <c r="H88" s="11">
        <f>6000000+6000000+10952241</f>
        <v>22952241</v>
      </c>
      <c r="I88" s="14">
        <f t="shared" si="1"/>
        <v>37026381</v>
      </c>
      <c r="J88" s="13">
        <v>2014</v>
      </c>
      <c r="K88" s="7"/>
      <c r="L88" s="35"/>
      <c r="M88" s="35"/>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row>
    <row r="89" spans="1:42" s="3" customFormat="1" ht="21" customHeight="1" x14ac:dyDescent="0.25">
      <c r="A89" s="16"/>
      <c r="B89" s="16"/>
      <c r="C89" s="16"/>
      <c r="D89" s="16" t="s">
        <v>156</v>
      </c>
      <c r="E89" s="16">
        <f>+COUNT(C58:C88)</f>
        <v>31</v>
      </c>
      <c r="F89" s="17">
        <f>SUM(F58:F88)</f>
        <v>113047206315.39999</v>
      </c>
      <c r="G89" s="17">
        <f>SUM(G58:G88)</f>
        <v>0</v>
      </c>
      <c r="H89" s="17">
        <f>SUM(H58:H88)</f>
        <v>14365841860.879999</v>
      </c>
      <c r="I89" s="17">
        <f>SUM(I58:I88)</f>
        <v>127413048176.28</v>
      </c>
      <c r="J89" s="18"/>
      <c r="L89" s="35"/>
      <c r="M89" s="35"/>
    </row>
    <row r="90" spans="1:42" s="3" customFormat="1" ht="51" x14ac:dyDescent="0.25">
      <c r="A90" s="8" t="s">
        <v>14</v>
      </c>
      <c r="B90" s="8" t="s">
        <v>123</v>
      </c>
      <c r="C90" s="9">
        <v>2014000030050</v>
      </c>
      <c r="D90" s="23" t="s">
        <v>181</v>
      </c>
      <c r="E90" s="13" t="s">
        <v>125</v>
      </c>
      <c r="F90" s="11">
        <v>310000000</v>
      </c>
      <c r="G90" s="11">
        <v>0</v>
      </c>
      <c r="H90" s="11">
        <v>0</v>
      </c>
      <c r="I90" s="14">
        <f t="shared" ref="I90:I128" si="2">SUM(F90+G90+H90)</f>
        <v>310000000</v>
      </c>
      <c r="J90" s="13">
        <v>2015</v>
      </c>
      <c r="K90" s="6"/>
      <c r="L90" s="35"/>
      <c r="M90" s="35"/>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row>
    <row r="91" spans="1:42" s="3" customFormat="1" ht="51" x14ac:dyDescent="0.25">
      <c r="A91" s="8" t="s">
        <v>14</v>
      </c>
      <c r="B91" s="8" t="s">
        <v>123</v>
      </c>
      <c r="C91" s="9">
        <v>2014000030052</v>
      </c>
      <c r="D91" s="12" t="s">
        <v>320</v>
      </c>
      <c r="E91" s="26" t="s">
        <v>154</v>
      </c>
      <c r="F91" s="11">
        <v>925057010</v>
      </c>
      <c r="G91" s="11">
        <v>0</v>
      </c>
      <c r="H91" s="11">
        <v>0</v>
      </c>
      <c r="I91" s="14">
        <f t="shared" si="2"/>
        <v>925057010</v>
      </c>
      <c r="J91" s="13">
        <v>2015</v>
      </c>
      <c r="K91" s="6"/>
      <c r="L91" s="35"/>
      <c r="M91" s="35"/>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row>
    <row r="92" spans="1:42" s="3" customFormat="1" ht="55.5" customHeight="1" x14ac:dyDescent="0.25">
      <c r="A92" s="8" t="s">
        <v>14</v>
      </c>
      <c r="B92" s="8" t="s">
        <v>85</v>
      </c>
      <c r="C92" s="9">
        <v>2014000060056</v>
      </c>
      <c r="D92" s="10" t="s">
        <v>168</v>
      </c>
      <c r="E92" s="8" t="s">
        <v>113</v>
      </c>
      <c r="F92" s="11">
        <v>2999999991</v>
      </c>
      <c r="G92" s="11">
        <v>0</v>
      </c>
      <c r="H92" s="11">
        <v>0</v>
      </c>
      <c r="I92" s="14">
        <f t="shared" si="2"/>
        <v>2999999991</v>
      </c>
      <c r="J92" s="13">
        <v>2015</v>
      </c>
      <c r="K92" s="6"/>
      <c r="L92" s="35"/>
      <c r="M92" s="35"/>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row>
    <row r="93" spans="1:42" s="3" customFormat="1" ht="38.25" x14ac:dyDescent="0.25">
      <c r="A93" s="8" t="s">
        <v>16</v>
      </c>
      <c r="B93" s="8" t="s">
        <v>152</v>
      </c>
      <c r="C93" s="9">
        <v>2014005500044</v>
      </c>
      <c r="D93" s="27" t="s">
        <v>175</v>
      </c>
      <c r="E93" s="8" t="s">
        <v>152</v>
      </c>
      <c r="F93" s="11">
        <v>22178946444</v>
      </c>
      <c r="G93" s="11">
        <v>0</v>
      </c>
      <c r="H93" s="11">
        <v>0</v>
      </c>
      <c r="I93" s="14">
        <f t="shared" si="2"/>
        <v>22178946444</v>
      </c>
      <c r="J93" s="13">
        <v>2015</v>
      </c>
      <c r="K93" s="6"/>
      <c r="L93" s="35"/>
      <c r="M93" s="35"/>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row>
    <row r="94" spans="1:42" s="3" customFormat="1" ht="38.25" x14ac:dyDescent="0.25">
      <c r="A94" s="8" t="s">
        <v>16</v>
      </c>
      <c r="B94" s="8" t="s">
        <v>152</v>
      </c>
      <c r="C94" s="9">
        <v>2014005500051</v>
      </c>
      <c r="D94" s="10" t="s">
        <v>176</v>
      </c>
      <c r="E94" s="8" t="s">
        <v>152</v>
      </c>
      <c r="F94" s="11">
        <v>14703538959</v>
      </c>
      <c r="G94" s="11">
        <v>0</v>
      </c>
      <c r="H94" s="11">
        <v>0</v>
      </c>
      <c r="I94" s="14">
        <f t="shared" si="2"/>
        <v>14703538959</v>
      </c>
      <c r="J94" s="13">
        <v>2015</v>
      </c>
      <c r="K94" s="6"/>
      <c r="L94" s="35"/>
      <c r="M94" s="35"/>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row>
    <row r="95" spans="1:42" s="3" customFormat="1" ht="63.75" x14ac:dyDescent="0.25">
      <c r="A95" s="8" t="s">
        <v>16</v>
      </c>
      <c r="B95" s="8" t="s">
        <v>87</v>
      </c>
      <c r="C95" s="9">
        <v>2014006860051</v>
      </c>
      <c r="D95" s="10" t="s">
        <v>170</v>
      </c>
      <c r="E95" s="8" t="s">
        <v>87</v>
      </c>
      <c r="F95" s="11">
        <v>484889392</v>
      </c>
      <c r="G95" s="11">
        <v>0</v>
      </c>
      <c r="H95" s="11">
        <v>0</v>
      </c>
      <c r="I95" s="14">
        <f t="shared" si="2"/>
        <v>484889392</v>
      </c>
      <c r="J95" s="13">
        <v>2015</v>
      </c>
      <c r="K95" s="6"/>
      <c r="L95" s="35"/>
      <c r="M95" s="35"/>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row>
    <row r="96" spans="1:42" s="3" customFormat="1" ht="38.25" x14ac:dyDescent="0.25">
      <c r="A96" s="8" t="s">
        <v>14</v>
      </c>
      <c r="B96" s="8" t="s">
        <v>82</v>
      </c>
      <c r="C96" s="9">
        <v>2015000050079</v>
      </c>
      <c r="D96" s="10" t="s">
        <v>158</v>
      </c>
      <c r="E96" s="8" t="s">
        <v>84</v>
      </c>
      <c r="F96" s="11">
        <f>25000000000+1226799728</f>
        <v>26226799728</v>
      </c>
      <c r="G96" s="11">
        <v>0</v>
      </c>
      <c r="H96" s="11">
        <f>2676642000+1200000000+320001537+6283675044</f>
        <v>10480318581</v>
      </c>
      <c r="I96" s="14">
        <f t="shared" si="2"/>
        <v>36707118309</v>
      </c>
      <c r="J96" s="13">
        <v>2015</v>
      </c>
      <c r="K96" s="6"/>
      <c r="L96" s="35"/>
      <c r="M96" s="35"/>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row>
    <row r="97" spans="1:42" s="3" customFormat="1" ht="76.5" x14ac:dyDescent="0.25">
      <c r="A97" s="8" t="s">
        <v>14</v>
      </c>
      <c r="B97" s="8" t="s">
        <v>85</v>
      </c>
      <c r="C97" s="9">
        <v>2015000060047</v>
      </c>
      <c r="D97" s="10" t="s">
        <v>171</v>
      </c>
      <c r="E97" s="8" t="s">
        <v>87</v>
      </c>
      <c r="F97" s="11">
        <v>7713500000</v>
      </c>
      <c r="G97" s="11">
        <v>0</v>
      </c>
      <c r="H97" s="11">
        <v>0</v>
      </c>
      <c r="I97" s="14">
        <f t="shared" si="2"/>
        <v>7713500000</v>
      </c>
      <c r="J97" s="13">
        <v>2015</v>
      </c>
      <c r="K97" s="6"/>
      <c r="L97" s="35"/>
      <c r="M97" s="35"/>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row>
    <row r="98" spans="1:42" s="3" customFormat="1" ht="76.5" x14ac:dyDescent="0.25">
      <c r="A98" s="8" t="s">
        <v>14</v>
      </c>
      <c r="B98" s="8" t="s">
        <v>85</v>
      </c>
      <c r="C98" s="9">
        <v>2015000060052</v>
      </c>
      <c r="D98" s="10" t="s">
        <v>172</v>
      </c>
      <c r="E98" s="8" t="s">
        <v>87</v>
      </c>
      <c r="F98" s="11">
        <v>3114524177</v>
      </c>
      <c r="G98" s="11">
        <v>0</v>
      </c>
      <c r="H98" s="11">
        <v>0</v>
      </c>
      <c r="I98" s="14">
        <f t="shared" si="2"/>
        <v>3114524177</v>
      </c>
      <c r="J98" s="13">
        <v>2015</v>
      </c>
      <c r="K98" s="6"/>
      <c r="L98" s="35"/>
      <c r="M98" s="35"/>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row>
    <row r="99" spans="1:42" s="3" customFormat="1" ht="38.25" x14ac:dyDescent="0.25">
      <c r="A99" s="8" t="s">
        <v>16</v>
      </c>
      <c r="B99" s="8" t="s">
        <v>154</v>
      </c>
      <c r="C99" s="9">
        <v>2015003190059</v>
      </c>
      <c r="D99" s="10" t="s">
        <v>179</v>
      </c>
      <c r="E99" s="8" t="s">
        <v>154</v>
      </c>
      <c r="F99" s="11">
        <v>197000000</v>
      </c>
      <c r="G99" s="11">
        <v>0</v>
      </c>
      <c r="H99" s="11">
        <v>20000000</v>
      </c>
      <c r="I99" s="14">
        <f t="shared" si="2"/>
        <v>217000000</v>
      </c>
      <c r="J99" s="13">
        <v>2015</v>
      </c>
      <c r="K99" s="6"/>
      <c r="L99" s="35"/>
      <c r="M99" s="35"/>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row>
    <row r="100" spans="1:42" s="3" customFormat="1" ht="38.25" x14ac:dyDescent="0.25">
      <c r="A100" s="8" t="s">
        <v>16</v>
      </c>
      <c r="B100" s="8" t="s">
        <v>174</v>
      </c>
      <c r="C100" s="9">
        <v>2015004730017</v>
      </c>
      <c r="D100" s="10" t="s">
        <v>173</v>
      </c>
      <c r="E100" s="8" t="s">
        <v>174</v>
      </c>
      <c r="F100" s="11">
        <v>388047500</v>
      </c>
      <c r="G100" s="11">
        <v>0</v>
      </c>
      <c r="H100" s="11">
        <v>15300000</v>
      </c>
      <c r="I100" s="14">
        <f t="shared" si="2"/>
        <v>403347500</v>
      </c>
      <c r="J100" s="13">
        <v>2015</v>
      </c>
      <c r="K100" s="6"/>
      <c r="L100" s="35"/>
      <c r="M100" s="35"/>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row>
    <row r="101" spans="1:42" s="3" customFormat="1" ht="51" x14ac:dyDescent="0.25">
      <c r="A101" s="8" t="s">
        <v>16</v>
      </c>
      <c r="B101" s="8" t="s">
        <v>152</v>
      </c>
      <c r="C101" s="9">
        <v>2015005500033</v>
      </c>
      <c r="D101" s="10" t="s">
        <v>177</v>
      </c>
      <c r="E101" s="8" t="s">
        <v>152</v>
      </c>
      <c r="F101" s="11">
        <v>13559521111</v>
      </c>
      <c r="G101" s="11">
        <v>0</v>
      </c>
      <c r="H101" s="11">
        <v>0</v>
      </c>
      <c r="I101" s="14">
        <f t="shared" si="2"/>
        <v>13559521111</v>
      </c>
      <c r="J101" s="13">
        <v>2015</v>
      </c>
      <c r="K101" s="6"/>
      <c r="L101" s="35"/>
      <c r="M101" s="35"/>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row>
    <row r="102" spans="1:42" s="3" customFormat="1" ht="63.75" x14ac:dyDescent="0.25">
      <c r="A102" s="8" t="s">
        <v>16</v>
      </c>
      <c r="B102" s="8" t="s">
        <v>87</v>
      </c>
      <c r="C102" s="9">
        <v>2015006860009</v>
      </c>
      <c r="D102" s="10" t="s">
        <v>169</v>
      </c>
      <c r="E102" s="8" t="s">
        <v>87</v>
      </c>
      <c r="F102" s="11">
        <v>698078789</v>
      </c>
      <c r="G102" s="11">
        <v>0</v>
      </c>
      <c r="H102" s="11">
        <v>0</v>
      </c>
      <c r="I102" s="14">
        <f t="shared" si="2"/>
        <v>698078789</v>
      </c>
      <c r="J102" s="13">
        <v>2015</v>
      </c>
      <c r="K102" s="6"/>
      <c r="L102" s="35"/>
      <c r="M102" s="35"/>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row>
    <row r="103" spans="1:42" s="3" customFormat="1" ht="76.5" x14ac:dyDescent="0.25">
      <c r="A103" s="8" t="s">
        <v>16</v>
      </c>
      <c r="B103" s="8" t="s">
        <v>87</v>
      </c>
      <c r="C103" s="9">
        <v>2015006860039</v>
      </c>
      <c r="D103" s="10" t="s">
        <v>321</v>
      </c>
      <c r="E103" s="8" t="s">
        <v>87</v>
      </c>
      <c r="F103" s="11">
        <v>804944704</v>
      </c>
      <c r="G103" s="11">
        <v>0</v>
      </c>
      <c r="H103" s="11">
        <v>0</v>
      </c>
      <c r="I103" s="14">
        <f t="shared" si="2"/>
        <v>804944704</v>
      </c>
      <c r="J103" s="13">
        <v>2015</v>
      </c>
      <c r="K103" s="6"/>
      <c r="L103" s="35"/>
      <c r="M103" s="35"/>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row>
    <row r="104" spans="1:42" s="3" customFormat="1" ht="51" x14ac:dyDescent="0.25">
      <c r="A104" s="8" t="s">
        <v>22</v>
      </c>
      <c r="B104" s="8" t="s">
        <v>5</v>
      </c>
      <c r="C104" s="9">
        <v>20133218000032</v>
      </c>
      <c r="D104" s="10" t="s">
        <v>44</v>
      </c>
      <c r="E104" s="8" t="s">
        <v>17</v>
      </c>
      <c r="F104" s="11">
        <v>2050268182</v>
      </c>
      <c r="G104" s="11">
        <v>0</v>
      </c>
      <c r="H104" s="11">
        <v>0</v>
      </c>
      <c r="I104" s="14">
        <f t="shared" si="2"/>
        <v>2050268182</v>
      </c>
      <c r="J104" s="13">
        <v>2015</v>
      </c>
      <c r="K104" s="6"/>
      <c r="L104" s="35"/>
      <c r="M104" s="35"/>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row>
    <row r="105" spans="1:42" s="3" customFormat="1" ht="40.5" customHeight="1" x14ac:dyDescent="0.25">
      <c r="A105" s="8" t="s">
        <v>22</v>
      </c>
      <c r="B105" s="8" t="s">
        <v>5</v>
      </c>
      <c r="C105" s="9">
        <v>20133218000034</v>
      </c>
      <c r="D105" s="10" t="s">
        <v>46</v>
      </c>
      <c r="E105" s="8" t="s">
        <v>17</v>
      </c>
      <c r="F105" s="11">
        <v>1472984500</v>
      </c>
      <c r="G105" s="11">
        <v>0</v>
      </c>
      <c r="H105" s="11">
        <v>0</v>
      </c>
      <c r="I105" s="14">
        <f t="shared" si="2"/>
        <v>1472984500</v>
      </c>
      <c r="J105" s="13">
        <v>2015</v>
      </c>
      <c r="K105" s="6"/>
      <c r="L105" s="35"/>
      <c r="M105" s="35"/>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row>
    <row r="106" spans="1:42" s="3" customFormat="1" ht="52.5" customHeight="1" x14ac:dyDescent="0.25">
      <c r="A106" s="8" t="s">
        <v>22</v>
      </c>
      <c r="B106" s="8" t="s">
        <v>5</v>
      </c>
      <c r="C106" s="9">
        <v>20133218000037</v>
      </c>
      <c r="D106" s="10" t="s">
        <v>47</v>
      </c>
      <c r="E106" s="8" t="s">
        <v>17</v>
      </c>
      <c r="F106" s="11">
        <v>898446763</v>
      </c>
      <c r="G106" s="11">
        <v>0</v>
      </c>
      <c r="H106" s="11">
        <v>0</v>
      </c>
      <c r="I106" s="14">
        <f t="shared" si="2"/>
        <v>898446763</v>
      </c>
      <c r="J106" s="13">
        <v>2015</v>
      </c>
      <c r="K106" s="6"/>
      <c r="L106" s="35"/>
      <c r="M106" s="35"/>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row>
    <row r="107" spans="1:42" s="3" customFormat="1" ht="51" x14ac:dyDescent="0.25">
      <c r="A107" s="8" t="s">
        <v>22</v>
      </c>
      <c r="B107" s="8" t="s">
        <v>5</v>
      </c>
      <c r="C107" s="9">
        <v>20133218000039</v>
      </c>
      <c r="D107" s="10" t="s">
        <v>48</v>
      </c>
      <c r="E107" s="8" t="s">
        <v>17</v>
      </c>
      <c r="F107" s="11">
        <v>724486565</v>
      </c>
      <c r="G107" s="11">
        <v>0</v>
      </c>
      <c r="H107" s="11">
        <v>0</v>
      </c>
      <c r="I107" s="14">
        <f t="shared" si="2"/>
        <v>724486565</v>
      </c>
      <c r="J107" s="13">
        <v>2015</v>
      </c>
      <c r="K107" s="6"/>
      <c r="L107" s="35"/>
      <c r="M107" s="35"/>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row>
    <row r="108" spans="1:42" s="3" customFormat="1" ht="63.75" x14ac:dyDescent="0.25">
      <c r="A108" s="8" t="s">
        <v>22</v>
      </c>
      <c r="B108" s="8" t="s">
        <v>5</v>
      </c>
      <c r="C108" s="9">
        <v>20143218000001</v>
      </c>
      <c r="D108" s="10" t="s">
        <v>50</v>
      </c>
      <c r="E108" s="8" t="s">
        <v>17</v>
      </c>
      <c r="F108" s="11">
        <v>5079734387</v>
      </c>
      <c r="G108" s="11">
        <v>0</v>
      </c>
      <c r="H108" s="11">
        <v>0</v>
      </c>
      <c r="I108" s="14">
        <f t="shared" si="2"/>
        <v>5079734387</v>
      </c>
      <c r="J108" s="13">
        <v>2015</v>
      </c>
      <c r="K108" s="6"/>
      <c r="L108" s="35"/>
      <c r="M108" s="35"/>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row>
    <row r="109" spans="1:42" s="3" customFormat="1" ht="53.25" customHeight="1" x14ac:dyDescent="0.25">
      <c r="A109" s="8" t="s">
        <v>22</v>
      </c>
      <c r="B109" s="8" t="s">
        <v>5</v>
      </c>
      <c r="C109" s="9">
        <v>20143218000002</v>
      </c>
      <c r="D109" s="10" t="s">
        <v>51</v>
      </c>
      <c r="E109" s="8" t="s">
        <v>17</v>
      </c>
      <c r="F109" s="11">
        <v>758149868</v>
      </c>
      <c r="G109" s="11">
        <v>0</v>
      </c>
      <c r="H109" s="11">
        <v>0</v>
      </c>
      <c r="I109" s="14">
        <f t="shared" si="2"/>
        <v>758149868</v>
      </c>
      <c r="J109" s="13">
        <v>2015</v>
      </c>
      <c r="K109" s="6"/>
      <c r="L109" s="35"/>
      <c r="M109" s="35"/>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row>
    <row r="110" spans="1:42" s="3" customFormat="1" ht="38.25" x14ac:dyDescent="0.25">
      <c r="A110" s="8" t="s">
        <v>22</v>
      </c>
      <c r="B110" s="8" t="s">
        <v>322</v>
      </c>
      <c r="C110" s="9">
        <v>20153216000001</v>
      </c>
      <c r="D110" s="10" t="s">
        <v>180</v>
      </c>
      <c r="E110" s="8" t="s">
        <v>125</v>
      </c>
      <c r="F110" s="11">
        <v>252000000</v>
      </c>
      <c r="G110" s="11">
        <v>0</v>
      </c>
      <c r="H110" s="11">
        <v>55627383</v>
      </c>
      <c r="I110" s="14">
        <f t="shared" si="2"/>
        <v>307627383</v>
      </c>
      <c r="J110" s="13">
        <v>2015</v>
      </c>
      <c r="K110" s="6"/>
      <c r="L110" s="35"/>
      <c r="M110" s="35"/>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row>
    <row r="111" spans="1:42" s="3" customFormat="1" ht="38.25" x14ac:dyDescent="0.25">
      <c r="A111" s="8" t="s">
        <v>22</v>
      </c>
      <c r="B111" s="8" t="s">
        <v>5</v>
      </c>
      <c r="C111" s="9">
        <v>20153218000001</v>
      </c>
      <c r="D111" s="10" t="s">
        <v>52</v>
      </c>
      <c r="E111" s="8" t="s">
        <v>17</v>
      </c>
      <c r="F111" s="11">
        <v>470600000</v>
      </c>
      <c r="G111" s="11">
        <v>0</v>
      </c>
      <c r="H111" s="11">
        <v>0</v>
      </c>
      <c r="I111" s="14">
        <f t="shared" si="2"/>
        <v>470600000</v>
      </c>
      <c r="J111" s="13">
        <v>2015</v>
      </c>
      <c r="K111" s="6"/>
      <c r="L111" s="35"/>
      <c r="M111" s="35"/>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row>
    <row r="112" spans="1:42" s="3" customFormat="1" ht="63.75" x14ac:dyDescent="0.25">
      <c r="A112" s="8" t="s">
        <v>22</v>
      </c>
      <c r="B112" s="8" t="s">
        <v>5</v>
      </c>
      <c r="C112" s="9">
        <v>20153218000002</v>
      </c>
      <c r="D112" s="10" t="s">
        <v>53</v>
      </c>
      <c r="E112" s="8" t="s">
        <v>17</v>
      </c>
      <c r="F112" s="11">
        <v>1457510965</v>
      </c>
      <c r="G112" s="11">
        <v>0</v>
      </c>
      <c r="H112" s="11">
        <v>0</v>
      </c>
      <c r="I112" s="14">
        <f t="shared" si="2"/>
        <v>1457510965</v>
      </c>
      <c r="J112" s="13">
        <v>2015</v>
      </c>
      <c r="K112" s="6"/>
      <c r="L112" s="35"/>
      <c r="M112" s="35"/>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row>
    <row r="113" spans="1:42" s="3" customFormat="1" ht="63.75" x14ac:dyDescent="0.25">
      <c r="A113" s="8" t="s">
        <v>22</v>
      </c>
      <c r="B113" s="8" t="s">
        <v>5</v>
      </c>
      <c r="C113" s="9">
        <v>20153218000003</v>
      </c>
      <c r="D113" s="10" t="s">
        <v>54</v>
      </c>
      <c r="E113" s="8" t="s">
        <v>17</v>
      </c>
      <c r="F113" s="11">
        <v>508250000</v>
      </c>
      <c r="G113" s="11">
        <v>0</v>
      </c>
      <c r="H113" s="11">
        <v>0</v>
      </c>
      <c r="I113" s="14">
        <f t="shared" si="2"/>
        <v>508250000</v>
      </c>
      <c r="J113" s="13">
        <v>2015</v>
      </c>
      <c r="K113" s="6"/>
      <c r="L113" s="35"/>
      <c r="M113" s="35"/>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row>
    <row r="114" spans="1:42" s="3" customFormat="1" ht="51" x14ac:dyDescent="0.25">
      <c r="A114" s="8" t="s">
        <v>22</v>
      </c>
      <c r="B114" s="8" t="s">
        <v>5</v>
      </c>
      <c r="C114" s="22">
        <v>20153218000004</v>
      </c>
      <c r="D114" s="10" t="s">
        <v>55</v>
      </c>
      <c r="E114" s="8" t="s">
        <v>17</v>
      </c>
      <c r="F114" s="11">
        <v>622781996</v>
      </c>
      <c r="G114" s="11">
        <v>0</v>
      </c>
      <c r="H114" s="11">
        <v>0</v>
      </c>
      <c r="I114" s="14">
        <f t="shared" si="2"/>
        <v>622781996</v>
      </c>
      <c r="J114" s="13">
        <v>2015</v>
      </c>
      <c r="K114" s="6"/>
      <c r="L114" s="35"/>
      <c r="M114" s="35"/>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row>
    <row r="115" spans="1:42" s="3" customFormat="1" ht="51" x14ac:dyDescent="0.25">
      <c r="A115" s="8" t="s">
        <v>22</v>
      </c>
      <c r="B115" s="8" t="s">
        <v>5</v>
      </c>
      <c r="C115" s="9">
        <v>20153218000005</v>
      </c>
      <c r="D115" s="10" t="s">
        <v>56</v>
      </c>
      <c r="E115" s="8" t="s">
        <v>17</v>
      </c>
      <c r="F115" s="11">
        <v>409170545</v>
      </c>
      <c r="G115" s="11">
        <v>0</v>
      </c>
      <c r="H115" s="11">
        <v>140000000</v>
      </c>
      <c r="I115" s="14">
        <f t="shared" si="2"/>
        <v>549170545</v>
      </c>
      <c r="J115" s="13">
        <v>2015</v>
      </c>
      <c r="K115" s="6"/>
      <c r="L115" s="35"/>
      <c r="M115" s="35"/>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row>
    <row r="116" spans="1:42" s="3" customFormat="1" ht="63.75" x14ac:dyDescent="0.25">
      <c r="A116" s="8" t="s">
        <v>22</v>
      </c>
      <c r="B116" s="8" t="s">
        <v>5</v>
      </c>
      <c r="C116" s="9">
        <v>20153218000008</v>
      </c>
      <c r="D116" s="10" t="s">
        <v>57</v>
      </c>
      <c r="E116" s="8" t="s">
        <v>17</v>
      </c>
      <c r="F116" s="11">
        <v>155000000</v>
      </c>
      <c r="G116" s="11">
        <v>0</v>
      </c>
      <c r="H116" s="11">
        <v>0</v>
      </c>
      <c r="I116" s="14">
        <f t="shared" si="2"/>
        <v>155000000</v>
      </c>
      <c r="J116" s="13">
        <v>2015</v>
      </c>
      <c r="K116" s="6"/>
      <c r="L116" s="35"/>
      <c r="M116" s="35"/>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row>
    <row r="117" spans="1:42" s="3" customFormat="1" ht="53.25" customHeight="1" x14ac:dyDescent="0.25">
      <c r="A117" s="8" t="s">
        <v>22</v>
      </c>
      <c r="B117" s="8" t="s">
        <v>5</v>
      </c>
      <c r="C117" s="22">
        <v>20153218000010</v>
      </c>
      <c r="D117" s="10" t="s">
        <v>58</v>
      </c>
      <c r="E117" s="8" t="s">
        <v>17</v>
      </c>
      <c r="F117" s="11">
        <v>2492014086</v>
      </c>
      <c r="G117" s="11">
        <v>0</v>
      </c>
      <c r="H117" s="11">
        <v>0</v>
      </c>
      <c r="I117" s="14">
        <f t="shared" si="2"/>
        <v>2492014086</v>
      </c>
      <c r="J117" s="13">
        <v>2015</v>
      </c>
      <c r="K117" s="6"/>
      <c r="L117" s="35"/>
      <c r="M117" s="35"/>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row>
    <row r="118" spans="1:42" s="3" customFormat="1" ht="38.25" x14ac:dyDescent="0.25">
      <c r="A118" s="8" t="s">
        <v>22</v>
      </c>
      <c r="B118" s="8" t="s">
        <v>306</v>
      </c>
      <c r="C118" s="9">
        <v>20153219000001</v>
      </c>
      <c r="D118" s="10" t="s">
        <v>157</v>
      </c>
      <c r="E118" s="8" t="s">
        <v>95</v>
      </c>
      <c r="F118" s="11">
        <v>3414003273.4699998</v>
      </c>
      <c r="G118" s="11">
        <v>0</v>
      </c>
      <c r="H118" s="11">
        <v>0</v>
      </c>
      <c r="I118" s="14">
        <f t="shared" si="2"/>
        <v>3414003273.4699998</v>
      </c>
      <c r="J118" s="13">
        <v>2015</v>
      </c>
      <c r="K118" s="6"/>
      <c r="L118" s="35"/>
      <c r="M118" s="35"/>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row>
    <row r="119" spans="1:42" s="3" customFormat="1" ht="51" x14ac:dyDescent="0.25">
      <c r="A119" s="8" t="s">
        <v>22</v>
      </c>
      <c r="B119" s="8" t="s">
        <v>306</v>
      </c>
      <c r="C119" s="9">
        <v>20153219000002</v>
      </c>
      <c r="D119" s="10" t="s">
        <v>182</v>
      </c>
      <c r="E119" s="8" t="s">
        <v>95</v>
      </c>
      <c r="F119" s="11">
        <v>1294204885.1500001</v>
      </c>
      <c r="G119" s="11">
        <v>0</v>
      </c>
      <c r="H119" s="11">
        <v>387878877.85000002</v>
      </c>
      <c r="I119" s="14">
        <f t="shared" si="2"/>
        <v>1682083763</v>
      </c>
      <c r="J119" s="13">
        <v>2015</v>
      </c>
      <c r="K119" s="6"/>
      <c r="L119" s="35"/>
      <c r="M119" s="35"/>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row>
    <row r="120" spans="1:42" s="3" customFormat="1" ht="63.75" x14ac:dyDescent="0.25">
      <c r="A120" s="8" t="s">
        <v>22</v>
      </c>
      <c r="B120" s="8" t="s">
        <v>297</v>
      </c>
      <c r="C120" s="9">
        <v>20153223000001</v>
      </c>
      <c r="D120" s="10" t="s">
        <v>323</v>
      </c>
      <c r="E120" s="8" t="s">
        <v>203</v>
      </c>
      <c r="F120" s="11">
        <v>484623476</v>
      </c>
      <c r="G120" s="11">
        <v>0</v>
      </c>
      <c r="H120" s="11">
        <v>110715793</v>
      </c>
      <c r="I120" s="14">
        <f t="shared" si="2"/>
        <v>595339269</v>
      </c>
      <c r="J120" s="13">
        <v>2015</v>
      </c>
      <c r="K120" s="6"/>
      <c r="L120" s="35"/>
      <c r="M120" s="35"/>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row>
    <row r="121" spans="1:42" s="3" customFormat="1" ht="51" x14ac:dyDescent="0.25">
      <c r="A121" s="8" t="s">
        <v>22</v>
      </c>
      <c r="B121" s="8" t="s">
        <v>297</v>
      </c>
      <c r="C121" s="9">
        <v>20153223000002</v>
      </c>
      <c r="D121" s="10" t="s">
        <v>165</v>
      </c>
      <c r="E121" s="8" t="s">
        <v>87</v>
      </c>
      <c r="F121" s="11">
        <v>500594363</v>
      </c>
      <c r="G121" s="11">
        <v>0</v>
      </c>
      <c r="H121" s="11">
        <v>75070000</v>
      </c>
      <c r="I121" s="14">
        <f t="shared" si="2"/>
        <v>575664363</v>
      </c>
      <c r="J121" s="13">
        <v>2015</v>
      </c>
      <c r="K121" s="6"/>
      <c r="L121" s="35"/>
      <c r="M121" s="35"/>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row>
    <row r="122" spans="1:42" s="3" customFormat="1" ht="51" x14ac:dyDescent="0.25">
      <c r="A122" s="8" t="s">
        <v>22</v>
      </c>
      <c r="B122" s="8" t="s">
        <v>297</v>
      </c>
      <c r="C122" s="9">
        <v>20153223000003</v>
      </c>
      <c r="D122" s="10" t="s">
        <v>166</v>
      </c>
      <c r="E122" s="8" t="s">
        <v>203</v>
      </c>
      <c r="F122" s="11">
        <v>197124493</v>
      </c>
      <c r="G122" s="11">
        <v>0</v>
      </c>
      <c r="H122" s="11">
        <v>24431220</v>
      </c>
      <c r="I122" s="14">
        <f t="shared" si="2"/>
        <v>221555713</v>
      </c>
      <c r="J122" s="13">
        <v>2015</v>
      </c>
      <c r="K122" s="6"/>
      <c r="L122" s="35"/>
      <c r="M122" s="35"/>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row>
    <row r="123" spans="1:42" s="3" customFormat="1" ht="25.5" x14ac:dyDescent="0.25">
      <c r="A123" s="8" t="s">
        <v>22</v>
      </c>
      <c r="B123" s="8" t="s">
        <v>297</v>
      </c>
      <c r="C123" s="9">
        <v>20153223000004</v>
      </c>
      <c r="D123" s="10" t="s">
        <v>167</v>
      </c>
      <c r="E123" s="8" t="s">
        <v>324</v>
      </c>
      <c r="F123" s="11">
        <v>1502439065</v>
      </c>
      <c r="G123" s="11">
        <v>0</v>
      </c>
      <c r="H123" s="11">
        <v>552841700</v>
      </c>
      <c r="I123" s="14">
        <f t="shared" si="2"/>
        <v>2055280765</v>
      </c>
      <c r="J123" s="13">
        <v>2015</v>
      </c>
      <c r="K123" s="6"/>
      <c r="L123" s="35"/>
      <c r="M123" s="35"/>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row>
    <row r="124" spans="1:42" s="3" customFormat="1" ht="51" x14ac:dyDescent="0.25">
      <c r="A124" s="8" t="s">
        <v>22</v>
      </c>
      <c r="B124" s="8" t="s">
        <v>297</v>
      </c>
      <c r="C124" s="22">
        <v>20153223000005</v>
      </c>
      <c r="D124" s="10" t="s">
        <v>163</v>
      </c>
      <c r="E124" s="8" t="s">
        <v>87</v>
      </c>
      <c r="F124" s="11">
        <v>1057849786</v>
      </c>
      <c r="G124" s="11">
        <v>0</v>
      </c>
      <c r="H124" s="11">
        <v>0</v>
      </c>
      <c r="I124" s="14">
        <f t="shared" si="2"/>
        <v>1057849786</v>
      </c>
      <c r="J124" s="13">
        <v>2015</v>
      </c>
      <c r="K124" s="6"/>
      <c r="L124" s="35"/>
      <c r="M124" s="35"/>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row>
    <row r="125" spans="1:42" s="3" customFormat="1" ht="51" x14ac:dyDescent="0.25">
      <c r="A125" s="8" t="s">
        <v>22</v>
      </c>
      <c r="B125" s="8" t="s">
        <v>297</v>
      </c>
      <c r="C125" s="9">
        <v>20153223000007</v>
      </c>
      <c r="D125" s="10" t="s">
        <v>160</v>
      </c>
      <c r="E125" s="8" t="s">
        <v>325</v>
      </c>
      <c r="F125" s="11">
        <v>1247613440</v>
      </c>
      <c r="G125" s="11">
        <v>0</v>
      </c>
      <c r="H125" s="11">
        <v>99250000</v>
      </c>
      <c r="I125" s="14">
        <f t="shared" si="2"/>
        <v>1346863440</v>
      </c>
      <c r="J125" s="13">
        <v>2015</v>
      </c>
      <c r="K125" s="6"/>
      <c r="L125" s="35"/>
      <c r="M125" s="35"/>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row>
    <row r="126" spans="1:42" s="3" customFormat="1" ht="38.25" x14ac:dyDescent="0.25">
      <c r="A126" s="8" t="s">
        <v>22</v>
      </c>
      <c r="B126" s="8" t="s">
        <v>297</v>
      </c>
      <c r="C126" s="9">
        <v>20153223000008</v>
      </c>
      <c r="D126" s="10" t="s">
        <v>161</v>
      </c>
      <c r="E126" s="8" t="s">
        <v>314</v>
      </c>
      <c r="F126" s="11">
        <v>491382150</v>
      </c>
      <c r="G126" s="11">
        <v>0</v>
      </c>
      <c r="H126" s="11">
        <v>0</v>
      </c>
      <c r="I126" s="14">
        <f t="shared" si="2"/>
        <v>491382150</v>
      </c>
      <c r="J126" s="13">
        <v>2015</v>
      </c>
      <c r="K126" s="6"/>
      <c r="L126" s="35"/>
      <c r="M126" s="35"/>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row>
    <row r="127" spans="1:42" s="3" customFormat="1" ht="63.75" x14ac:dyDescent="0.25">
      <c r="A127" s="8" t="s">
        <v>22</v>
      </c>
      <c r="B127" s="8" t="s">
        <v>297</v>
      </c>
      <c r="C127" s="9">
        <v>20153223000009</v>
      </c>
      <c r="D127" s="10" t="s">
        <v>164</v>
      </c>
      <c r="E127" s="8" t="s">
        <v>314</v>
      </c>
      <c r="F127" s="11">
        <v>799095775</v>
      </c>
      <c r="G127" s="11">
        <v>0</v>
      </c>
      <c r="H127" s="11">
        <v>36680000</v>
      </c>
      <c r="I127" s="14">
        <f t="shared" si="2"/>
        <v>835775775</v>
      </c>
      <c r="J127" s="13">
        <v>2015</v>
      </c>
      <c r="K127" s="6"/>
      <c r="L127" s="35"/>
      <c r="M127" s="35"/>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row>
    <row r="128" spans="1:42" s="3" customFormat="1" ht="63.75" x14ac:dyDescent="0.25">
      <c r="A128" s="8" t="s">
        <v>22</v>
      </c>
      <c r="B128" s="8" t="s">
        <v>297</v>
      </c>
      <c r="C128" s="9">
        <v>20153223000010</v>
      </c>
      <c r="D128" s="10" t="s">
        <v>162</v>
      </c>
      <c r="E128" s="8" t="s">
        <v>87</v>
      </c>
      <c r="F128" s="11">
        <v>300435790</v>
      </c>
      <c r="G128" s="11">
        <v>0</v>
      </c>
      <c r="H128" s="11">
        <v>87409828</v>
      </c>
      <c r="I128" s="14">
        <f t="shared" si="2"/>
        <v>387845618</v>
      </c>
      <c r="J128" s="13">
        <v>2015</v>
      </c>
      <c r="K128" s="6"/>
      <c r="L128" s="35"/>
      <c r="M128" s="35"/>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row>
    <row r="129" spans="1:48" s="3" customFormat="1" ht="21" customHeight="1" x14ac:dyDescent="0.25">
      <c r="A129" s="16"/>
      <c r="B129" s="16"/>
      <c r="C129" s="16"/>
      <c r="D129" s="16" t="s">
        <v>183</v>
      </c>
      <c r="E129" s="16">
        <f>+COUNT(C90:C128)</f>
        <v>39</v>
      </c>
      <c r="F129" s="17">
        <f>SUM(F90:F128)</f>
        <v>122945612158.62</v>
      </c>
      <c r="G129" s="17">
        <f>SUM(G90:G128)</f>
        <v>0</v>
      </c>
      <c r="H129" s="17">
        <f>SUM(H90:H128)</f>
        <v>12085523382.85</v>
      </c>
      <c r="I129" s="17">
        <f>SUM(I90:I128)</f>
        <v>135031135541.47</v>
      </c>
      <c r="J129" s="18"/>
      <c r="L129" s="35"/>
      <c r="M129" s="35"/>
    </row>
    <row r="130" spans="1:48" s="3" customFormat="1" ht="63.75" x14ac:dyDescent="0.25">
      <c r="A130" s="8" t="s">
        <v>16</v>
      </c>
      <c r="B130" s="8" t="s">
        <v>189</v>
      </c>
      <c r="C130" s="9">
        <v>2015003270001</v>
      </c>
      <c r="D130" s="10" t="s">
        <v>188</v>
      </c>
      <c r="E130" s="8" t="s">
        <v>189</v>
      </c>
      <c r="F130" s="11">
        <v>929422610</v>
      </c>
      <c r="G130" s="11">
        <v>0</v>
      </c>
      <c r="H130" s="11">
        <v>0</v>
      </c>
      <c r="I130" s="14">
        <f t="shared" ref="I130:I139" si="3">SUM(F130+G130+H130)</f>
        <v>929422610</v>
      </c>
      <c r="J130" s="13">
        <v>2016</v>
      </c>
      <c r="K130" s="6"/>
      <c r="L130" s="35"/>
      <c r="M130" s="35"/>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row>
    <row r="131" spans="1:48" s="3" customFormat="1" ht="51" x14ac:dyDescent="0.25">
      <c r="A131" s="8" t="s">
        <v>16</v>
      </c>
      <c r="B131" s="8" t="s">
        <v>154</v>
      </c>
      <c r="C131" s="9">
        <v>2016003190002</v>
      </c>
      <c r="D131" s="10" t="s">
        <v>187</v>
      </c>
      <c r="E131" s="8" t="s">
        <v>154</v>
      </c>
      <c r="F131" s="11">
        <v>39209851</v>
      </c>
      <c r="G131" s="11">
        <v>0</v>
      </c>
      <c r="H131" s="11">
        <v>6984264</v>
      </c>
      <c r="I131" s="14">
        <f t="shared" si="3"/>
        <v>46194115</v>
      </c>
      <c r="J131" s="13">
        <v>2016</v>
      </c>
      <c r="K131" s="6"/>
      <c r="L131" s="35"/>
      <c r="M131" s="35"/>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row>
    <row r="132" spans="1:48" s="3" customFormat="1" ht="63.75" x14ac:dyDescent="0.25">
      <c r="A132" s="8" t="s">
        <v>16</v>
      </c>
      <c r="B132" s="8" t="s">
        <v>154</v>
      </c>
      <c r="C132" s="9">
        <v>2016003190007</v>
      </c>
      <c r="D132" s="10" t="s">
        <v>186</v>
      </c>
      <c r="E132" s="8" t="s">
        <v>154</v>
      </c>
      <c r="F132" s="11">
        <v>406569870</v>
      </c>
      <c r="G132" s="11">
        <v>0</v>
      </c>
      <c r="H132" s="11">
        <v>40000000</v>
      </c>
      <c r="I132" s="14">
        <f t="shared" si="3"/>
        <v>446569870</v>
      </c>
      <c r="J132" s="13">
        <v>2016</v>
      </c>
      <c r="K132" s="6"/>
      <c r="L132" s="35"/>
      <c r="M132" s="35"/>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row>
    <row r="133" spans="1:48" s="3" customFormat="1" ht="38.25" x14ac:dyDescent="0.25">
      <c r="A133" s="8" t="s">
        <v>16</v>
      </c>
      <c r="B133" s="8" t="s">
        <v>144</v>
      </c>
      <c r="C133" s="9">
        <v>2016004680026</v>
      </c>
      <c r="D133" s="10" t="s">
        <v>185</v>
      </c>
      <c r="E133" s="8" t="s">
        <v>144</v>
      </c>
      <c r="F133" s="11">
        <v>3939313625.29</v>
      </c>
      <c r="G133" s="11">
        <v>0</v>
      </c>
      <c r="H133" s="11">
        <f>50000000+177184501.57</f>
        <v>227184501.56999999</v>
      </c>
      <c r="I133" s="14">
        <f t="shared" si="3"/>
        <v>4166498126.8600001</v>
      </c>
      <c r="J133" s="13">
        <v>2016</v>
      </c>
      <c r="K133" s="6"/>
      <c r="L133" s="35"/>
      <c r="M133" s="35"/>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row>
    <row r="134" spans="1:48" s="3" customFormat="1" ht="51" x14ac:dyDescent="0.25">
      <c r="A134" s="8" t="s">
        <v>22</v>
      </c>
      <c r="B134" s="8" t="s">
        <v>5</v>
      </c>
      <c r="C134" s="9">
        <v>20163218000002</v>
      </c>
      <c r="D134" s="10" t="s">
        <v>59</v>
      </c>
      <c r="E134" s="8" t="s">
        <v>17</v>
      </c>
      <c r="F134" s="11">
        <v>1176034282</v>
      </c>
      <c r="G134" s="11">
        <v>0</v>
      </c>
      <c r="H134" s="11">
        <v>0</v>
      </c>
      <c r="I134" s="14">
        <f t="shared" si="3"/>
        <v>1176034282</v>
      </c>
      <c r="J134" s="13">
        <v>2016</v>
      </c>
      <c r="K134" s="6"/>
      <c r="L134" s="35"/>
      <c r="M134" s="35"/>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row>
    <row r="135" spans="1:48" s="3" customFormat="1" ht="51" x14ac:dyDescent="0.25">
      <c r="A135" s="8" t="s">
        <v>22</v>
      </c>
      <c r="B135" s="8" t="s">
        <v>5</v>
      </c>
      <c r="C135" s="9">
        <v>20163218000004</v>
      </c>
      <c r="D135" s="10" t="s">
        <v>60</v>
      </c>
      <c r="E135" s="8" t="s">
        <v>17</v>
      </c>
      <c r="F135" s="11">
        <v>1355347513</v>
      </c>
      <c r="G135" s="11">
        <v>0</v>
      </c>
      <c r="H135" s="11">
        <v>0</v>
      </c>
      <c r="I135" s="14">
        <f t="shared" si="3"/>
        <v>1355347513</v>
      </c>
      <c r="J135" s="13">
        <v>2016</v>
      </c>
      <c r="K135" s="6"/>
      <c r="L135" s="35"/>
      <c r="M135" s="35"/>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row>
    <row r="136" spans="1:48" s="3" customFormat="1" ht="38.25" x14ac:dyDescent="0.25">
      <c r="A136" s="8" t="s">
        <v>22</v>
      </c>
      <c r="B136" s="8" t="s">
        <v>5</v>
      </c>
      <c r="C136" s="9">
        <v>20163218000005</v>
      </c>
      <c r="D136" s="10" t="s">
        <v>61</v>
      </c>
      <c r="E136" s="8" t="s">
        <v>17</v>
      </c>
      <c r="F136" s="11">
        <v>206256431</v>
      </c>
      <c r="G136" s="11">
        <v>0</v>
      </c>
      <c r="H136" s="11">
        <v>200000000</v>
      </c>
      <c r="I136" s="14">
        <f t="shared" si="3"/>
        <v>406256431</v>
      </c>
      <c r="J136" s="13">
        <v>2016</v>
      </c>
      <c r="K136" s="6"/>
      <c r="L136" s="35"/>
      <c r="M136" s="35"/>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row>
    <row r="137" spans="1:48" s="3" customFormat="1" ht="63.75" x14ac:dyDescent="0.25">
      <c r="A137" s="8" t="s">
        <v>22</v>
      </c>
      <c r="B137" s="8" t="s">
        <v>5</v>
      </c>
      <c r="C137" s="22">
        <v>20163218000006</v>
      </c>
      <c r="D137" s="10" t="s">
        <v>62</v>
      </c>
      <c r="E137" s="8" t="s">
        <v>17</v>
      </c>
      <c r="F137" s="11">
        <v>349055354</v>
      </c>
      <c r="G137" s="11">
        <v>0</v>
      </c>
      <c r="H137" s="11">
        <v>87000000</v>
      </c>
      <c r="I137" s="14">
        <f t="shared" si="3"/>
        <v>436055354</v>
      </c>
      <c r="J137" s="13">
        <v>2016</v>
      </c>
      <c r="K137" s="6"/>
      <c r="L137" s="35"/>
      <c r="M137" s="35"/>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row>
    <row r="138" spans="1:48" s="4" customFormat="1" ht="41.25" customHeight="1" x14ac:dyDescent="0.25">
      <c r="A138" s="8" t="s">
        <v>22</v>
      </c>
      <c r="B138" s="8" t="s">
        <v>5</v>
      </c>
      <c r="C138" s="9">
        <v>20163218000007</v>
      </c>
      <c r="D138" s="10" t="s">
        <v>63</v>
      </c>
      <c r="E138" s="8" t="s">
        <v>17</v>
      </c>
      <c r="F138" s="11">
        <v>1069257206</v>
      </c>
      <c r="G138" s="11">
        <v>0</v>
      </c>
      <c r="H138" s="11">
        <v>0</v>
      </c>
      <c r="I138" s="14">
        <f t="shared" si="3"/>
        <v>1069257206</v>
      </c>
      <c r="J138" s="13">
        <v>2016</v>
      </c>
      <c r="K138" s="7"/>
      <c r="L138" s="35"/>
      <c r="M138" s="35"/>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row>
    <row r="139" spans="1:48" s="3" customFormat="1" ht="38.25" x14ac:dyDescent="0.25">
      <c r="A139" s="8" t="s">
        <v>22</v>
      </c>
      <c r="B139" s="8" t="s">
        <v>306</v>
      </c>
      <c r="C139" s="9">
        <v>20163219000001</v>
      </c>
      <c r="D139" s="10" t="s">
        <v>184</v>
      </c>
      <c r="E139" s="8" t="s">
        <v>95</v>
      </c>
      <c r="F139" s="11">
        <v>572000000</v>
      </c>
      <c r="G139" s="11">
        <v>0</v>
      </c>
      <c r="H139" s="11">
        <v>1150000000</v>
      </c>
      <c r="I139" s="14">
        <f t="shared" si="3"/>
        <v>1722000000</v>
      </c>
      <c r="J139" s="13">
        <v>2016</v>
      </c>
      <c r="K139" s="6"/>
      <c r="L139" s="35"/>
      <c r="M139" s="35"/>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row>
    <row r="140" spans="1:48" s="5" customFormat="1" ht="21" customHeight="1" x14ac:dyDescent="0.25">
      <c r="A140" s="16"/>
      <c r="B140" s="16"/>
      <c r="C140" s="16"/>
      <c r="D140" s="16" t="s">
        <v>190</v>
      </c>
      <c r="E140" s="16">
        <f>+COUNT(C130:C139)</f>
        <v>10</v>
      </c>
      <c r="F140" s="17">
        <f>SUM(F130:F139)</f>
        <v>10042466742.290001</v>
      </c>
      <c r="G140" s="17">
        <f>SUM(G130:G139)</f>
        <v>0</v>
      </c>
      <c r="H140" s="17">
        <f>SUM(H130:H139)</f>
        <v>1711168765.5699999</v>
      </c>
      <c r="I140" s="17">
        <f>SUM(I130:I139)</f>
        <v>11753635507.860001</v>
      </c>
      <c r="J140" s="18"/>
      <c r="K140" s="3"/>
      <c r="L140" s="35"/>
      <c r="M140" s="35"/>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row>
    <row r="141" spans="1:48" s="5" customFormat="1" ht="51" x14ac:dyDescent="0.25">
      <c r="A141" s="8" t="s">
        <v>14</v>
      </c>
      <c r="B141" s="8" t="s">
        <v>82</v>
      </c>
      <c r="C141" s="9">
        <v>2016000050012</v>
      </c>
      <c r="D141" s="10" t="s">
        <v>193</v>
      </c>
      <c r="E141" s="8" t="s">
        <v>84</v>
      </c>
      <c r="F141" s="11">
        <v>32499987282</v>
      </c>
      <c r="G141" s="11">
        <v>0</v>
      </c>
      <c r="H141" s="11">
        <v>0</v>
      </c>
      <c r="I141" s="14">
        <f t="shared" ref="I141:I180" si="4">SUM(F141+G141+H141)</f>
        <v>32499987282</v>
      </c>
      <c r="J141" s="13">
        <v>2017</v>
      </c>
      <c r="K141" s="6"/>
      <c r="L141" s="35"/>
      <c r="M141" s="35"/>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3"/>
      <c r="AR141" s="3"/>
      <c r="AS141" s="3"/>
      <c r="AT141" s="3"/>
      <c r="AU141" s="3"/>
      <c r="AV141" s="3"/>
    </row>
    <row r="142" spans="1:48" s="3" customFormat="1" ht="51" x14ac:dyDescent="0.25">
      <c r="A142" s="8" t="s">
        <v>16</v>
      </c>
      <c r="B142" s="8" t="s">
        <v>113</v>
      </c>
      <c r="C142" s="9">
        <v>2016004410009</v>
      </c>
      <c r="D142" s="10" t="s">
        <v>211</v>
      </c>
      <c r="E142" s="8" t="s">
        <v>113</v>
      </c>
      <c r="F142" s="11">
        <v>513530216</v>
      </c>
      <c r="G142" s="11">
        <v>0</v>
      </c>
      <c r="H142" s="11">
        <v>20000000</v>
      </c>
      <c r="I142" s="14">
        <f t="shared" si="4"/>
        <v>533530216</v>
      </c>
      <c r="J142" s="13">
        <v>2017</v>
      </c>
      <c r="K142" s="6"/>
      <c r="L142" s="35"/>
      <c r="M142" s="35"/>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row>
    <row r="143" spans="1:48" s="3" customFormat="1" ht="76.5" x14ac:dyDescent="0.25">
      <c r="A143" s="8" t="s">
        <v>16</v>
      </c>
      <c r="B143" s="8" t="s">
        <v>87</v>
      </c>
      <c r="C143" s="9">
        <v>2016006860001</v>
      </c>
      <c r="D143" s="10" t="s">
        <v>213</v>
      </c>
      <c r="E143" s="8" t="s">
        <v>87</v>
      </c>
      <c r="F143" s="11">
        <v>641010340</v>
      </c>
      <c r="G143" s="11">
        <v>0</v>
      </c>
      <c r="H143" s="11">
        <v>0</v>
      </c>
      <c r="I143" s="14">
        <f t="shared" si="4"/>
        <v>641010340</v>
      </c>
      <c r="J143" s="13">
        <v>2017</v>
      </c>
      <c r="K143" s="6"/>
      <c r="L143" s="35"/>
      <c r="M143" s="35"/>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row>
    <row r="144" spans="1:48" s="3" customFormat="1" ht="65.25" customHeight="1" x14ac:dyDescent="0.25">
      <c r="A144" s="8" t="s">
        <v>10</v>
      </c>
      <c r="B144" s="8" t="s">
        <v>11</v>
      </c>
      <c r="C144" s="9">
        <v>2017000020036</v>
      </c>
      <c r="D144" s="10" t="s">
        <v>194</v>
      </c>
      <c r="E144" s="8" t="s">
        <v>195</v>
      </c>
      <c r="F144" s="11">
        <v>23154369375</v>
      </c>
      <c r="G144" s="11">
        <v>0</v>
      </c>
      <c r="H144" s="11">
        <v>0</v>
      </c>
      <c r="I144" s="14">
        <f t="shared" si="4"/>
        <v>23154369375</v>
      </c>
      <c r="J144" s="13">
        <v>2017</v>
      </c>
      <c r="K144" s="6"/>
      <c r="L144" s="35"/>
      <c r="M144" s="35"/>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row>
    <row r="145" spans="1:42" s="3" customFormat="1" ht="51" x14ac:dyDescent="0.25">
      <c r="A145" s="8" t="s">
        <v>10</v>
      </c>
      <c r="B145" s="8" t="s">
        <v>11</v>
      </c>
      <c r="C145" s="9">
        <v>2017000020047</v>
      </c>
      <c r="D145" s="10" t="s">
        <v>12</v>
      </c>
      <c r="E145" s="8" t="s">
        <v>17</v>
      </c>
      <c r="F145" s="11">
        <v>8147852037</v>
      </c>
      <c r="G145" s="11">
        <v>0</v>
      </c>
      <c r="H145" s="11">
        <v>0</v>
      </c>
      <c r="I145" s="14">
        <f t="shared" si="4"/>
        <v>8147852037</v>
      </c>
      <c r="J145" s="13">
        <v>2017</v>
      </c>
      <c r="K145" s="6"/>
      <c r="L145" s="35"/>
      <c r="M145" s="35"/>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row>
    <row r="146" spans="1:42" s="3" customFormat="1" ht="63.75" x14ac:dyDescent="0.25">
      <c r="A146" s="8" t="s">
        <v>10</v>
      </c>
      <c r="B146" s="8" t="s">
        <v>11</v>
      </c>
      <c r="C146" s="9">
        <v>2017000020060</v>
      </c>
      <c r="D146" s="10" t="s">
        <v>13</v>
      </c>
      <c r="E146" s="8" t="s">
        <v>17</v>
      </c>
      <c r="F146" s="11">
        <v>14652794012</v>
      </c>
      <c r="G146" s="11">
        <v>0</v>
      </c>
      <c r="H146" s="11">
        <v>0</v>
      </c>
      <c r="I146" s="14">
        <f t="shared" si="4"/>
        <v>14652794012</v>
      </c>
      <c r="J146" s="13">
        <v>2017</v>
      </c>
      <c r="K146" s="6"/>
      <c r="L146" s="35"/>
      <c r="M146" s="35"/>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row>
    <row r="147" spans="1:42" s="3" customFormat="1" ht="38.25" x14ac:dyDescent="0.25">
      <c r="A147" s="8" t="s">
        <v>10</v>
      </c>
      <c r="B147" s="8" t="s">
        <v>11</v>
      </c>
      <c r="C147" s="9">
        <v>2017000020069</v>
      </c>
      <c r="D147" s="10" t="s">
        <v>326</v>
      </c>
      <c r="E147" s="8" t="s">
        <v>96</v>
      </c>
      <c r="F147" s="11">
        <v>26921659469</v>
      </c>
      <c r="G147" s="11">
        <v>0</v>
      </c>
      <c r="H147" s="11">
        <v>0</v>
      </c>
      <c r="I147" s="14">
        <f t="shared" si="4"/>
        <v>26921659469</v>
      </c>
      <c r="J147" s="13">
        <v>2017</v>
      </c>
      <c r="K147" s="6"/>
      <c r="L147" s="35"/>
      <c r="M147" s="35"/>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row>
    <row r="148" spans="1:42" s="3" customFormat="1" ht="51" x14ac:dyDescent="0.25">
      <c r="A148" s="8" t="s">
        <v>14</v>
      </c>
      <c r="B148" s="8" t="s">
        <v>11</v>
      </c>
      <c r="C148" s="36">
        <v>2017000020093</v>
      </c>
      <c r="D148" s="10" t="s">
        <v>192</v>
      </c>
      <c r="E148" s="8" t="s">
        <v>132</v>
      </c>
      <c r="F148" s="11">
        <v>5856690446</v>
      </c>
      <c r="G148" s="11">
        <v>0</v>
      </c>
      <c r="H148" s="11">
        <v>0</v>
      </c>
      <c r="I148" s="14">
        <f t="shared" si="4"/>
        <v>5856690446</v>
      </c>
      <c r="J148" s="13">
        <v>2017</v>
      </c>
      <c r="K148" s="6"/>
      <c r="L148" s="35"/>
      <c r="M148" s="35"/>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row>
    <row r="149" spans="1:42" s="3" customFormat="1" ht="51" x14ac:dyDescent="0.25">
      <c r="A149" s="8" t="s">
        <v>10</v>
      </c>
      <c r="B149" s="8" t="s">
        <v>11</v>
      </c>
      <c r="C149" s="36">
        <v>2017000020093</v>
      </c>
      <c r="D149" s="10" t="s">
        <v>192</v>
      </c>
      <c r="E149" s="8" t="s">
        <v>132</v>
      </c>
      <c r="F149" s="11">
        <v>30718755815</v>
      </c>
      <c r="G149" s="11">
        <v>0</v>
      </c>
      <c r="H149" s="11">
        <v>0</v>
      </c>
      <c r="I149" s="14">
        <f t="shared" si="4"/>
        <v>30718755815</v>
      </c>
      <c r="J149" s="13">
        <v>2017</v>
      </c>
      <c r="K149" s="6"/>
      <c r="L149" s="35"/>
      <c r="M149" s="35"/>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row>
    <row r="150" spans="1:42" s="3" customFormat="1" ht="63.75" x14ac:dyDescent="0.25">
      <c r="A150" s="8" t="s">
        <v>14</v>
      </c>
      <c r="B150" s="8" t="s">
        <v>11</v>
      </c>
      <c r="C150" s="9">
        <v>2017000020098</v>
      </c>
      <c r="D150" s="10" t="s">
        <v>191</v>
      </c>
      <c r="E150" s="8" t="s">
        <v>132</v>
      </c>
      <c r="F150" s="11">
        <v>25168022656</v>
      </c>
      <c r="G150" s="11">
        <v>0</v>
      </c>
      <c r="H150" s="11">
        <v>0</v>
      </c>
      <c r="I150" s="14">
        <f t="shared" si="4"/>
        <v>25168022656</v>
      </c>
      <c r="J150" s="13">
        <v>2017</v>
      </c>
      <c r="K150" s="6"/>
      <c r="L150" s="35"/>
      <c r="M150" s="35"/>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row>
    <row r="151" spans="1:42" s="3" customFormat="1" ht="63.75" x14ac:dyDescent="0.25">
      <c r="A151" s="8" t="s">
        <v>14</v>
      </c>
      <c r="B151" s="8" t="s">
        <v>11</v>
      </c>
      <c r="C151" s="22">
        <v>2017000020099</v>
      </c>
      <c r="D151" s="10" t="s">
        <v>218</v>
      </c>
      <c r="E151" s="8" t="s">
        <v>95</v>
      </c>
      <c r="F151" s="11">
        <v>3291976660</v>
      </c>
      <c r="G151" s="11">
        <v>0</v>
      </c>
      <c r="H151" s="11">
        <v>0</v>
      </c>
      <c r="I151" s="14">
        <f t="shared" si="4"/>
        <v>3291976660</v>
      </c>
      <c r="J151" s="13">
        <v>2017</v>
      </c>
      <c r="K151" s="6"/>
      <c r="L151" s="35"/>
      <c r="M151" s="35"/>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row>
    <row r="152" spans="1:42" s="3" customFormat="1" ht="54" customHeight="1" x14ac:dyDescent="0.25">
      <c r="A152" s="8" t="s">
        <v>10</v>
      </c>
      <c r="B152" s="8" t="s">
        <v>123</v>
      </c>
      <c r="C152" s="9">
        <v>2017000030095</v>
      </c>
      <c r="D152" s="10" t="s">
        <v>217</v>
      </c>
      <c r="E152" s="8" t="s">
        <v>128</v>
      </c>
      <c r="F152" s="11">
        <v>499999286</v>
      </c>
      <c r="G152" s="11">
        <v>0</v>
      </c>
      <c r="H152" s="11">
        <v>0</v>
      </c>
      <c r="I152" s="14">
        <f t="shared" si="4"/>
        <v>499999286</v>
      </c>
      <c r="J152" s="13">
        <v>2017</v>
      </c>
      <c r="K152" s="6"/>
      <c r="L152" s="35"/>
      <c r="M152" s="35"/>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row>
    <row r="153" spans="1:42" s="3" customFormat="1" ht="51" x14ac:dyDescent="0.25">
      <c r="A153" s="8" t="s">
        <v>10</v>
      </c>
      <c r="B153" s="8" t="s">
        <v>123</v>
      </c>
      <c r="C153" s="9">
        <v>2017000030097</v>
      </c>
      <c r="D153" s="10" t="s">
        <v>219</v>
      </c>
      <c r="E153" s="8" t="s">
        <v>128</v>
      </c>
      <c r="F153" s="11">
        <v>6000000000</v>
      </c>
      <c r="G153" s="11">
        <v>0</v>
      </c>
      <c r="H153" s="11">
        <v>148500000</v>
      </c>
      <c r="I153" s="14">
        <f t="shared" si="4"/>
        <v>6148500000</v>
      </c>
      <c r="J153" s="13">
        <v>2017</v>
      </c>
      <c r="K153" s="6"/>
      <c r="L153" s="35"/>
      <c r="M153" s="35"/>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row>
    <row r="154" spans="1:42" s="3" customFormat="1" ht="63.75" x14ac:dyDescent="0.25">
      <c r="A154" s="8" t="s">
        <v>10</v>
      </c>
      <c r="B154" s="8" t="s">
        <v>88</v>
      </c>
      <c r="C154" s="9">
        <v>2017000040018</v>
      </c>
      <c r="D154" s="10" t="s">
        <v>215</v>
      </c>
      <c r="E154" s="8" t="s">
        <v>115</v>
      </c>
      <c r="F154" s="11">
        <v>13326482797</v>
      </c>
      <c r="G154" s="11">
        <v>0</v>
      </c>
      <c r="H154" s="11">
        <f>107876861+54674337</f>
        <v>162551198</v>
      </c>
      <c r="I154" s="14">
        <f t="shared" si="4"/>
        <v>13489033995</v>
      </c>
      <c r="J154" s="13">
        <v>2017</v>
      </c>
      <c r="K154" s="6"/>
      <c r="L154" s="35"/>
      <c r="M154" s="35"/>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row>
    <row r="155" spans="1:42" s="3" customFormat="1" ht="38.25" x14ac:dyDescent="0.25">
      <c r="A155" s="8" t="s">
        <v>14</v>
      </c>
      <c r="B155" s="8" t="s">
        <v>82</v>
      </c>
      <c r="C155" s="9">
        <v>2017000050018</v>
      </c>
      <c r="D155" s="10" t="s">
        <v>196</v>
      </c>
      <c r="E155" s="8" t="s">
        <v>84</v>
      </c>
      <c r="F155" s="11">
        <v>2582760000</v>
      </c>
      <c r="G155" s="11">
        <v>0</v>
      </c>
      <c r="H155" s="11">
        <v>0</v>
      </c>
      <c r="I155" s="14">
        <f t="shared" si="4"/>
        <v>2582760000</v>
      </c>
      <c r="J155" s="13">
        <v>2017</v>
      </c>
      <c r="K155" s="6"/>
      <c r="L155" s="35"/>
      <c r="M155" s="35"/>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row>
    <row r="156" spans="1:42" s="3" customFormat="1" ht="63.75" x14ac:dyDescent="0.25">
      <c r="A156" s="8" t="s">
        <v>10</v>
      </c>
      <c r="B156" s="8" t="s">
        <v>82</v>
      </c>
      <c r="C156" s="9">
        <v>2017000050049</v>
      </c>
      <c r="D156" s="10" t="s">
        <v>200</v>
      </c>
      <c r="E156" s="8" t="s">
        <v>144</v>
      </c>
      <c r="F156" s="11">
        <v>6522936388.7700005</v>
      </c>
      <c r="G156" s="11">
        <v>0</v>
      </c>
      <c r="H156" s="11">
        <v>0</v>
      </c>
      <c r="I156" s="14">
        <f t="shared" si="4"/>
        <v>6522936388.7700005</v>
      </c>
      <c r="J156" s="13">
        <v>2017</v>
      </c>
      <c r="K156" s="6"/>
      <c r="L156" s="35"/>
      <c r="M156" s="35"/>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row>
    <row r="157" spans="1:42" s="3" customFormat="1" ht="76.5" x14ac:dyDescent="0.25">
      <c r="A157" s="8" t="s">
        <v>10</v>
      </c>
      <c r="B157" s="8" t="s">
        <v>82</v>
      </c>
      <c r="C157" s="9">
        <v>2017000050051</v>
      </c>
      <c r="D157" s="10" t="s">
        <v>197</v>
      </c>
      <c r="E157" s="8" t="s">
        <v>142</v>
      </c>
      <c r="F157" s="11">
        <v>4340595883.8599997</v>
      </c>
      <c r="G157" s="11">
        <v>0</v>
      </c>
      <c r="H157" s="11">
        <v>621400000</v>
      </c>
      <c r="I157" s="14">
        <f t="shared" si="4"/>
        <v>4961995883.8599997</v>
      </c>
      <c r="J157" s="13">
        <v>2017</v>
      </c>
      <c r="K157" s="6"/>
      <c r="L157" s="35"/>
      <c r="M157" s="35"/>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row>
    <row r="158" spans="1:42" s="3" customFormat="1" ht="76.5" x14ac:dyDescent="0.25">
      <c r="A158" s="8" t="s">
        <v>10</v>
      </c>
      <c r="B158" s="8" t="s">
        <v>82</v>
      </c>
      <c r="C158" s="9">
        <v>2017000050055</v>
      </c>
      <c r="D158" s="10" t="s">
        <v>201</v>
      </c>
      <c r="E158" s="8" t="s">
        <v>144</v>
      </c>
      <c r="F158" s="11">
        <v>6772793689</v>
      </c>
      <c r="G158" s="11">
        <v>0</v>
      </c>
      <c r="H158" s="11">
        <v>0</v>
      </c>
      <c r="I158" s="14">
        <f t="shared" si="4"/>
        <v>6772793689</v>
      </c>
      <c r="J158" s="13">
        <v>2017</v>
      </c>
      <c r="K158" s="6"/>
      <c r="L158" s="35"/>
      <c r="M158" s="35"/>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row>
    <row r="159" spans="1:42" s="3" customFormat="1" ht="76.5" x14ac:dyDescent="0.25">
      <c r="A159" s="8" t="s">
        <v>10</v>
      </c>
      <c r="B159" s="8" t="s">
        <v>85</v>
      </c>
      <c r="C159" s="9">
        <v>2017000060031</v>
      </c>
      <c r="D159" s="10" t="s">
        <v>202</v>
      </c>
      <c r="E159" s="8" t="s">
        <v>203</v>
      </c>
      <c r="F159" s="11">
        <v>12324000000</v>
      </c>
      <c r="G159" s="11">
        <v>0</v>
      </c>
      <c r="H159" s="11">
        <v>0</v>
      </c>
      <c r="I159" s="14">
        <f t="shared" si="4"/>
        <v>12324000000</v>
      </c>
      <c r="J159" s="13">
        <v>2017</v>
      </c>
      <c r="K159" s="6"/>
      <c r="L159" s="35"/>
      <c r="M159" s="35"/>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row>
    <row r="160" spans="1:42" s="3" customFormat="1" ht="51" x14ac:dyDescent="0.25">
      <c r="A160" s="8" t="s">
        <v>10</v>
      </c>
      <c r="B160" s="8" t="s">
        <v>85</v>
      </c>
      <c r="C160" s="9">
        <v>2017000060046</v>
      </c>
      <c r="D160" s="10" t="s">
        <v>214</v>
      </c>
      <c r="E160" s="8" t="s">
        <v>174</v>
      </c>
      <c r="F160" s="11">
        <v>20312868025</v>
      </c>
      <c r="G160" s="11">
        <v>0</v>
      </c>
      <c r="H160" s="11">
        <v>148346818</v>
      </c>
      <c r="I160" s="14">
        <f t="shared" si="4"/>
        <v>20461214843</v>
      </c>
      <c r="J160" s="13">
        <v>2017</v>
      </c>
      <c r="K160" s="6"/>
      <c r="L160" s="35"/>
      <c r="M160" s="35"/>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row>
    <row r="161" spans="1:42" s="3" customFormat="1" ht="63.75" x14ac:dyDescent="0.25">
      <c r="A161" s="8" t="s">
        <v>10</v>
      </c>
      <c r="B161" s="8" t="s">
        <v>85</v>
      </c>
      <c r="C161" s="9">
        <v>2017000060056</v>
      </c>
      <c r="D161" s="10" t="s">
        <v>212</v>
      </c>
      <c r="E161" s="8" t="s">
        <v>113</v>
      </c>
      <c r="F161" s="11">
        <v>18947000000</v>
      </c>
      <c r="G161" s="11">
        <v>0</v>
      </c>
      <c r="H161" s="11">
        <v>0</v>
      </c>
      <c r="I161" s="14">
        <f t="shared" si="4"/>
        <v>18947000000</v>
      </c>
      <c r="J161" s="13">
        <v>2017</v>
      </c>
      <c r="K161" s="6"/>
      <c r="L161" s="35"/>
      <c r="M161" s="35"/>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row>
    <row r="162" spans="1:42" s="3" customFormat="1" ht="26.25" customHeight="1" x14ac:dyDescent="0.25">
      <c r="A162" s="8" t="s">
        <v>14</v>
      </c>
      <c r="B162" s="8" t="s">
        <v>11</v>
      </c>
      <c r="C162" s="9">
        <v>2017002440008</v>
      </c>
      <c r="D162" s="10" t="s">
        <v>15</v>
      </c>
      <c r="E162" s="8" t="s">
        <v>17</v>
      </c>
      <c r="F162" s="11">
        <v>1471705835</v>
      </c>
      <c r="G162" s="11">
        <v>0</v>
      </c>
      <c r="H162" s="11">
        <v>0</v>
      </c>
      <c r="I162" s="14">
        <f t="shared" si="4"/>
        <v>1471705835</v>
      </c>
      <c r="J162" s="13">
        <v>2017</v>
      </c>
      <c r="K162" s="6"/>
      <c r="L162" s="35"/>
      <c r="M162" s="35"/>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row>
    <row r="163" spans="1:42" s="3" customFormat="1" ht="51" x14ac:dyDescent="0.25">
      <c r="A163" s="8" t="s">
        <v>22</v>
      </c>
      <c r="B163" s="8" t="s">
        <v>322</v>
      </c>
      <c r="C163" s="9">
        <v>20173216000001</v>
      </c>
      <c r="D163" s="10" t="s">
        <v>216</v>
      </c>
      <c r="E163" s="8" t="s">
        <v>125</v>
      </c>
      <c r="F163" s="11">
        <v>161476886</v>
      </c>
      <c r="G163" s="11">
        <v>0</v>
      </c>
      <c r="H163" s="11">
        <v>3474904</v>
      </c>
      <c r="I163" s="14">
        <f t="shared" si="4"/>
        <v>164951790</v>
      </c>
      <c r="J163" s="13">
        <v>2017</v>
      </c>
      <c r="K163" s="6"/>
      <c r="L163" s="35"/>
      <c r="M163" s="35"/>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row>
    <row r="164" spans="1:42" s="3" customFormat="1" ht="63.75" x14ac:dyDescent="0.25">
      <c r="A164" s="8" t="s">
        <v>22</v>
      </c>
      <c r="B164" s="8" t="s">
        <v>5</v>
      </c>
      <c r="C164" s="9">
        <v>20173218000001</v>
      </c>
      <c r="D164" s="10" t="s">
        <v>64</v>
      </c>
      <c r="E164" s="8" t="s">
        <v>17</v>
      </c>
      <c r="F164" s="11">
        <v>468220628</v>
      </c>
      <c r="G164" s="11">
        <v>0</v>
      </c>
      <c r="H164" s="11">
        <v>0</v>
      </c>
      <c r="I164" s="14">
        <f t="shared" si="4"/>
        <v>468220628</v>
      </c>
      <c r="J164" s="13">
        <v>2017</v>
      </c>
      <c r="K164" s="6"/>
      <c r="L164" s="35"/>
      <c r="M164" s="35"/>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row>
    <row r="165" spans="1:42" s="3" customFormat="1" ht="51" x14ac:dyDescent="0.25">
      <c r="A165" s="8" t="s">
        <v>22</v>
      </c>
      <c r="B165" s="8" t="s">
        <v>5</v>
      </c>
      <c r="C165" s="22">
        <v>20173218000002</v>
      </c>
      <c r="D165" s="20" t="s">
        <v>65</v>
      </c>
      <c r="E165" s="8" t="s">
        <v>17</v>
      </c>
      <c r="F165" s="11">
        <v>2456331402</v>
      </c>
      <c r="G165" s="11">
        <v>0</v>
      </c>
      <c r="H165" s="11">
        <v>0</v>
      </c>
      <c r="I165" s="14">
        <f t="shared" si="4"/>
        <v>2456331402</v>
      </c>
      <c r="J165" s="13">
        <v>2017</v>
      </c>
      <c r="K165" s="6"/>
      <c r="L165" s="35"/>
      <c r="M165" s="35"/>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row>
    <row r="166" spans="1:42" s="3" customFormat="1" ht="76.5" x14ac:dyDescent="0.25">
      <c r="A166" s="8" t="s">
        <v>22</v>
      </c>
      <c r="B166" s="8" t="s">
        <v>5</v>
      </c>
      <c r="C166" s="9">
        <v>20173218000003</v>
      </c>
      <c r="D166" s="10" t="s">
        <v>66</v>
      </c>
      <c r="E166" s="8" t="s">
        <v>17</v>
      </c>
      <c r="F166" s="11">
        <v>1134929095</v>
      </c>
      <c r="G166" s="11">
        <v>0</v>
      </c>
      <c r="H166" s="11">
        <v>80000000</v>
      </c>
      <c r="I166" s="14">
        <f t="shared" si="4"/>
        <v>1214929095</v>
      </c>
      <c r="J166" s="13">
        <v>2017</v>
      </c>
      <c r="K166" s="6"/>
      <c r="L166" s="35"/>
      <c r="M166" s="35"/>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row>
    <row r="167" spans="1:42" s="3" customFormat="1" ht="38.25" x14ac:dyDescent="0.25">
      <c r="A167" s="8" t="s">
        <v>22</v>
      </c>
      <c r="B167" s="8" t="s">
        <v>5</v>
      </c>
      <c r="C167" s="9">
        <v>20173218000004</v>
      </c>
      <c r="D167" s="10" t="s">
        <v>67</v>
      </c>
      <c r="E167" s="8" t="s">
        <v>17</v>
      </c>
      <c r="F167" s="11">
        <v>725952515</v>
      </c>
      <c r="G167" s="11">
        <v>0</v>
      </c>
      <c r="H167" s="11">
        <v>0</v>
      </c>
      <c r="I167" s="14">
        <f t="shared" si="4"/>
        <v>725952515</v>
      </c>
      <c r="J167" s="13">
        <v>2017</v>
      </c>
      <c r="K167" s="6"/>
      <c r="L167" s="35"/>
      <c r="M167" s="35"/>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row>
    <row r="168" spans="1:42" s="3" customFormat="1" ht="38.25" x14ac:dyDescent="0.25">
      <c r="A168" s="8" t="s">
        <v>22</v>
      </c>
      <c r="B168" s="8" t="s">
        <v>5</v>
      </c>
      <c r="C168" s="9">
        <v>20173218000005</v>
      </c>
      <c r="D168" s="10" t="s">
        <v>68</v>
      </c>
      <c r="E168" s="8" t="s">
        <v>17</v>
      </c>
      <c r="F168" s="11">
        <v>1667697670</v>
      </c>
      <c r="G168" s="11">
        <v>0</v>
      </c>
      <c r="H168" s="11">
        <v>0</v>
      </c>
      <c r="I168" s="14">
        <f t="shared" si="4"/>
        <v>1667697670</v>
      </c>
      <c r="J168" s="13">
        <v>2017</v>
      </c>
      <c r="K168" s="6"/>
      <c r="L168" s="35"/>
      <c r="M168" s="35"/>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row>
    <row r="169" spans="1:42" s="3" customFormat="1" ht="38.25" customHeight="1" x14ac:dyDescent="0.25">
      <c r="A169" s="8" t="s">
        <v>22</v>
      </c>
      <c r="B169" s="8" t="s">
        <v>5</v>
      </c>
      <c r="C169" s="9">
        <v>20173218000006</v>
      </c>
      <c r="D169" s="10" t="s">
        <v>69</v>
      </c>
      <c r="E169" s="8" t="s">
        <v>17</v>
      </c>
      <c r="F169" s="11">
        <v>1184460086</v>
      </c>
      <c r="G169" s="11">
        <v>0</v>
      </c>
      <c r="H169" s="11">
        <v>0</v>
      </c>
      <c r="I169" s="14">
        <f t="shared" si="4"/>
        <v>1184460086</v>
      </c>
      <c r="J169" s="13">
        <v>2017</v>
      </c>
      <c r="K169" s="6"/>
      <c r="L169" s="35"/>
      <c r="M169" s="35"/>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row>
    <row r="170" spans="1:42" s="3" customFormat="1" ht="38.25" x14ac:dyDescent="0.25">
      <c r="A170" s="8" t="s">
        <v>22</v>
      </c>
      <c r="B170" s="8" t="s">
        <v>5</v>
      </c>
      <c r="C170" s="22">
        <v>20173218000007</v>
      </c>
      <c r="D170" s="10" t="s">
        <v>70</v>
      </c>
      <c r="E170" s="8" t="s">
        <v>17</v>
      </c>
      <c r="F170" s="11">
        <v>1618818303.21</v>
      </c>
      <c r="G170" s="11">
        <v>0</v>
      </c>
      <c r="H170" s="11">
        <v>0</v>
      </c>
      <c r="I170" s="14">
        <f t="shared" si="4"/>
        <v>1618818303.21</v>
      </c>
      <c r="J170" s="13">
        <v>2017</v>
      </c>
      <c r="K170" s="6"/>
      <c r="L170" s="35"/>
      <c r="M170" s="35"/>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row>
    <row r="171" spans="1:42" s="3" customFormat="1" ht="63.75" x14ac:dyDescent="0.25">
      <c r="A171" s="8" t="s">
        <v>22</v>
      </c>
      <c r="B171" s="8" t="s">
        <v>297</v>
      </c>
      <c r="C171" s="9">
        <v>20173223000002</v>
      </c>
      <c r="D171" s="10" t="s">
        <v>205</v>
      </c>
      <c r="E171" s="8" t="s">
        <v>87</v>
      </c>
      <c r="F171" s="11">
        <v>1643877900</v>
      </c>
      <c r="G171" s="11">
        <v>0</v>
      </c>
      <c r="H171" s="11">
        <v>0</v>
      </c>
      <c r="I171" s="14">
        <f t="shared" si="4"/>
        <v>1643877900</v>
      </c>
      <c r="J171" s="13">
        <v>2017</v>
      </c>
      <c r="K171" s="6"/>
      <c r="L171" s="35"/>
      <c r="M171" s="35"/>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row>
    <row r="172" spans="1:42" s="3" customFormat="1" ht="51" x14ac:dyDescent="0.25">
      <c r="A172" s="8" t="s">
        <v>22</v>
      </c>
      <c r="B172" s="8" t="s">
        <v>297</v>
      </c>
      <c r="C172" s="9">
        <v>20173223000003</v>
      </c>
      <c r="D172" s="10" t="s">
        <v>209</v>
      </c>
      <c r="E172" s="8" t="s">
        <v>203</v>
      </c>
      <c r="F172" s="11">
        <v>4808384414.5</v>
      </c>
      <c r="G172" s="11">
        <v>0</v>
      </c>
      <c r="H172" s="11">
        <v>0</v>
      </c>
      <c r="I172" s="14">
        <f t="shared" si="4"/>
        <v>4808384414.5</v>
      </c>
      <c r="J172" s="13">
        <v>2017</v>
      </c>
      <c r="K172" s="6"/>
      <c r="L172" s="35"/>
      <c r="M172" s="35"/>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row>
    <row r="173" spans="1:42" s="3" customFormat="1" ht="51" x14ac:dyDescent="0.25">
      <c r="A173" s="8" t="s">
        <v>22</v>
      </c>
      <c r="B173" s="8" t="s">
        <v>297</v>
      </c>
      <c r="C173" s="9">
        <v>20173223000005</v>
      </c>
      <c r="D173" s="10" t="s">
        <v>206</v>
      </c>
      <c r="E173" s="8" t="s">
        <v>87</v>
      </c>
      <c r="F173" s="11">
        <v>797525546</v>
      </c>
      <c r="G173" s="11">
        <v>0</v>
      </c>
      <c r="H173" s="11">
        <v>69000000</v>
      </c>
      <c r="I173" s="14">
        <f t="shared" si="4"/>
        <v>866525546</v>
      </c>
      <c r="J173" s="13">
        <v>2017</v>
      </c>
      <c r="K173" s="6"/>
      <c r="L173" s="35"/>
      <c r="M173" s="35"/>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row>
    <row r="174" spans="1:42" s="3" customFormat="1" ht="63.75" x14ac:dyDescent="0.25">
      <c r="A174" s="8" t="s">
        <v>22</v>
      </c>
      <c r="B174" s="8" t="s">
        <v>297</v>
      </c>
      <c r="C174" s="9">
        <v>20173223000006</v>
      </c>
      <c r="D174" s="10" t="s">
        <v>327</v>
      </c>
      <c r="E174" s="8" t="s">
        <v>87</v>
      </c>
      <c r="F174" s="11">
        <v>330244342</v>
      </c>
      <c r="G174" s="11">
        <v>0</v>
      </c>
      <c r="H174" s="11">
        <v>86118000</v>
      </c>
      <c r="I174" s="14">
        <f t="shared" si="4"/>
        <v>416362342</v>
      </c>
      <c r="J174" s="13">
        <v>2017</v>
      </c>
      <c r="K174" s="6"/>
      <c r="L174" s="35"/>
      <c r="M174" s="35"/>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row>
    <row r="175" spans="1:42" s="3" customFormat="1" ht="63.75" x14ac:dyDescent="0.25">
      <c r="A175" s="8" t="s">
        <v>22</v>
      </c>
      <c r="B175" s="8" t="s">
        <v>297</v>
      </c>
      <c r="C175" s="9">
        <v>20173223000007</v>
      </c>
      <c r="D175" s="10" t="s">
        <v>207</v>
      </c>
      <c r="E175" s="8" t="s">
        <v>87</v>
      </c>
      <c r="F175" s="11">
        <v>1351954130</v>
      </c>
      <c r="G175" s="11">
        <v>0</v>
      </c>
      <c r="H175" s="11">
        <v>200000000</v>
      </c>
      <c r="I175" s="14">
        <f t="shared" si="4"/>
        <v>1551954130</v>
      </c>
      <c r="J175" s="13">
        <v>2017</v>
      </c>
      <c r="K175" s="6"/>
      <c r="L175" s="35"/>
      <c r="M175" s="35"/>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row>
    <row r="176" spans="1:42" s="3" customFormat="1" ht="51" x14ac:dyDescent="0.25">
      <c r="A176" s="8" t="s">
        <v>22</v>
      </c>
      <c r="B176" s="8" t="s">
        <v>297</v>
      </c>
      <c r="C176" s="9">
        <v>20173223000008</v>
      </c>
      <c r="D176" s="10" t="s">
        <v>204</v>
      </c>
      <c r="E176" s="8" t="s">
        <v>87</v>
      </c>
      <c r="F176" s="11">
        <v>1529898047</v>
      </c>
      <c r="G176" s="11">
        <v>0</v>
      </c>
      <c r="H176" s="11">
        <v>0</v>
      </c>
      <c r="I176" s="14">
        <f t="shared" si="4"/>
        <v>1529898047</v>
      </c>
      <c r="J176" s="13">
        <v>2017</v>
      </c>
      <c r="K176" s="6"/>
      <c r="L176" s="35"/>
      <c r="M176" s="35"/>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row>
    <row r="177" spans="1:42" s="3" customFormat="1" ht="25.5" x14ac:dyDescent="0.25">
      <c r="A177" s="8" t="s">
        <v>22</v>
      </c>
      <c r="B177" s="8" t="s">
        <v>297</v>
      </c>
      <c r="C177" s="9">
        <v>20173223000009</v>
      </c>
      <c r="D177" s="10" t="s">
        <v>208</v>
      </c>
      <c r="E177" s="8" t="s">
        <v>87</v>
      </c>
      <c r="F177" s="11">
        <v>991366882.63</v>
      </c>
      <c r="G177" s="11">
        <v>0</v>
      </c>
      <c r="H177" s="11">
        <v>0</v>
      </c>
      <c r="I177" s="14">
        <f t="shared" si="4"/>
        <v>991366882.63</v>
      </c>
      <c r="J177" s="13">
        <v>2017</v>
      </c>
      <c r="K177" s="6"/>
      <c r="L177" s="35"/>
      <c r="M177" s="35"/>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row>
    <row r="178" spans="1:42" s="3" customFormat="1" ht="51" x14ac:dyDescent="0.25">
      <c r="A178" s="8" t="s">
        <v>22</v>
      </c>
      <c r="B178" s="8" t="s">
        <v>297</v>
      </c>
      <c r="C178" s="9">
        <v>20173223000010</v>
      </c>
      <c r="D178" s="10" t="s">
        <v>210</v>
      </c>
      <c r="E178" s="8" t="s">
        <v>87</v>
      </c>
      <c r="F178" s="11">
        <v>398693125</v>
      </c>
      <c r="G178" s="11">
        <v>0</v>
      </c>
      <c r="H178" s="11">
        <v>72050000</v>
      </c>
      <c r="I178" s="14">
        <f t="shared" si="4"/>
        <v>470743125</v>
      </c>
      <c r="J178" s="13">
        <v>2017</v>
      </c>
      <c r="K178" s="6"/>
      <c r="L178" s="35"/>
      <c r="M178" s="35"/>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row>
    <row r="179" spans="1:42" s="3" customFormat="1" ht="38.25" x14ac:dyDescent="0.25">
      <c r="A179" s="8" t="s">
        <v>22</v>
      </c>
      <c r="B179" s="8" t="s">
        <v>319</v>
      </c>
      <c r="C179" s="9">
        <v>20173235000001</v>
      </c>
      <c r="D179" s="10" t="s">
        <v>198</v>
      </c>
      <c r="E179" s="8" t="s">
        <v>142</v>
      </c>
      <c r="F179" s="11">
        <v>17996470.870000001</v>
      </c>
      <c r="G179" s="11">
        <v>0</v>
      </c>
      <c r="H179" s="11">
        <v>1999607.88</v>
      </c>
      <c r="I179" s="14">
        <f t="shared" si="4"/>
        <v>19996078.75</v>
      </c>
      <c r="J179" s="13">
        <v>2017</v>
      </c>
      <c r="K179" s="6"/>
      <c r="L179" s="35"/>
      <c r="M179" s="35"/>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row>
    <row r="180" spans="1:42" s="3" customFormat="1" ht="51" x14ac:dyDescent="0.25">
      <c r="A180" s="8" t="s">
        <v>22</v>
      </c>
      <c r="B180" s="8" t="s">
        <v>319</v>
      </c>
      <c r="C180" s="9">
        <v>20173235000002</v>
      </c>
      <c r="D180" s="10" t="s">
        <v>199</v>
      </c>
      <c r="E180" s="8" t="s">
        <v>142</v>
      </c>
      <c r="F180" s="11">
        <v>20000000</v>
      </c>
      <c r="G180" s="11">
        <v>0</v>
      </c>
      <c r="H180" s="11">
        <v>2533268</v>
      </c>
      <c r="I180" s="14">
        <f t="shared" si="4"/>
        <v>22533268</v>
      </c>
      <c r="J180" s="13">
        <v>2017</v>
      </c>
      <c r="K180" s="6"/>
      <c r="L180" s="35"/>
      <c r="M180" s="35"/>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row>
    <row r="181" spans="1:42" s="6" customFormat="1" ht="21" customHeight="1" x14ac:dyDescent="0.25">
      <c r="A181" s="15"/>
      <c r="B181" s="15"/>
      <c r="C181" s="15"/>
      <c r="D181" s="16" t="s">
        <v>220</v>
      </c>
      <c r="E181" s="16">
        <f>+COUNT(C141:C180)</f>
        <v>40</v>
      </c>
      <c r="F181" s="17">
        <f>SUM(F141:F180)</f>
        <v>285975617655.83997</v>
      </c>
      <c r="G181" s="17">
        <f>SUM(G141:G180)</f>
        <v>0</v>
      </c>
      <c r="H181" s="17">
        <f>SUM(H141:H180)</f>
        <v>1615973795.8800001</v>
      </c>
      <c r="I181" s="17">
        <f>SUM(I141:I180)</f>
        <v>287591591451.71997</v>
      </c>
      <c r="J181" s="19"/>
      <c r="L181" s="35"/>
      <c r="M181" s="35"/>
    </row>
    <row r="182" spans="1:42" s="3" customFormat="1" ht="51" x14ac:dyDescent="0.25">
      <c r="A182" s="8" t="s">
        <v>10</v>
      </c>
      <c r="B182" s="8" t="s">
        <v>11</v>
      </c>
      <c r="C182" s="9">
        <v>2017000020065</v>
      </c>
      <c r="D182" s="10" t="s">
        <v>226</v>
      </c>
      <c r="E182" s="8" t="s">
        <v>96</v>
      </c>
      <c r="F182" s="11">
        <v>3028749192</v>
      </c>
      <c r="G182" s="11">
        <v>0</v>
      </c>
      <c r="H182" s="11">
        <v>0</v>
      </c>
      <c r="I182" s="14">
        <f t="shared" ref="I182:I213" si="5">SUM(F182+G182+H182)</f>
        <v>3028749192</v>
      </c>
      <c r="J182" s="13">
        <v>2018</v>
      </c>
      <c r="K182" s="6"/>
      <c r="L182" s="35"/>
      <c r="M182" s="35"/>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row>
    <row r="183" spans="1:42" s="3" customFormat="1" ht="51" x14ac:dyDescent="0.25">
      <c r="A183" s="8" t="s">
        <v>10</v>
      </c>
      <c r="B183" s="8" t="s">
        <v>11</v>
      </c>
      <c r="C183" s="9">
        <v>2017000020095</v>
      </c>
      <c r="D183" s="10" t="s">
        <v>224</v>
      </c>
      <c r="E183" s="8" t="s">
        <v>95</v>
      </c>
      <c r="F183" s="11">
        <v>4461184664.8000002</v>
      </c>
      <c r="G183" s="11">
        <v>0</v>
      </c>
      <c r="H183" s="11">
        <v>0</v>
      </c>
      <c r="I183" s="14">
        <f t="shared" si="5"/>
        <v>4461184664.8000002</v>
      </c>
      <c r="J183" s="13">
        <v>2018</v>
      </c>
      <c r="K183" s="6"/>
      <c r="L183" s="35"/>
      <c r="M183" s="35"/>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row>
    <row r="184" spans="1:42" s="3" customFormat="1" ht="51" x14ac:dyDescent="0.25">
      <c r="A184" s="8" t="s">
        <v>10</v>
      </c>
      <c r="B184" s="8" t="s">
        <v>11</v>
      </c>
      <c r="C184" s="9">
        <v>2017000020111</v>
      </c>
      <c r="D184" s="10" t="s">
        <v>225</v>
      </c>
      <c r="E184" s="8" t="s">
        <v>95</v>
      </c>
      <c r="F184" s="11">
        <v>12527610149</v>
      </c>
      <c r="G184" s="11">
        <v>0</v>
      </c>
      <c r="H184" s="11">
        <v>0</v>
      </c>
      <c r="I184" s="14">
        <f t="shared" si="5"/>
        <v>12527610149</v>
      </c>
      <c r="J184" s="13">
        <v>2018</v>
      </c>
      <c r="K184" s="6"/>
      <c r="L184" s="35"/>
      <c r="M184" s="35"/>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row>
    <row r="185" spans="1:42" s="3" customFormat="1" ht="51" x14ac:dyDescent="0.25">
      <c r="A185" s="8" t="s">
        <v>10</v>
      </c>
      <c r="B185" s="8" t="s">
        <v>11</v>
      </c>
      <c r="C185" s="9">
        <v>2017000020115</v>
      </c>
      <c r="D185" s="10" t="s">
        <v>227</v>
      </c>
      <c r="E185" s="8" t="s">
        <v>96</v>
      </c>
      <c r="F185" s="11">
        <v>599403768</v>
      </c>
      <c r="G185" s="11">
        <v>0</v>
      </c>
      <c r="H185" s="11">
        <v>0</v>
      </c>
      <c r="I185" s="14">
        <f t="shared" si="5"/>
        <v>599403768</v>
      </c>
      <c r="J185" s="13">
        <v>2018</v>
      </c>
      <c r="K185" s="6"/>
      <c r="L185" s="35"/>
      <c r="M185" s="35"/>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row>
    <row r="186" spans="1:42" s="3" customFormat="1" ht="51" x14ac:dyDescent="0.25">
      <c r="A186" s="8" t="s">
        <v>10</v>
      </c>
      <c r="B186" s="8" t="s">
        <v>82</v>
      </c>
      <c r="C186" s="9">
        <v>2017000050025</v>
      </c>
      <c r="D186" s="10" t="s">
        <v>237</v>
      </c>
      <c r="E186" s="8" t="s">
        <v>159</v>
      </c>
      <c r="F186" s="11">
        <v>9352750774.9799995</v>
      </c>
      <c r="G186" s="11">
        <v>0</v>
      </c>
      <c r="H186" s="11">
        <v>0</v>
      </c>
      <c r="I186" s="14">
        <f t="shared" si="5"/>
        <v>9352750774.9799995</v>
      </c>
      <c r="J186" s="13">
        <v>2018</v>
      </c>
      <c r="K186" s="6"/>
      <c r="L186" s="35"/>
      <c r="M186" s="35"/>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row>
    <row r="187" spans="1:42" s="3" customFormat="1" ht="55.5" customHeight="1" x14ac:dyDescent="0.25">
      <c r="A187" s="8" t="s">
        <v>14</v>
      </c>
      <c r="B187" s="8" t="s">
        <v>82</v>
      </c>
      <c r="C187" s="9">
        <v>2017000050029</v>
      </c>
      <c r="D187" s="10" t="s">
        <v>236</v>
      </c>
      <c r="E187" s="8" t="s">
        <v>100</v>
      </c>
      <c r="F187" s="11">
        <v>467000000</v>
      </c>
      <c r="G187" s="11">
        <v>0</v>
      </c>
      <c r="H187" s="11">
        <v>433000000</v>
      </c>
      <c r="I187" s="14">
        <f t="shared" si="5"/>
        <v>900000000</v>
      </c>
      <c r="J187" s="13">
        <v>2018</v>
      </c>
      <c r="K187" s="6"/>
      <c r="L187" s="35"/>
      <c r="M187" s="35"/>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row>
    <row r="188" spans="1:42" s="3" customFormat="1" ht="25.5" x14ac:dyDescent="0.25">
      <c r="A188" s="8" t="s">
        <v>10</v>
      </c>
      <c r="B188" s="8" t="s">
        <v>82</v>
      </c>
      <c r="C188" s="9">
        <v>2017000050063</v>
      </c>
      <c r="D188" s="12" t="s">
        <v>258</v>
      </c>
      <c r="E188" s="8" t="s">
        <v>330</v>
      </c>
      <c r="F188" s="11">
        <v>18000000000</v>
      </c>
      <c r="G188" s="11">
        <v>0</v>
      </c>
      <c r="H188" s="11">
        <v>0</v>
      </c>
      <c r="I188" s="14">
        <f t="shared" si="5"/>
        <v>18000000000</v>
      </c>
      <c r="J188" s="13">
        <v>2018</v>
      </c>
      <c r="K188" s="6"/>
      <c r="L188" s="35"/>
      <c r="M188" s="35"/>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row>
    <row r="189" spans="1:42" s="3" customFormat="1" ht="63.75" x14ac:dyDescent="0.25">
      <c r="A189" s="8" t="s">
        <v>10</v>
      </c>
      <c r="B189" s="8" t="s">
        <v>82</v>
      </c>
      <c r="C189" s="9">
        <v>2017000050070</v>
      </c>
      <c r="D189" s="10" t="s">
        <v>263</v>
      </c>
      <c r="E189" s="8" t="s">
        <v>100</v>
      </c>
      <c r="F189" s="11">
        <v>1376558725</v>
      </c>
      <c r="G189" s="11">
        <v>0</v>
      </c>
      <c r="H189" s="11">
        <v>600000000</v>
      </c>
      <c r="I189" s="14">
        <f t="shared" si="5"/>
        <v>1976558725</v>
      </c>
      <c r="J189" s="13">
        <v>2018</v>
      </c>
      <c r="K189" s="6"/>
      <c r="L189" s="35"/>
      <c r="M189" s="35"/>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row>
    <row r="190" spans="1:42" s="3" customFormat="1" ht="51" x14ac:dyDescent="0.25">
      <c r="A190" s="8" t="s">
        <v>10</v>
      </c>
      <c r="B190" s="8" t="s">
        <v>82</v>
      </c>
      <c r="C190" s="9">
        <v>2017000050092</v>
      </c>
      <c r="D190" s="10" t="s">
        <v>268</v>
      </c>
      <c r="E190" s="8" t="s">
        <v>159</v>
      </c>
      <c r="F190" s="11">
        <v>10832053894.58</v>
      </c>
      <c r="G190" s="11">
        <v>0</v>
      </c>
      <c r="H190" s="11">
        <v>0</v>
      </c>
      <c r="I190" s="14">
        <f t="shared" si="5"/>
        <v>10832053894.58</v>
      </c>
      <c r="J190" s="13">
        <v>2018</v>
      </c>
      <c r="K190" s="6"/>
      <c r="L190" s="35"/>
      <c r="M190" s="35"/>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row>
    <row r="191" spans="1:42" s="3" customFormat="1" ht="41.25" customHeight="1" x14ac:dyDescent="0.25">
      <c r="A191" s="8" t="s">
        <v>10</v>
      </c>
      <c r="B191" s="8" t="s">
        <v>91</v>
      </c>
      <c r="C191" s="9">
        <v>2017000070011</v>
      </c>
      <c r="D191" s="10" t="s">
        <v>255</v>
      </c>
      <c r="E191" s="8" t="s">
        <v>256</v>
      </c>
      <c r="F191" s="11">
        <v>3162832585</v>
      </c>
      <c r="G191" s="11">
        <v>0</v>
      </c>
      <c r="H191" s="11">
        <v>0</v>
      </c>
      <c r="I191" s="14">
        <f t="shared" si="5"/>
        <v>3162832585</v>
      </c>
      <c r="J191" s="13">
        <v>2018</v>
      </c>
      <c r="K191" s="6"/>
      <c r="L191" s="35"/>
      <c r="M191" s="35"/>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row>
    <row r="192" spans="1:42" s="3" customFormat="1" ht="25.5" x14ac:dyDescent="0.25">
      <c r="A192" s="8" t="s">
        <v>10</v>
      </c>
      <c r="B192" s="8" t="s">
        <v>91</v>
      </c>
      <c r="C192" s="9">
        <v>2017000070050</v>
      </c>
      <c r="D192" s="10" t="s">
        <v>262</v>
      </c>
      <c r="E192" s="8" t="s">
        <v>93</v>
      </c>
      <c r="F192" s="11">
        <v>6199408359.7299995</v>
      </c>
      <c r="G192" s="11">
        <v>0</v>
      </c>
      <c r="H192" s="11">
        <v>0</v>
      </c>
      <c r="I192" s="14">
        <f t="shared" si="5"/>
        <v>6199408359.7299995</v>
      </c>
      <c r="J192" s="13">
        <v>2018</v>
      </c>
      <c r="K192" s="6"/>
      <c r="L192" s="35"/>
      <c r="M192" s="35"/>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row>
    <row r="193" spans="1:42" s="3" customFormat="1" ht="57.75" customHeight="1" x14ac:dyDescent="0.25">
      <c r="A193" s="8" t="s">
        <v>10</v>
      </c>
      <c r="B193" s="8" t="s">
        <v>91</v>
      </c>
      <c r="C193" s="9">
        <v>2017000070068</v>
      </c>
      <c r="D193" s="10" t="s">
        <v>251</v>
      </c>
      <c r="E193" s="8" t="s">
        <v>122</v>
      </c>
      <c r="F193" s="11">
        <v>1080065566.5799999</v>
      </c>
      <c r="G193" s="11">
        <v>0</v>
      </c>
      <c r="H193" s="11">
        <v>1124149875.4200001</v>
      </c>
      <c r="I193" s="14">
        <f t="shared" si="5"/>
        <v>2204215442</v>
      </c>
      <c r="J193" s="13">
        <v>2018</v>
      </c>
      <c r="K193" s="6"/>
      <c r="L193" s="35"/>
      <c r="M193" s="35"/>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row>
    <row r="194" spans="1:42" s="3" customFormat="1" ht="76.5" x14ac:dyDescent="0.25">
      <c r="A194" s="8" t="s">
        <v>10</v>
      </c>
      <c r="B194" s="8" t="s">
        <v>91</v>
      </c>
      <c r="C194" s="9">
        <v>2017000070072</v>
      </c>
      <c r="D194" s="10" t="s">
        <v>252</v>
      </c>
      <c r="E194" s="8" t="s">
        <v>122</v>
      </c>
      <c r="F194" s="11">
        <v>1128078311</v>
      </c>
      <c r="G194" s="11">
        <v>0</v>
      </c>
      <c r="H194" s="11">
        <v>0</v>
      </c>
      <c r="I194" s="14">
        <f t="shared" si="5"/>
        <v>1128078311</v>
      </c>
      <c r="J194" s="13">
        <v>2018</v>
      </c>
      <c r="K194" s="6"/>
      <c r="L194" s="35"/>
      <c r="M194" s="35"/>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row>
    <row r="195" spans="1:42" s="3" customFormat="1" ht="25.5" x14ac:dyDescent="0.25">
      <c r="A195" s="8" t="s">
        <v>10</v>
      </c>
      <c r="B195" s="8" t="s">
        <v>91</v>
      </c>
      <c r="C195" s="9">
        <v>2017000070074</v>
      </c>
      <c r="D195" s="10" t="s">
        <v>253</v>
      </c>
      <c r="E195" s="8" t="s">
        <v>122</v>
      </c>
      <c r="F195" s="11">
        <v>4218392045.1500001</v>
      </c>
      <c r="G195" s="11">
        <v>0</v>
      </c>
      <c r="H195" s="11">
        <v>0</v>
      </c>
      <c r="I195" s="14">
        <f t="shared" si="5"/>
        <v>4218392045.1500001</v>
      </c>
      <c r="J195" s="13">
        <v>2018</v>
      </c>
      <c r="K195" s="6"/>
      <c r="L195" s="35"/>
      <c r="M195" s="35"/>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row>
    <row r="196" spans="1:42" s="3" customFormat="1" ht="51" x14ac:dyDescent="0.25">
      <c r="A196" s="8" t="s">
        <v>14</v>
      </c>
      <c r="B196" s="8" t="s">
        <v>91</v>
      </c>
      <c r="C196" s="36">
        <v>2017000070079</v>
      </c>
      <c r="D196" s="10" t="s">
        <v>254</v>
      </c>
      <c r="E196" s="8" t="s">
        <v>178</v>
      </c>
      <c r="F196" s="11">
        <v>843787896</v>
      </c>
      <c r="G196" s="11">
        <v>0</v>
      </c>
      <c r="H196" s="11">
        <v>0</v>
      </c>
      <c r="I196" s="14">
        <f t="shared" si="5"/>
        <v>843787896</v>
      </c>
      <c r="J196" s="13">
        <v>2018</v>
      </c>
      <c r="K196" s="6"/>
      <c r="L196" s="35"/>
      <c r="M196" s="35"/>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row>
    <row r="197" spans="1:42" s="3" customFormat="1" ht="51" x14ac:dyDescent="0.25">
      <c r="A197" s="8" t="s">
        <v>10</v>
      </c>
      <c r="B197" s="8" t="s">
        <v>91</v>
      </c>
      <c r="C197" s="36">
        <v>2017000070079</v>
      </c>
      <c r="D197" s="10" t="s">
        <v>254</v>
      </c>
      <c r="E197" s="8" t="s">
        <v>178</v>
      </c>
      <c r="F197" s="11">
        <v>3254491701</v>
      </c>
      <c r="G197" s="11">
        <v>0</v>
      </c>
      <c r="H197" s="11">
        <v>0</v>
      </c>
      <c r="I197" s="14">
        <f t="shared" si="5"/>
        <v>3254491701</v>
      </c>
      <c r="J197" s="13">
        <v>2018</v>
      </c>
      <c r="K197" s="6"/>
      <c r="L197" s="35"/>
      <c r="M197" s="35"/>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row>
    <row r="198" spans="1:42" s="3" customFormat="1" ht="51" x14ac:dyDescent="0.25">
      <c r="A198" s="8" t="s">
        <v>221</v>
      </c>
      <c r="B198" s="8" t="s">
        <v>11</v>
      </c>
      <c r="C198" s="9">
        <v>2017000100035</v>
      </c>
      <c r="D198" s="10" t="s">
        <v>234</v>
      </c>
      <c r="E198" s="8" t="s">
        <v>235</v>
      </c>
      <c r="F198" s="11">
        <v>13315093902</v>
      </c>
      <c r="G198" s="11">
        <v>0</v>
      </c>
      <c r="H198" s="11">
        <v>493878438</v>
      </c>
      <c r="I198" s="14">
        <f t="shared" si="5"/>
        <v>13808972340</v>
      </c>
      <c r="J198" s="13">
        <v>2018</v>
      </c>
      <c r="K198" s="6"/>
      <c r="L198" s="35"/>
      <c r="M198" s="35"/>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row>
    <row r="199" spans="1:42" s="3" customFormat="1" ht="38.25" x14ac:dyDescent="0.25">
      <c r="A199" s="8" t="s">
        <v>16</v>
      </c>
      <c r="B199" s="8" t="s">
        <v>95</v>
      </c>
      <c r="C199" s="9">
        <v>2017002200203</v>
      </c>
      <c r="D199" s="10" t="s">
        <v>249</v>
      </c>
      <c r="E199" s="8" t="s">
        <v>95</v>
      </c>
      <c r="F199" s="11">
        <v>3132957683</v>
      </c>
      <c r="G199" s="11">
        <v>0</v>
      </c>
      <c r="H199" s="11">
        <v>0</v>
      </c>
      <c r="I199" s="14">
        <f t="shared" si="5"/>
        <v>3132957683</v>
      </c>
      <c r="J199" s="13">
        <v>2018</v>
      </c>
      <c r="K199" s="6"/>
      <c r="L199" s="35"/>
      <c r="M199" s="35"/>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row>
    <row r="200" spans="1:42" s="3" customFormat="1" ht="51" x14ac:dyDescent="0.25">
      <c r="A200" s="8" t="s">
        <v>10</v>
      </c>
      <c r="B200" s="8" t="s">
        <v>82</v>
      </c>
      <c r="C200" s="9">
        <v>2017004680028</v>
      </c>
      <c r="D200" s="10" t="s">
        <v>238</v>
      </c>
      <c r="E200" s="8" t="s">
        <v>144</v>
      </c>
      <c r="F200" s="11">
        <f>9340032035-23766277.26</f>
        <v>9316265757.7399998</v>
      </c>
      <c r="G200" s="11">
        <v>0</v>
      </c>
      <c r="H200" s="11">
        <v>0</v>
      </c>
      <c r="I200" s="14">
        <f t="shared" si="5"/>
        <v>9316265757.7399998</v>
      </c>
      <c r="J200" s="13">
        <v>2018</v>
      </c>
      <c r="K200" s="6"/>
      <c r="L200" s="35"/>
      <c r="M200" s="35"/>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row>
    <row r="201" spans="1:42" s="3" customFormat="1" ht="38.25" x14ac:dyDescent="0.25">
      <c r="A201" s="8" t="s">
        <v>16</v>
      </c>
      <c r="B201" s="8" t="s">
        <v>328</v>
      </c>
      <c r="C201" s="9">
        <v>2017005850055</v>
      </c>
      <c r="D201" s="10" t="s">
        <v>250</v>
      </c>
      <c r="E201" s="8" t="s">
        <v>122</v>
      </c>
      <c r="F201" s="11">
        <v>1761422276</v>
      </c>
      <c r="G201" s="11">
        <v>0</v>
      </c>
      <c r="H201" s="11">
        <v>0</v>
      </c>
      <c r="I201" s="14">
        <f t="shared" si="5"/>
        <v>1761422276</v>
      </c>
      <c r="J201" s="13">
        <v>2018</v>
      </c>
      <c r="K201" s="6"/>
      <c r="L201" s="35"/>
      <c r="M201" s="35"/>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row>
    <row r="202" spans="1:42" s="3" customFormat="1" ht="38.25" x14ac:dyDescent="0.25">
      <c r="A202" s="8" t="s">
        <v>16</v>
      </c>
      <c r="B202" s="8" t="s">
        <v>87</v>
      </c>
      <c r="C202" s="22">
        <v>2017006860013</v>
      </c>
      <c r="D202" s="10" t="s">
        <v>246</v>
      </c>
      <c r="E202" s="8" t="s">
        <v>87</v>
      </c>
      <c r="F202" s="11">
        <v>1350187398</v>
      </c>
      <c r="G202" s="11">
        <v>0</v>
      </c>
      <c r="H202" s="11">
        <v>10000000</v>
      </c>
      <c r="I202" s="14">
        <f t="shared" si="5"/>
        <v>1360187398</v>
      </c>
      <c r="J202" s="13">
        <v>2018</v>
      </c>
      <c r="K202" s="6"/>
      <c r="L202" s="35"/>
      <c r="M202" s="35"/>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row>
    <row r="203" spans="1:42" s="3" customFormat="1" ht="51" x14ac:dyDescent="0.25">
      <c r="A203" s="8" t="s">
        <v>14</v>
      </c>
      <c r="B203" s="8" t="s">
        <v>11</v>
      </c>
      <c r="C203" s="37">
        <v>2018000020008</v>
      </c>
      <c r="D203" s="10" t="s">
        <v>222</v>
      </c>
      <c r="E203" s="8" t="s">
        <v>136</v>
      </c>
      <c r="F203" s="11">
        <v>3184787452.1900001</v>
      </c>
      <c r="G203" s="11">
        <v>0</v>
      </c>
      <c r="H203" s="11">
        <v>0</v>
      </c>
      <c r="I203" s="14">
        <f t="shared" si="5"/>
        <v>3184787452.1900001</v>
      </c>
      <c r="J203" s="13">
        <v>2018</v>
      </c>
      <c r="K203" s="6"/>
      <c r="L203" s="35"/>
      <c r="M203" s="35"/>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row>
    <row r="204" spans="1:42" s="3" customFormat="1" ht="51" x14ac:dyDescent="0.25">
      <c r="A204" s="8" t="s">
        <v>10</v>
      </c>
      <c r="B204" s="8" t="s">
        <v>11</v>
      </c>
      <c r="C204" s="37">
        <v>2018000020008</v>
      </c>
      <c r="D204" s="10" t="s">
        <v>222</v>
      </c>
      <c r="E204" s="8" t="s">
        <v>136</v>
      </c>
      <c r="F204" s="11">
        <v>16230651723.57</v>
      </c>
      <c r="G204" s="11">
        <v>0</v>
      </c>
      <c r="H204" s="11">
        <v>0</v>
      </c>
      <c r="I204" s="14">
        <f t="shared" si="5"/>
        <v>16230651723.57</v>
      </c>
      <c r="J204" s="13">
        <v>2018</v>
      </c>
      <c r="K204" s="6"/>
      <c r="L204" s="35"/>
      <c r="M204" s="35"/>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row>
    <row r="205" spans="1:42" s="3" customFormat="1" ht="63.75" x14ac:dyDescent="0.25">
      <c r="A205" s="8" t="s">
        <v>10</v>
      </c>
      <c r="B205" s="8" t="s">
        <v>11</v>
      </c>
      <c r="C205" s="38">
        <v>2018000020030</v>
      </c>
      <c r="D205" s="10" t="s">
        <v>223</v>
      </c>
      <c r="E205" s="8" t="s">
        <v>136</v>
      </c>
      <c r="F205" s="11">
        <v>15011097233.280001</v>
      </c>
      <c r="G205" s="11">
        <v>0</v>
      </c>
      <c r="H205" s="11">
        <v>0</v>
      </c>
      <c r="I205" s="14">
        <f t="shared" si="5"/>
        <v>15011097233.280001</v>
      </c>
      <c r="J205" s="13">
        <v>2018</v>
      </c>
      <c r="K205" s="6"/>
      <c r="L205" s="35"/>
      <c r="M205" s="35"/>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row>
    <row r="206" spans="1:42" s="3" customFormat="1" ht="76.5" x14ac:dyDescent="0.25">
      <c r="A206" s="8" t="s">
        <v>10</v>
      </c>
      <c r="B206" s="8" t="s">
        <v>123</v>
      </c>
      <c r="C206" s="9">
        <v>2018000030011</v>
      </c>
      <c r="D206" s="10" t="s">
        <v>257</v>
      </c>
      <c r="E206" s="8" t="s">
        <v>154</v>
      </c>
      <c r="F206" s="11">
        <v>6441885320</v>
      </c>
      <c r="G206" s="11">
        <v>0</v>
      </c>
      <c r="H206" s="11">
        <v>0</v>
      </c>
      <c r="I206" s="14">
        <f t="shared" si="5"/>
        <v>6441885320</v>
      </c>
      <c r="J206" s="13">
        <v>2018</v>
      </c>
      <c r="K206" s="6"/>
      <c r="L206" s="35"/>
      <c r="M206" s="35"/>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row>
    <row r="207" spans="1:42" s="3" customFormat="1" ht="76.5" x14ac:dyDescent="0.25">
      <c r="A207" s="8" t="s">
        <v>10</v>
      </c>
      <c r="B207" s="8" t="s">
        <v>123</v>
      </c>
      <c r="C207" s="9">
        <v>2018000030064</v>
      </c>
      <c r="D207" s="23" t="s">
        <v>279</v>
      </c>
      <c r="E207" s="8" t="s">
        <v>154</v>
      </c>
      <c r="F207" s="11">
        <v>8549288144</v>
      </c>
      <c r="G207" s="11">
        <v>0</v>
      </c>
      <c r="H207" s="11">
        <v>0</v>
      </c>
      <c r="I207" s="14">
        <f t="shared" si="5"/>
        <v>8549288144</v>
      </c>
      <c r="J207" s="13">
        <v>2018</v>
      </c>
      <c r="K207" s="6"/>
      <c r="L207" s="35"/>
      <c r="M207" s="35"/>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row>
    <row r="208" spans="1:42" s="3" customFormat="1" ht="25.5" x14ac:dyDescent="0.25">
      <c r="A208" s="8" t="s">
        <v>10</v>
      </c>
      <c r="B208" s="8" t="s">
        <v>123</v>
      </c>
      <c r="C208" s="9">
        <v>2018000030077</v>
      </c>
      <c r="D208" s="23" t="s">
        <v>276</v>
      </c>
      <c r="E208" s="13" t="s">
        <v>189</v>
      </c>
      <c r="F208" s="11">
        <v>10843701908.200001</v>
      </c>
      <c r="G208" s="11">
        <v>0</v>
      </c>
      <c r="H208" s="11">
        <v>0</v>
      </c>
      <c r="I208" s="14">
        <f t="shared" si="5"/>
        <v>10843701908.200001</v>
      </c>
      <c r="J208" s="13">
        <v>2018</v>
      </c>
      <c r="K208" s="6"/>
      <c r="L208" s="35"/>
      <c r="M208" s="35"/>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row>
    <row r="209" spans="1:42" s="3" customFormat="1" ht="63.75" x14ac:dyDescent="0.25">
      <c r="A209" s="8" t="s">
        <v>10</v>
      </c>
      <c r="B209" s="8" t="s">
        <v>123</v>
      </c>
      <c r="C209" s="9">
        <v>2018000030080</v>
      </c>
      <c r="D209" s="23" t="s">
        <v>264</v>
      </c>
      <c r="E209" s="8" t="s">
        <v>154</v>
      </c>
      <c r="F209" s="11">
        <v>3004864252</v>
      </c>
      <c r="G209" s="11">
        <v>0</v>
      </c>
      <c r="H209" s="11">
        <v>0</v>
      </c>
      <c r="I209" s="14">
        <f t="shared" si="5"/>
        <v>3004864252</v>
      </c>
      <c r="J209" s="13">
        <v>2018</v>
      </c>
      <c r="K209" s="6"/>
      <c r="L209" s="35"/>
      <c r="M209" s="35"/>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row>
    <row r="210" spans="1:42" s="3" customFormat="1" ht="51" x14ac:dyDescent="0.25">
      <c r="A210" s="8" t="s">
        <v>10</v>
      </c>
      <c r="B210" s="8" t="s">
        <v>123</v>
      </c>
      <c r="C210" s="9">
        <v>2018000030081</v>
      </c>
      <c r="D210" s="23" t="s">
        <v>277</v>
      </c>
      <c r="E210" s="13" t="s">
        <v>189</v>
      </c>
      <c r="F210" s="11">
        <v>4285990860.1700001</v>
      </c>
      <c r="G210" s="11">
        <v>0</v>
      </c>
      <c r="H210" s="11">
        <v>0</v>
      </c>
      <c r="I210" s="14">
        <f t="shared" si="5"/>
        <v>4285990860.1700001</v>
      </c>
      <c r="J210" s="13">
        <v>2018</v>
      </c>
      <c r="K210" s="6"/>
      <c r="L210" s="35"/>
      <c r="M210" s="35"/>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row>
    <row r="211" spans="1:42" s="3" customFormat="1" ht="63.75" x14ac:dyDescent="0.25">
      <c r="A211" s="8" t="s">
        <v>10</v>
      </c>
      <c r="B211" s="8" t="s">
        <v>123</v>
      </c>
      <c r="C211" s="9">
        <v>2018000030184</v>
      </c>
      <c r="D211" s="23" t="s">
        <v>274</v>
      </c>
      <c r="E211" s="13" t="s">
        <v>125</v>
      </c>
      <c r="F211" s="11">
        <v>6087308800</v>
      </c>
      <c r="G211" s="11">
        <v>1780605200</v>
      </c>
      <c r="H211" s="11">
        <v>0</v>
      </c>
      <c r="I211" s="14">
        <f t="shared" si="5"/>
        <v>7867914000</v>
      </c>
      <c r="J211" s="13">
        <v>2018</v>
      </c>
      <c r="K211" s="6"/>
      <c r="L211" s="35"/>
      <c r="M211" s="35"/>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row>
    <row r="212" spans="1:42" s="3" customFormat="1" ht="51" x14ac:dyDescent="0.25">
      <c r="A212" s="22" t="s">
        <v>14</v>
      </c>
      <c r="B212" s="13" t="s">
        <v>88</v>
      </c>
      <c r="C212" s="36">
        <v>2018000040015</v>
      </c>
      <c r="D212" s="23" t="s">
        <v>266</v>
      </c>
      <c r="E212" s="28" t="s">
        <v>117</v>
      </c>
      <c r="F212" s="11">
        <v>5605504524</v>
      </c>
      <c r="G212" s="11">
        <v>0</v>
      </c>
      <c r="H212" s="11">
        <v>0</v>
      </c>
      <c r="I212" s="14">
        <f t="shared" si="5"/>
        <v>5605504524</v>
      </c>
      <c r="J212" s="13">
        <v>2018</v>
      </c>
      <c r="K212" s="6"/>
      <c r="L212" s="35"/>
      <c r="M212" s="35"/>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row>
    <row r="213" spans="1:42" s="3" customFormat="1" ht="51" x14ac:dyDescent="0.25">
      <c r="A213" s="22" t="s">
        <v>10</v>
      </c>
      <c r="B213" s="13" t="s">
        <v>88</v>
      </c>
      <c r="C213" s="36">
        <v>2018000040015</v>
      </c>
      <c r="D213" s="23" t="s">
        <v>266</v>
      </c>
      <c r="E213" s="28" t="s">
        <v>117</v>
      </c>
      <c r="F213" s="11">
        <f>9240350301</f>
        <v>9240350301</v>
      </c>
      <c r="G213" s="11">
        <v>0</v>
      </c>
      <c r="H213" s="11">
        <v>0</v>
      </c>
      <c r="I213" s="14">
        <f t="shared" si="5"/>
        <v>9240350301</v>
      </c>
      <c r="J213" s="13">
        <v>2018</v>
      </c>
      <c r="K213" s="6"/>
      <c r="L213" s="35"/>
      <c r="M213" s="35"/>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row>
    <row r="214" spans="1:42" s="3" customFormat="1" ht="38.25" x14ac:dyDescent="0.25">
      <c r="A214" s="8" t="s">
        <v>10</v>
      </c>
      <c r="B214" s="8" t="s">
        <v>88</v>
      </c>
      <c r="C214" s="9">
        <v>2018000040029</v>
      </c>
      <c r="D214" s="23" t="s">
        <v>265</v>
      </c>
      <c r="E214" s="8" t="s">
        <v>90</v>
      </c>
      <c r="F214" s="11">
        <v>12638943551</v>
      </c>
      <c r="G214" s="11">
        <v>0</v>
      </c>
      <c r="H214" s="11">
        <v>0</v>
      </c>
      <c r="I214" s="14">
        <f t="shared" ref="I214:I245" si="6">SUM(F214+G214+H214)</f>
        <v>12638943551</v>
      </c>
      <c r="J214" s="13">
        <v>2018</v>
      </c>
      <c r="K214" s="6"/>
      <c r="L214" s="35"/>
      <c r="M214" s="35"/>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row>
    <row r="215" spans="1:42" s="3" customFormat="1" ht="38.25" x14ac:dyDescent="0.25">
      <c r="A215" s="8" t="s">
        <v>14</v>
      </c>
      <c r="B215" s="8" t="s">
        <v>88</v>
      </c>
      <c r="C215" s="9">
        <v>2018000040042</v>
      </c>
      <c r="D215" s="23" t="s">
        <v>267</v>
      </c>
      <c r="E215" s="8" t="s">
        <v>117</v>
      </c>
      <c r="F215" s="11">
        <v>8725329896</v>
      </c>
      <c r="G215" s="11">
        <v>0</v>
      </c>
      <c r="H215" s="11">
        <v>0</v>
      </c>
      <c r="I215" s="14">
        <f t="shared" si="6"/>
        <v>8725329896</v>
      </c>
      <c r="J215" s="13">
        <v>2018</v>
      </c>
      <c r="K215" s="6"/>
      <c r="L215" s="35"/>
      <c r="M215" s="35"/>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row>
    <row r="216" spans="1:42" s="3" customFormat="1" ht="39" customHeight="1" x14ac:dyDescent="0.25">
      <c r="A216" s="8" t="s">
        <v>10</v>
      </c>
      <c r="B216" s="8" t="s">
        <v>88</v>
      </c>
      <c r="C216" s="9">
        <v>2018000040052</v>
      </c>
      <c r="D216" s="12" t="s">
        <v>271</v>
      </c>
      <c r="E216" s="8" t="s">
        <v>119</v>
      </c>
      <c r="F216" s="11">
        <v>13009279755</v>
      </c>
      <c r="G216" s="11">
        <v>0</v>
      </c>
      <c r="H216" s="11">
        <v>0</v>
      </c>
      <c r="I216" s="14">
        <f t="shared" si="6"/>
        <v>13009279755</v>
      </c>
      <c r="J216" s="13">
        <v>2018</v>
      </c>
      <c r="K216" s="6"/>
      <c r="L216" s="35"/>
      <c r="M216" s="35"/>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row>
    <row r="217" spans="1:42" s="3" customFormat="1" ht="38.25" x14ac:dyDescent="0.25">
      <c r="A217" s="8" t="s">
        <v>14</v>
      </c>
      <c r="B217" s="8" t="s">
        <v>82</v>
      </c>
      <c r="C217" s="9">
        <v>2018000050004</v>
      </c>
      <c r="D217" s="12" t="s">
        <v>269</v>
      </c>
      <c r="E217" s="8" t="s">
        <v>331</v>
      </c>
      <c r="F217" s="11">
        <v>5080822591</v>
      </c>
      <c r="G217" s="11">
        <v>0</v>
      </c>
      <c r="H217" s="11">
        <v>0</v>
      </c>
      <c r="I217" s="14">
        <f t="shared" si="6"/>
        <v>5080822591</v>
      </c>
      <c r="J217" s="13">
        <v>2018</v>
      </c>
      <c r="K217" s="6"/>
      <c r="L217" s="35"/>
      <c r="M217" s="35"/>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row>
    <row r="218" spans="1:42" s="3" customFormat="1" ht="38.25" x14ac:dyDescent="0.25">
      <c r="A218" s="8" t="s">
        <v>14</v>
      </c>
      <c r="B218" s="8" t="s">
        <v>82</v>
      </c>
      <c r="C218" s="36">
        <v>2018000050048</v>
      </c>
      <c r="D218" s="12" t="s">
        <v>270</v>
      </c>
      <c r="E218" s="8" t="s">
        <v>142</v>
      </c>
      <c r="F218" s="11">
        <v>340048595.44</v>
      </c>
      <c r="G218" s="11">
        <v>0</v>
      </c>
      <c r="H218" s="11">
        <v>0</v>
      </c>
      <c r="I218" s="14">
        <f t="shared" si="6"/>
        <v>340048595.44</v>
      </c>
      <c r="J218" s="13">
        <v>2018</v>
      </c>
      <c r="K218" s="6"/>
      <c r="L218" s="35"/>
      <c r="M218" s="35"/>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row>
    <row r="219" spans="1:42" s="3" customFormat="1" ht="38.25" x14ac:dyDescent="0.25">
      <c r="A219" s="8" t="s">
        <v>10</v>
      </c>
      <c r="B219" s="8" t="s">
        <v>82</v>
      </c>
      <c r="C219" s="36">
        <v>2018000050048</v>
      </c>
      <c r="D219" s="12" t="s">
        <v>270</v>
      </c>
      <c r="E219" s="8" t="s">
        <v>142</v>
      </c>
      <c r="F219" s="11">
        <v>4965930256.5600004</v>
      </c>
      <c r="G219" s="11">
        <v>0</v>
      </c>
      <c r="H219" s="11">
        <v>0</v>
      </c>
      <c r="I219" s="14">
        <f t="shared" si="6"/>
        <v>4965930256.5600004</v>
      </c>
      <c r="J219" s="13">
        <v>2018</v>
      </c>
      <c r="K219" s="6"/>
      <c r="L219" s="35"/>
      <c r="M219" s="35"/>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row>
    <row r="220" spans="1:42" s="3" customFormat="1" ht="51" x14ac:dyDescent="0.25">
      <c r="A220" s="8" t="s">
        <v>14</v>
      </c>
      <c r="B220" s="8" t="s">
        <v>85</v>
      </c>
      <c r="C220" s="36">
        <v>2018000060024</v>
      </c>
      <c r="D220" s="10" t="s">
        <v>242</v>
      </c>
      <c r="E220" s="8" t="s">
        <v>87</v>
      </c>
      <c r="F220" s="11">
        <v>100000000</v>
      </c>
      <c r="G220" s="11">
        <v>0</v>
      </c>
      <c r="H220" s="11">
        <v>0</v>
      </c>
      <c r="I220" s="14">
        <f t="shared" si="6"/>
        <v>100000000</v>
      </c>
      <c r="J220" s="13">
        <v>2018</v>
      </c>
      <c r="K220" s="6"/>
      <c r="L220" s="35"/>
      <c r="M220" s="35"/>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row>
    <row r="221" spans="1:42" s="3" customFormat="1" ht="51" x14ac:dyDescent="0.25">
      <c r="A221" s="8" t="s">
        <v>10</v>
      </c>
      <c r="B221" s="8" t="s">
        <v>85</v>
      </c>
      <c r="C221" s="36">
        <v>2018000060024</v>
      </c>
      <c r="D221" s="10" t="s">
        <v>242</v>
      </c>
      <c r="E221" s="8" t="s">
        <v>87</v>
      </c>
      <c r="F221" s="11">
        <v>7002565612</v>
      </c>
      <c r="G221" s="11">
        <v>0</v>
      </c>
      <c r="H221" s="11">
        <v>0</v>
      </c>
      <c r="I221" s="14">
        <f t="shared" si="6"/>
        <v>7002565612</v>
      </c>
      <c r="J221" s="13">
        <v>2018</v>
      </c>
      <c r="K221" s="6"/>
      <c r="L221" s="35"/>
      <c r="M221" s="35"/>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row>
    <row r="222" spans="1:42" s="3" customFormat="1" ht="51" x14ac:dyDescent="0.25">
      <c r="A222" s="8" t="s">
        <v>14</v>
      </c>
      <c r="B222" s="8" t="s">
        <v>85</v>
      </c>
      <c r="C222" s="36">
        <v>2018000060031</v>
      </c>
      <c r="D222" s="12" t="s">
        <v>243</v>
      </c>
      <c r="E222" s="8" t="s">
        <v>87</v>
      </c>
      <c r="F222" s="11">
        <v>583470956.66999996</v>
      </c>
      <c r="G222" s="11">
        <v>0</v>
      </c>
      <c r="H222" s="11">
        <v>0</v>
      </c>
      <c r="I222" s="14">
        <f t="shared" si="6"/>
        <v>583470956.66999996</v>
      </c>
      <c r="J222" s="13">
        <v>2018</v>
      </c>
      <c r="K222" s="6"/>
      <c r="L222" s="35"/>
      <c r="M222" s="35"/>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row>
    <row r="223" spans="1:42" s="3" customFormat="1" ht="51" x14ac:dyDescent="0.25">
      <c r="A223" s="8" t="s">
        <v>10</v>
      </c>
      <c r="B223" s="8" t="s">
        <v>85</v>
      </c>
      <c r="C223" s="36">
        <v>2018000060031</v>
      </c>
      <c r="D223" s="12" t="s">
        <v>243</v>
      </c>
      <c r="E223" s="8" t="s">
        <v>87</v>
      </c>
      <c r="F223" s="11">
        <v>1420284562.3299999</v>
      </c>
      <c r="G223" s="11">
        <v>0</v>
      </c>
      <c r="H223" s="11">
        <v>0</v>
      </c>
      <c r="I223" s="14">
        <f t="shared" si="6"/>
        <v>1420284562.3299999</v>
      </c>
      <c r="J223" s="13">
        <v>2018</v>
      </c>
      <c r="K223" s="6"/>
      <c r="L223" s="35"/>
      <c r="M223" s="35"/>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row>
    <row r="224" spans="1:42" s="3" customFormat="1" ht="51" x14ac:dyDescent="0.25">
      <c r="A224" s="8" t="s">
        <v>10</v>
      </c>
      <c r="B224" s="8" t="s">
        <v>91</v>
      </c>
      <c r="C224" s="9">
        <v>2018000070001</v>
      </c>
      <c r="D224" s="10" t="s">
        <v>261</v>
      </c>
      <c r="E224" s="8" t="s">
        <v>256</v>
      </c>
      <c r="F224" s="11">
        <v>599999785</v>
      </c>
      <c r="G224" s="11">
        <v>0</v>
      </c>
      <c r="H224" s="11">
        <v>0</v>
      </c>
      <c r="I224" s="14">
        <f t="shared" si="6"/>
        <v>599999785</v>
      </c>
      <c r="J224" s="13">
        <v>2018</v>
      </c>
      <c r="K224" s="6"/>
      <c r="L224" s="35"/>
      <c r="M224" s="35"/>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row>
    <row r="225" spans="1:42" s="3" customFormat="1" ht="63.75" x14ac:dyDescent="0.25">
      <c r="A225" s="8" t="s">
        <v>10</v>
      </c>
      <c r="B225" s="8" t="s">
        <v>91</v>
      </c>
      <c r="C225" s="9">
        <v>2018000070015</v>
      </c>
      <c r="D225" s="23" t="s">
        <v>259</v>
      </c>
      <c r="E225" s="8" t="s">
        <v>260</v>
      </c>
      <c r="F225" s="11">
        <v>5053382868.1599998</v>
      </c>
      <c r="G225" s="11">
        <v>0</v>
      </c>
      <c r="H225" s="11">
        <v>0</v>
      </c>
      <c r="I225" s="14">
        <f t="shared" si="6"/>
        <v>5053382868.1599998</v>
      </c>
      <c r="J225" s="13">
        <v>2018</v>
      </c>
      <c r="K225" s="6"/>
      <c r="L225" s="35"/>
      <c r="M225" s="35"/>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row>
    <row r="226" spans="1:42" s="3" customFormat="1" ht="30" customHeight="1" x14ac:dyDescent="0.25">
      <c r="A226" s="8" t="s">
        <v>10</v>
      </c>
      <c r="B226" s="8" t="s">
        <v>91</v>
      </c>
      <c r="C226" s="9">
        <v>2018000070024</v>
      </c>
      <c r="D226" s="23" t="s">
        <v>273</v>
      </c>
      <c r="E226" s="8" t="s">
        <v>152</v>
      </c>
      <c r="F226" s="11">
        <v>14422728202</v>
      </c>
      <c r="G226" s="11">
        <v>0</v>
      </c>
      <c r="H226" s="11">
        <v>0</v>
      </c>
      <c r="I226" s="14">
        <f t="shared" si="6"/>
        <v>14422728202</v>
      </c>
      <c r="J226" s="13">
        <v>2018</v>
      </c>
      <c r="K226" s="6"/>
      <c r="L226" s="35"/>
      <c r="M226" s="35"/>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row>
    <row r="227" spans="1:42" s="3" customFormat="1" ht="41.25" customHeight="1" x14ac:dyDescent="0.25">
      <c r="A227" s="8" t="s">
        <v>14</v>
      </c>
      <c r="B227" s="8" t="s">
        <v>91</v>
      </c>
      <c r="C227" s="36">
        <v>2018000070039</v>
      </c>
      <c r="D227" s="23" t="s">
        <v>272</v>
      </c>
      <c r="E227" s="13" t="s">
        <v>122</v>
      </c>
      <c r="F227" s="11">
        <v>5575572286</v>
      </c>
      <c r="G227" s="11">
        <v>0</v>
      </c>
      <c r="H227" s="11">
        <v>0</v>
      </c>
      <c r="I227" s="14">
        <f t="shared" si="6"/>
        <v>5575572286</v>
      </c>
      <c r="J227" s="13">
        <v>2018</v>
      </c>
      <c r="K227" s="6"/>
      <c r="L227" s="35"/>
      <c r="M227" s="35"/>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row>
    <row r="228" spans="1:42" s="3" customFormat="1" ht="38.25" x14ac:dyDescent="0.25">
      <c r="A228" s="8" t="s">
        <v>10</v>
      </c>
      <c r="B228" s="8" t="s">
        <v>91</v>
      </c>
      <c r="C228" s="36">
        <v>2018000070039</v>
      </c>
      <c r="D228" s="23" t="s">
        <v>272</v>
      </c>
      <c r="E228" s="13" t="s">
        <v>122</v>
      </c>
      <c r="F228" s="11">
        <v>3335858559</v>
      </c>
      <c r="G228" s="11">
        <v>0</v>
      </c>
      <c r="H228" s="11">
        <v>0</v>
      </c>
      <c r="I228" s="14">
        <f t="shared" si="6"/>
        <v>3335858559</v>
      </c>
      <c r="J228" s="13">
        <v>2018</v>
      </c>
      <c r="K228" s="6"/>
      <c r="L228" s="35"/>
      <c r="M228" s="35"/>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row>
    <row r="229" spans="1:42" s="3" customFormat="1" ht="38.25" x14ac:dyDescent="0.25">
      <c r="A229" s="8" t="s">
        <v>16</v>
      </c>
      <c r="B229" s="8" t="s">
        <v>95</v>
      </c>
      <c r="C229" s="9">
        <v>2018002200053</v>
      </c>
      <c r="D229" s="23" t="s">
        <v>248</v>
      </c>
      <c r="E229" s="8" t="s">
        <v>95</v>
      </c>
      <c r="F229" s="11">
        <v>1721774496</v>
      </c>
      <c r="G229" s="11">
        <v>0</v>
      </c>
      <c r="H229" s="11">
        <v>35322865</v>
      </c>
      <c r="I229" s="14">
        <f t="shared" si="6"/>
        <v>1757097361</v>
      </c>
      <c r="J229" s="13">
        <v>2018</v>
      </c>
      <c r="K229" s="6"/>
      <c r="L229" s="35"/>
      <c r="M229" s="35"/>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row>
    <row r="230" spans="1:42" s="3" customFormat="1" ht="63.75" x14ac:dyDescent="0.25">
      <c r="A230" s="8" t="s">
        <v>16</v>
      </c>
      <c r="B230" s="8" t="s">
        <v>95</v>
      </c>
      <c r="C230" s="9">
        <v>2018002200107</v>
      </c>
      <c r="D230" s="23" t="s">
        <v>247</v>
      </c>
      <c r="E230" s="8" t="s">
        <v>95</v>
      </c>
      <c r="F230" s="11">
        <v>1045662129</v>
      </c>
      <c r="G230" s="11">
        <v>0</v>
      </c>
      <c r="H230" s="11">
        <v>0</v>
      </c>
      <c r="I230" s="14">
        <f t="shared" si="6"/>
        <v>1045662129</v>
      </c>
      <c r="J230" s="13">
        <v>2018</v>
      </c>
      <c r="K230" s="6"/>
      <c r="L230" s="35"/>
      <c r="M230" s="35"/>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row>
    <row r="231" spans="1:42" s="3" customFormat="1" ht="51" x14ac:dyDescent="0.25">
      <c r="A231" s="8" t="s">
        <v>16</v>
      </c>
      <c r="B231" s="8" t="s">
        <v>17</v>
      </c>
      <c r="C231" s="9">
        <v>2018002440036</v>
      </c>
      <c r="D231" s="23" t="s">
        <v>18</v>
      </c>
      <c r="E231" s="13" t="s">
        <v>17</v>
      </c>
      <c r="F231" s="11">
        <v>4397872238.2200003</v>
      </c>
      <c r="G231" s="11">
        <v>0</v>
      </c>
      <c r="H231" s="11">
        <v>0</v>
      </c>
      <c r="I231" s="14">
        <f t="shared" si="6"/>
        <v>4397872238.2200003</v>
      </c>
      <c r="J231" s="13">
        <v>2018</v>
      </c>
      <c r="K231" s="6"/>
      <c r="L231" s="35"/>
      <c r="M231" s="35"/>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row>
    <row r="232" spans="1:42" s="3" customFormat="1" ht="38.25" x14ac:dyDescent="0.25">
      <c r="A232" s="8" t="s">
        <v>16</v>
      </c>
      <c r="B232" s="8" t="s">
        <v>17</v>
      </c>
      <c r="C232" s="9">
        <v>2018002440067</v>
      </c>
      <c r="D232" s="23" t="s">
        <v>20</v>
      </c>
      <c r="E232" s="13" t="s">
        <v>17</v>
      </c>
      <c r="F232" s="11">
        <v>4363411441</v>
      </c>
      <c r="G232" s="11">
        <v>0</v>
      </c>
      <c r="H232" s="11">
        <v>0</v>
      </c>
      <c r="I232" s="14">
        <f t="shared" si="6"/>
        <v>4363411441</v>
      </c>
      <c r="J232" s="13">
        <v>2018</v>
      </c>
      <c r="K232" s="6"/>
      <c r="L232" s="35"/>
      <c r="M232" s="35"/>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row>
    <row r="233" spans="1:42" s="3" customFormat="1" ht="51" x14ac:dyDescent="0.25">
      <c r="A233" s="13" t="s">
        <v>16</v>
      </c>
      <c r="B233" s="13" t="s">
        <v>195</v>
      </c>
      <c r="C233" s="9">
        <v>2018002470030</v>
      </c>
      <c r="D233" s="23" t="s">
        <v>278</v>
      </c>
      <c r="E233" s="8" t="s">
        <v>195</v>
      </c>
      <c r="F233" s="11">
        <v>1293130289</v>
      </c>
      <c r="G233" s="11">
        <v>0</v>
      </c>
      <c r="H233" s="11">
        <v>0</v>
      </c>
      <c r="I233" s="14">
        <f t="shared" si="6"/>
        <v>1293130289</v>
      </c>
      <c r="J233" s="13">
        <v>2018</v>
      </c>
      <c r="K233" s="6"/>
      <c r="L233" s="35"/>
      <c r="M233" s="35"/>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row>
    <row r="234" spans="1:42" s="3" customFormat="1" ht="51" x14ac:dyDescent="0.25">
      <c r="A234" s="8" t="s">
        <v>16</v>
      </c>
      <c r="B234" s="8" t="s">
        <v>87</v>
      </c>
      <c r="C234" s="9">
        <v>2018006860008</v>
      </c>
      <c r="D234" s="23" t="s">
        <v>241</v>
      </c>
      <c r="E234" s="8" t="s">
        <v>87</v>
      </c>
      <c r="F234" s="11">
        <v>1810318651</v>
      </c>
      <c r="G234" s="11">
        <v>0</v>
      </c>
      <c r="H234" s="11">
        <v>0</v>
      </c>
      <c r="I234" s="14">
        <f t="shared" si="6"/>
        <v>1810318651</v>
      </c>
      <c r="J234" s="13">
        <v>2018</v>
      </c>
      <c r="K234" s="6"/>
      <c r="L234" s="35"/>
      <c r="M234" s="35"/>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row>
    <row r="235" spans="1:42" s="3" customFormat="1" ht="51" x14ac:dyDescent="0.25">
      <c r="A235" s="8" t="s">
        <v>129</v>
      </c>
      <c r="B235" s="8" t="s">
        <v>329</v>
      </c>
      <c r="C235" s="9">
        <v>2018523990001</v>
      </c>
      <c r="D235" s="23" t="s">
        <v>275</v>
      </c>
      <c r="E235" s="13" t="s">
        <v>125</v>
      </c>
      <c r="F235" s="11">
        <v>1465805380</v>
      </c>
      <c r="G235" s="11">
        <v>0</v>
      </c>
      <c r="H235" s="11">
        <v>0</v>
      </c>
      <c r="I235" s="14">
        <f t="shared" si="6"/>
        <v>1465805380</v>
      </c>
      <c r="J235" s="13">
        <v>2018</v>
      </c>
      <c r="K235" s="6"/>
      <c r="L235" s="35"/>
      <c r="M235" s="35"/>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row>
    <row r="236" spans="1:42" s="3" customFormat="1" ht="51" x14ac:dyDescent="0.25">
      <c r="A236" s="8" t="s">
        <v>22</v>
      </c>
      <c r="B236" s="8" t="s">
        <v>306</v>
      </c>
      <c r="C236" s="9">
        <v>20173219000001</v>
      </c>
      <c r="D236" s="10" t="s">
        <v>230</v>
      </c>
      <c r="E236" s="8" t="s">
        <v>95</v>
      </c>
      <c r="F236" s="11">
        <v>606031416.89999998</v>
      </c>
      <c r="G236" s="11">
        <v>0</v>
      </c>
      <c r="H236" s="11">
        <v>0</v>
      </c>
      <c r="I236" s="14">
        <f t="shared" si="6"/>
        <v>606031416.89999998</v>
      </c>
      <c r="J236" s="13">
        <v>2018</v>
      </c>
      <c r="K236" s="6"/>
      <c r="L236" s="35"/>
      <c r="M236" s="35"/>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row>
    <row r="237" spans="1:42" s="3" customFormat="1" ht="38.25" x14ac:dyDescent="0.25">
      <c r="A237" s="8" t="s">
        <v>22</v>
      </c>
      <c r="B237" s="8" t="s">
        <v>306</v>
      </c>
      <c r="C237" s="9">
        <v>20173219000002</v>
      </c>
      <c r="D237" s="10" t="s">
        <v>229</v>
      </c>
      <c r="E237" s="8" t="s">
        <v>95</v>
      </c>
      <c r="F237" s="11">
        <v>127223400</v>
      </c>
      <c r="G237" s="11">
        <v>0</v>
      </c>
      <c r="H237" s="11">
        <v>0</v>
      </c>
      <c r="I237" s="14">
        <f t="shared" si="6"/>
        <v>127223400</v>
      </c>
      <c r="J237" s="13">
        <v>2018</v>
      </c>
      <c r="K237" s="6"/>
      <c r="L237" s="35"/>
      <c r="M237" s="35"/>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row>
    <row r="238" spans="1:42" s="3" customFormat="1" ht="66" customHeight="1" x14ac:dyDescent="0.25">
      <c r="A238" s="8" t="s">
        <v>22</v>
      </c>
      <c r="B238" s="8" t="s">
        <v>306</v>
      </c>
      <c r="C238" s="9">
        <v>20173219000003</v>
      </c>
      <c r="D238" s="10" t="s">
        <v>228</v>
      </c>
      <c r="E238" s="8" t="s">
        <v>95</v>
      </c>
      <c r="F238" s="11">
        <v>854743069</v>
      </c>
      <c r="G238" s="11">
        <v>0</v>
      </c>
      <c r="H238" s="11">
        <v>0</v>
      </c>
      <c r="I238" s="14">
        <f t="shared" si="6"/>
        <v>854743069</v>
      </c>
      <c r="J238" s="13">
        <v>2018</v>
      </c>
      <c r="K238" s="6"/>
      <c r="L238" s="35"/>
      <c r="M238" s="35"/>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row>
    <row r="239" spans="1:42" s="3" customFormat="1" ht="51" x14ac:dyDescent="0.25">
      <c r="A239" s="8" t="s">
        <v>244</v>
      </c>
      <c r="B239" s="8" t="s">
        <v>244</v>
      </c>
      <c r="C239" s="9">
        <v>20182401060004</v>
      </c>
      <c r="D239" s="10" t="s">
        <v>245</v>
      </c>
      <c r="E239" s="8" t="s">
        <v>195</v>
      </c>
      <c r="F239" s="11">
        <v>9486387438</v>
      </c>
      <c r="G239" s="11">
        <v>0</v>
      </c>
      <c r="H239" s="11">
        <v>0</v>
      </c>
      <c r="I239" s="14">
        <f t="shared" si="6"/>
        <v>9486387438</v>
      </c>
      <c r="J239" s="13">
        <v>2018</v>
      </c>
      <c r="K239" s="6"/>
      <c r="L239" s="35"/>
      <c r="M239" s="35"/>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row>
    <row r="240" spans="1:42" s="3" customFormat="1" ht="39.75" customHeight="1" x14ac:dyDescent="0.25">
      <c r="A240" s="8" t="s">
        <v>22</v>
      </c>
      <c r="B240" s="8" t="s">
        <v>5</v>
      </c>
      <c r="C240" s="9">
        <v>20183218000001</v>
      </c>
      <c r="D240" s="10" t="s">
        <v>71</v>
      </c>
      <c r="E240" s="8" t="s">
        <v>17</v>
      </c>
      <c r="F240" s="11">
        <v>2147307826</v>
      </c>
      <c r="G240" s="11">
        <v>0</v>
      </c>
      <c r="H240" s="11">
        <v>0</v>
      </c>
      <c r="I240" s="14">
        <f t="shared" si="6"/>
        <v>2147307826</v>
      </c>
      <c r="J240" s="13">
        <v>2018</v>
      </c>
      <c r="K240" s="6"/>
      <c r="L240" s="35"/>
      <c r="M240" s="35"/>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row>
    <row r="241" spans="1:42" s="3" customFormat="1" ht="38.25" x14ac:dyDescent="0.25">
      <c r="A241" s="8" t="s">
        <v>22</v>
      </c>
      <c r="B241" s="8" t="s">
        <v>5</v>
      </c>
      <c r="C241" s="9">
        <v>20183218000002</v>
      </c>
      <c r="D241" s="10" t="s">
        <v>72</v>
      </c>
      <c r="E241" s="8" t="s">
        <v>17</v>
      </c>
      <c r="F241" s="11">
        <v>776027892</v>
      </c>
      <c r="G241" s="11">
        <v>0</v>
      </c>
      <c r="H241" s="11">
        <v>0</v>
      </c>
      <c r="I241" s="14">
        <f t="shared" si="6"/>
        <v>776027892</v>
      </c>
      <c r="J241" s="13">
        <v>2018</v>
      </c>
      <c r="K241" s="6"/>
      <c r="L241" s="35"/>
      <c r="M241" s="35"/>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row>
    <row r="242" spans="1:42" s="3" customFormat="1" ht="38.25" x14ac:dyDescent="0.25">
      <c r="A242" s="8" t="s">
        <v>22</v>
      </c>
      <c r="B242" s="8" t="s">
        <v>306</v>
      </c>
      <c r="C242" s="9">
        <v>20183219000001</v>
      </c>
      <c r="D242" s="10" t="s">
        <v>233</v>
      </c>
      <c r="E242" s="8" t="s">
        <v>95</v>
      </c>
      <c r="F242" s="11">
        <v>1207843752.5</v>
      </c>
      <c r="G242" s="11">
        <v>0</v>
      </c>
      <c r="H242" s="11">
        <v>0</v>
      </c>
      <c r="I242" s="14">
        <f t="shared" si="6"/>
        <v>1207843752.5</v>
      </c>
      <c r="J242" s="13">
        <v>2018</v>
      </c>
      <c r="K242" s="6"/>
      <c r="L242" s="35"/>
      <c r="M242" s="35"/>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row>
    <row r="243" spans="1:42" s="3" customFormat="1" ht="38.25" x14ac:dyDescent="0.25">
      <c r="A243" s="8" t="s">
        <v>22</v>
      </c>
      <c r="B243" s="8" t="s">
        <v>306</v>
      </c>
      <c r="C243" s="9">
        <v>20183219000002</v>
      </c>
      <c r="D243" s="23" t="s">
        <v>231</v>
      </c>
      <c r="E243" s="8" t="s">
        <v>95</v>
      </c>
      <c r="F243" s="11">
        <v>1048802883.15</v>
      </c>
      <c r="G243" s="11">
        <v>0</v>
      </c>
      <c r="H243" s="11">
        <v>0</v>
      </c>
      <c r="I243" s="14">
        <f t="shared" si="6"/>
        <v>1048802883.15</v>
      </c>
      <c r="J243" s="13">
        <v>2018</v>
      </c>
      <c r="K243" s="6"/>
      <c r="L243" s="35"/>
      <c r="M243" s="35"/>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row>
    <row r="244" spans="1:42" s="3" customFormat="1" ht="38.25" x14ac:dyDescent="0.25">
      <c r="A244" s="8" t="s">
        <v>22</v>
      </c>
      <c r="B244" s="8" t="s">
        <v>306</v>
      </c>
      <c r="C244" s="9">
        <v>20183219000003</v>
      </c>
      <c r="D244" s="23" t="s">
        <v>232</v>
      </c>
      <c r="E244" s="8" t="s">
        <v>95</v>
      </c>
      <c r="F244" s="11">
        <v>149099351</v>
      </c>
      <c r="G244" s="11">
        <v>0</v>
      </c>
      <c r="H244" s="11">
        <v>0</v>
      </c>
      <c r="I244" s="14">
        <f t="shared" si="6"/>
        <v>149099351</v>
      </c>
      <c r="J244" s="13">
        <v>2018</v>
      </c>
      <c r="K244" s="6"/>
      <c r="L244" s="35"/>
      <c r="M244" s="35"/>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row>
    <row r="245" spans="1:42" s="3" customFormat="1" ht="51" x14ac:dyDescent="0.25">
      <c r="A245" s="8" t="s">
        <v>22</v>
      </c>
      <c r="B245" s="8" t="s">
        <v>297</v>
      </c>
      <c r="C245" s="9">
        <v>20183223000001</v>
      </c>
      <c r="D245" s="10" t="s">
        <v>240</v>
      </c>
      <c r="E245" s="8" t="s">
        <v>87</v>
      </c>
      <c r="F245" s="11">
        <v>1197000000</v>
      </c>
      <c r="G245" s="11">
        <v>0</v>
      </c>
      <c r="H245" s="11">
        <v>339500000</v>
      </c>
      <c r="I245" s="14">
        <f t="shared" si="6"/>
        <v>1536500000</v>
      </c>
      <c r="J245" s="13">
        <v>2018</v>
      </c>
      <c r="K245" s="6"/>
      <c r="L245" s="35"/>
      <c r="M245" s="35"/>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row>
    <row r="246" spans="1:42" s="3" customFormat="1" ht="40.5" customHeight="1" x14ac:dyDescent="0.25">
      <c r="A246" s="8" t="s">
        <v>22</v>
      </c>
      <c r="B246" s="8" t="s">
        <v>297</v>
      </c>
      <c r="C246" s="9">
        <v>20183223000002</v>
      </c>
      <c r="D246" s="10" t="s">
        <v>239</v>
      </c>
      <c r="E246" s="8" t="s">
        <v>203</v>
      </c>
      <c r="F246" s="11">
        <v>328272600</v>
      </c>
      <c r="G246" s="11">
        <v>0</v>
      </c>
      <c r="H246" s="11">
        <v>0</v>
      </c>
      <c r="I246" s="14">
        <f t="shared" ref="I246" si="7">SUM(F246+G246+H246)</f>
        <v>328272600</v>
      </c>
      <c r="J246" s="13">
        <v>2018</v>
      </c>
      <c r="K246" s="6"/>
      <c r="L246" s="35"/>
      <c r="M246" s="35"/>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row>
    <row r="247" spans="1:42" s="3" customFormat="1" ht="21" customHeight="1" x14ac:dyDescent="0.25">
      <c r="A247" s="15"/>
      <c r="B247" s="15"/>
      <c r="C247" s="15"/>
      <c r="D247" s="16" t="s">
        <v>280</v>
      </c>
      <c r="E247" s="16">
        <f>+COUNT(C182:C246)</f>
        <v>65</v>
      </c>
      <c r="F247" s="17">
        <f>SUM(F182:F246)</f>
        <v>314774656896.90002</v>
      </c>
      <c r="G247" s="17">
        <f>SUM(G182:G246)</f>
        <v>1780605200</v>
      </c>
      <c r="H247" s="17">
        <f>SUM(H182:H246)</f>
        <v>3035851178.4200001</v>
      </c>
      <c r="I247" s="17">
        <f>SUM(I182:I246)</f>
        <v>319591113275.32007</v>
      </c>
      <c r="J247" s="19"/>
      <c r="L247" s="35"/>
      <c r="M247" s="35"/>
    </row>
    <row r="248" spans="1:42" s="3" customFormat="1" ht="63.75" x14ac:dyDescent="0.25">
      <c r="A248" s="8" t="s">
        <v>10</v>
      </c>
      <c r="B248" s="8" t="s">
        <v>123</v>
      </c>
      <c r="C248" s="9">
        <v>2018000030045</v>
      </c>
      <c r="D248" s="10" t="s">
        <v>290</v>
      </c>
      <c r="E248" s="8" t="s">
        <v>128</v>
      </c>
      <c r="F248" s="11">
        <v>5341715674</v>
      </c>
      <c r="G248" s="11">
        <v>0</v>
      </c>
      <c r="H248" s="11">
        <v>0</v>
      </c>
      <c r="I248" s="14">
        <f t="shared" ref="I248:I293" si="8">SUM(F248+G248+H248)</f>
        <v>5341715674</v>
      </c>
      <c r="J248" s="13">
        <v>2019</v>
      </c>
      <c r="K248" s="6"/>
      <c r="L248" s="35"/>
      <c r="M248" s="35"/>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row>
    <row r="249" spans="1:42" s="3" customFormat="1" ht="76.5" x14ac:dyDescent="0.25">
      <c r="A249" s="8" t="s">
        <v>14</v>
      </c>
      <c r="B249" s="8" t="s">
        <v>123</v>
      </c>
      <c r="C249" s="9">
        <v>2018000030070</v>
      </c>
      <c r="D249" s="23" t="s">
        <v>287</v>
      </c>
      <c r="E249" s="8" t="s">
        <v>189</v>
      </c>
      <c r="F249" s="11">
        <v>5970718516</v>
      </c>
      <c r="G249" s="11">
        <v>0</v>
      </c>
      <c r="H249" s="11">
        <v>0</v>
      </c>
      <c r="I249" s="14">
        <f t="shared" si="8"/>
        <v>5970718516</v>
      </c>
      <c r="J249" s="13">
        <v>2019</v>
      </c>
      <c r="K249" s="6"/>
      <c r="L249" s="35"/>
      <c r="M249" s="35"/>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row>
    <row r="250" spans="1:42" s="3" customFormat="1" ht="38.25" x14ac:dyDescent="0.25">
      <c r="A250" s="8" t="s">
        <v>10</v>
      </c>
      <c r="B250" s="8" t="s">
        <v>123</v>
      </c>
      <c r="C250" s="9">
        <v>2018000030124</v>
      </c>
      <c r="D250" s="23" t="s">
        <v>289</v>
      </c>
      <c r="E250" s="13" t="s">
        <v>125</v>
      </c>
      <c r="F250" s="11">
        <v>11956849071.26</v>
      </c>
      <c r="G250" s="11">
        <v>0</v>
      </c>
      <c r="H250" s="11">
        <v>0</v>
      </c>
      <c r="I250" s="14">
        <f t="shared" si="8"/>
        <v>11956849071.26</v>
      </c>
      <c r="J250" s="13">
        <v>2019</v>
      </c>
      <c r="K250" s="6"/>
      <c r="L250" s="35"/>
      <c r="M250" s="35"/>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row>
    <row r="251" spans="1:42" s="3" customFormat="1" ht="76.5" x14ac:dyDescent="0.25">
      <c r="A251" s="8" t="s">
        <v>10</v>
      </c>
      <c r="B251" s="8" t="s">
        <v>123</v>
      </c>
      <c r="C251" s="9">
        <v>2018000030183</v>
      </c>
      <c r="D251" s="20" t="s">
        <v>288</v>
      </c>
      <c r="E251" s="8" t="s">
        <v>125</v>
      </c>
      <c r="F251" s="11">
        <v>9291144874</v>
      </c>
      <c r="G251" s="11">
        <v>0</v>
      </c>
      <c r="H251" s="11">
        <v>0</v>
      </c>
      <c r="I251" s="14">
        <f t="shared" si="8"/>
        <v>9291144874</v>
      </c>
      <c r="J251" s="13">
        <v>2019</v>
      </c>
      <c r="K251" s="6"/>
      <c r="L251" s="35"/>
      <c r="M251" s="35"/>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row>
    <row r="252" spans="1:42" s="3" customFormat="1" ht="51" x14ac:dyDescent="0.25">
      <c r="A252" s="8" t="s">
        <v>14</v>
      </c>
      <c r="B252" s="8" t="s">
        <v>123</v>
      </c>
      <c r="C252" s="22">
        <v>2018000030187</v>
      </c>
      <c r="D252" s="23" t="s">
        <v>300</v>
      </c>
      <c r="E252" s="13" t="s">
        <v>154</v>
      </c>
      <c r="F252" s="11">
        <v>1298043686</v>
      </c>
      <c r="G252" s="11">
        <v>0</v>
      </c>
      <c r="H252" s="11">
        <v>0</v>
      </c>
      <c r="I252" s="14">
        <f t="shared" si="8"/>
        <v>1298043686</v>
      </c>
      <c r="J252" s="13">
        <v>2019</v>
      </c>
      <c r="K252" s="6"/>
      <c r="L252" s="35"/>
      <c r="M252" s="35"/>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row>
    <row r="253" spans="1:42" s="3" customFormat="1" ht="51" x14ac:dyDescent="0.25">
      <c r="A253" s="8" t="s">
        <v>14</v>
      </c>
      <c r="B253" s="8" t="s">
        <v>88</v>
      </c>
      <c r="C253" s="9">
        <v>2018000040022</v>
      </c>
      <c r="D253" s="23" t="s">
        <v>281</v>
      </c>
      <c r="E253" s="8" t="s">
        <v>90</v>
      </c>
      <c r="F253" s="11">
        <v>25422533966</v>
      </c>
      <c r="G253" s="11">
        <v>0</v>
      </c>
      <c r="H253" s="11">
        <v>0</v>
      </c>
      <c r="I253" s="14">
        <f t="shared" si="8"/>
        <v>25422533966</v>
      </c>
      <c r="J253" s="13">
        <v>2019</v>
      </c>
      <c r="K253" s="6"/>
      <c r="L253" s="35"/>
      <c r="M253" s="35"/>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row>
    <row r="254" spans="1:42" s="3" customFormat="1" ht="51" x14ac:dyDescent="0.25">
      <c r="A254" s="8" t="s">
        <v>14</v>
      </c>
      <c r="B254" s="8" t="s">
        <v>82</v>
      </c>
      <c r="C254" s="9">
        <v>2018000050036</v>
      </c>
      <c r="D254" s="10" t="s">
        <v>286</v>
      </c>
      <c r="E254" s="8" t="s">
        <v>100</v>
      </c>
      <c r="F254" s="11">
        <v>2305788182</v>
      </c>
      <c r="G254" s="11">
        <v>0</v>
      </c>
      <c r="H254" s="11">
        <v>0</v>
      </c>
      <c r="I254" s="14">
        <f t="shared" si="8"/>
        <v>2305788182</v>
      </c>
      <c r="J254" s="13">
        <v>2019</v>
      </c>
      <c r="K254" s="6"/>
      <c r="L254" s="35"/>
      <c r="M254" s="35"/>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row>
    <row r="255" spans="1:42" s="3" customFormat="1" ht="51" x14ac:dyDescent="0.25">
      <c r="A255" s="8" t="s">
        <v>16</v>
      </c>
      <c r="B255" s="8" t="s">
        <v>17</v>
      </c>
      <c r="C255" s="9">
        <v>2018002440057</v>
      </c>
      <c r="D255" s="23" t="s">
        <v>19</v>
      </c>
      <c r="E255" s="13" t="s">
        <v>17</v>
      </c>
      <c r="F255" s="11">
        <v>3323128761</v>
      </c>
      <c r="G255" s="11">
        <v>0</v>
      </c>
      <c r="H255" s="11">
        <v>0</v>
      </c>
      <c r="I255" s="14">
        <f t="shared" si="8"/>
        <v>3323128761</v>
      </c>
      <c r="J255" s="13">
        <v>2019</v>
      </c>
      <c r="K255" s="6"/>
      <c r="L255" s="35"/>
      <c r="M255" s="35"/>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row>
    <row r="256" spans="1:42" s="3" customFormat="1" ht="63.75" x14ac:dyDescent="0.25">
      <c r="A256" s="13" t="s">
        <v>14</v>
      </c>
      <c r="B256" s="13" t="s">
        <v>11</v>
      </c>
      <c r="C256" s="9">
        <v>2019000020066</v>
      </c>
      <c r="D256" s="20" t="s">
        <v>332</v>
      </c>
      <c r="E256" s="8" t="s">
        <v>235</v>
      </c>
      <c r="F256" s="33">
        <v>17098941628</v>
      </c>
      <c r="G256" s="11">
        <v>0</v>
      </c>
      <c r="H256" s="11">
        <v>0</v>
      </c>
      <c r="I256" s="14">
        <f t="shared" si="8"/>
        <v>17098941628</v>
      </c>
      <c r="J256" s="13">
        <v>2019</v>
      </c>
      <c r="K256" s="6"/>
      <c r="L256" s="35"/>
      <c r="M256" s="35"/>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row>
    <row r="257" spans="1:42" s="3" customFormat="1" ht="38.25" x14ac:dyDescent="0.25">
      <c r="A257" s="8" t="s">
        <v>14</v>
      </c>
      <c r="B257" s="8" t="s">
        <v>11</v>
      </c>
      <c r="C257" s="9">
        <v>2019000020067</v>
      </c>
      <c r="D257" s="12" t="s">
        <v>294</v>
      </c>
      <c r="E257" s="8" t="s">
        <v>195</v>
      </c>
      <c r="F257" s="11">
        <v>4292226334</v>
      </c>
      <c r="G257" s="11">
        <v>0</v>
      </c>
      <c r="H257" s="11">
        <v>0</v>
      </c>
      <c r="I257" s="14">
        <f t="shared" si="8"/>
        <v>4292226334</v>
      </c>
      <c r="J257" s="13">
        <v>2019</v>
      </c>
      <c r="K257" s="6"/>
      <c r="L257" s="35"/>
      <c r="M257" s="35"/>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row>
    <row r="258" spans="1:42" s="3" customFormat="1" ht="38.25" x14ac:dyDescent="0.25">
      <c r="A258" s="13" t="s">
        <v>14</v>
      </c>
      <c r="B258" s="13" t="s">
        <v>11</v>
      </c>
      <c r="C258" s="29">
        <v>2019000020103</v>
      </c>
      <c r="D258" s="10" t="s">
        <v>333</v>
      </c>
      <c r="E258" s="13" t="s">
        <v>195</v>
      </c>
      <c r="F258" s="11">
        <v>43148348688</v>
      </c>
      <c r="G258" s="11">
        <v>0</v>
      </c>
      <c r="H258" s="11">
        <v>0</v>
      </c>
      <c r="I258" s="14">
        <f t="shared" si="8"/>
        <v>43148348688</v>
      </c>
      <c r="J258" s="13">
        <v>2019</v>
      </c>
      <c r="K258" s="6"/>
      <c r="L258" s="35"/>
      <c r="M258" s="35"/>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row>
    <row r="259" spans="1:42" s="3" customFormat="1" ht="38.25" x14ac:dyDescent="0.25">
      <c r="A259" s="13" t="s">
        <v>14</v>
      </c>
      <c r="B259" s="13" t="s">
        <v>11</v>
      </c>
      <c r="C259" s="29">
        <v>2019000020104</v>
      </c>
      <c r="D259" s="10" t="s">
        <v>334</v>
      </c>
      <c r="E259" s="13" t="s">
        <v>195</v>
      </c>
      <c r="F259" s="11">
        <v>26358831994</v>
      </c>
      <c r="G259" s="11">
        <v>0</v>
      </c>
      <c r="H259" s="11">
        <v>0</v>
      </c>
      <c r="I259" s="14">
        <f t="shared" si="8"/>
        <v>26358831994</v>
      </c>
      <c r="J259" s="13">
        <v>2019</v>
      </c>
      <c r="K259" s="6"/>
      <c r="L259" s="35"/>
      <c r="M259" s="35"/>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row>
    <row r="260" spans="1:42" s="3" customFormat="1" ht="42.75" customHeight="1" x14ac:dyDescent="0.25">
      <c r="A260" s="13" t="s">
        <v>14</v>
      </c>
      <c r="B260" s="13" t="s">
        <v>11</v>
      </c>
      <c r="C260" s="29">
        <v>2019000020105</v>
      </c>
      <c r="D260" s="12" t="s">
        <v>335</v>
      </c>
      <c r="E260" s="13" t="s">
        <v>195</v>
      </c>
      <c r="F260" s="11">
        <v>14450090760</v>
      </c>
      <c r="G260" s="11">
        <v>0</v>
      </c>
      <c r="H260" s="11">
        <v>0</v>
      </c>
      <c r="I260" s="14">
        <f t="shared" si="8"/>
        <v>14450090760</v>
      </c>
      <c r="J260" s="13">
        <v>2019</v>
      </c>
      <c r="K260" s="6"/>
      <c r="L260" s="35"/>
      <c r="M260" s="35"/>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row>
    <row r="261" spans="1:42" s="3" customFormat="1" ht="43.5" customHeight="1" x14ac:dyDescent="0.25">
      <c r="A261" s="13" t="s">
        <v>14</v>
      </c>
      <c r="B261" s="13" t="s">
        <v>11</v>
      </c>
      <c r="C261" s="29">
        <v>2019000020108</v>
      </c>
      <c r="D261" s="20" t="s">
        <v>336</v>
      </c>
      <c r="E261" s="13" t="s">
        <v>195</v>
      </c>
      <c r="F261" s="11">
        <v>11998515652</v>
      </c>
      <c r="G261" s="11">
        <v>0</v>
      </c>
      <c r="H261" s="11">
        <v>0</v>
      </c>
      <c r="I261" s="14">
        <f t="shared" si="8"/>
        <v>11998515652</v>
      </c>
      <c r="J261" s="13">
        <v>2019</v>
      </c>
      <c r="K261" s="6"/>
      <c r="L261" s="35"/>
      <c r="M261" s="35"/>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row>
    <row r="262" spans="1:42" s="3" customFormat="1" ht="63.75" x14ac:dyDescent="0.25">
      <c r="A262" s="13" t="s">
        <v>14</v>
      </c>
      <c r="B262" s="13" t="s">
        <v>85</v>
      </c>
      <c r="C262" s="29">
        <v>2019000060057</v>
      </c>
      <c r="D262" s="10" t="s">
        <v>337</v>
      </c>
      <c r="E262" s="13" t="s">
        <v>87</v>
      </c>
      <c r="F262" s="11">
        <v>1406418434.48</v>
      </c>
      <c r="G262" s="11">
        <v>0</v>
      </c>
      <c r="H262" s="11">
        <v>0</v>
      </c>
      <c r="I262" s="14">
        <f t="shared" si="8"/>
        <v>1406418434.48</v>
      </c>
      <c r="J262" s="13">
        <v>2019</v>
      </c>
      <c r="K262" s="6"/>
      <c r="L262" s="35"/>
      <c r="M262" s="35"/>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row>
    <row r="263" spans="1:42" s="3" customFormat="1" ht="38.25" x14ac:dyDescent="0.25">
      <c r="A263" s="13" t="s">
        <v>129</v>
      </c>
      <c r="B263" s="13" t="s">
        <v>338</v>
      </c>
      <c r="C263" s="9">
        <v>2019002080124</v>
      </c>
      <c r="D263" s="20" t="s">
        <v>339</v>
      </c>
      <c r="E263" s="13" t="s">
        <v>132</v>
      </c>
      <c r="F263" s="11">
        <v>1353999240</v>
      </c>
      <c r="G263" s="11">
        <v>0</v>
      </c>
      <c r="H263" s="11">
        <v>0</v>
      </c>
      <c r="I263" s="14">
        <f t="shared" si="8"/>
        <v>1353999240</v>
      </c>
      <c r="J263" s="13">
        <v>2019</v>
      </c>
      <c r="K263" s="6"/>
      <c r="L263" s="35"/>
      <c r="M263" s="35"/>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row>
    <row r="264" spans="1:42" s="4" customFormat="1" ht="41.25" customHeight="1" x14ac:dyDescent="0.25">
      <c r="A264" s="8" t="s">
        <v>16</v>
      </c>
      <c r="B264" s="8" t="s">
        <v>95</v>
      </c>
      <c r="C264" s="9">
        <v>2019002200066</v>
      </c>
      <c r="D264" s="12" t="s">
        <v>282</v>
      </c>
      <c r="E264" s="8" t="s">
        <v>95</v>
      </c>
      <c r="F264" s="11">
        <v>1200000000</v>
      </c>
      <c r="G264" s="11">
        <v>0</v>
      </c>
      <c r="H264" s="11">
        <v>70000000</v>
      </c>
      <c r="I264" s="14">
        <f t="shared" si="8"/>
        <v>1270000000</v>
      </c>
      <c r="J264" s="13">
        <v>2019</v>
      </c>
      <c r="K264" s="7"/>
      <c r="L264" s="35"/>
      <c r="M264" s="35"/>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row>
    <row r="265" spans="1:42" s="4" customFormat="1" ht="51.75" customHeight="1" x14ac:dyDescent="0.25">
      <c r="A265" s="13" t="s">
        <v>16</v>
      </c>
      <c r="B265" s="13" t="s">
        <v>95</v>
      </c>
      <c r="C265" s="30">
        <v>2019002200090</v>
      </c>
      <c r="D265" s="20" t="s">
        <v>295</v>
      </c>
      <c r="E265" s="13" t="s">
        <v>95</v>
      </c>
      <c r="F265" s="11">
        <v>600000000</v>
      </c>
      <c r="G265" s="11">
        <v>0</v>
      </c>
      <c r="H265" s="11">
        <v>30703799</v>
      </c>
      <c r="I265" s="14">
        <f t="shared" si="8"/>
        <v>630703799</v>
      </c>
      <c r="J265" s="13">
        <v>2019</v>
      </c>
      <c r="K265" s="7"/>
      <c r="L265" s="35"/>
      <c r="M265" s="35"/>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row>
    <row r="266" spans="1:42" s="4" customFormat="1" ht="51.75" customHeight="1" x14ac:dyDescent="0.25">
      <c r="A266" s="8" t="s">
        <v>16</v>
      </c>
      <c r="B266" s="8" t="s">
        <v>96</v>
      </c>
      <c r="C266" s="9">
        <v>2019002230001</v>
      </c>
      <c r="D266" s="23" t="s">
        <v>283</v>
      </c>
      <c r="E266" s="8" t="s">
        <v>96</v>
      </c>
      <c r="F266" s="11">
        <v>9999999815</v>
      </c>
      <c r="G266" s="11">
        <v>0</v>
      </c>
      <c r="H266" s="11">
        <v>0</v>
      </c>
      <c r="I266" s="14">
        <f t="shared" si="8"/>
        <v>9999999815</v>
      </c>
      <c r="J266" s="13">
        <v>2019</v>
      </c>
      <c r="K266" s="7"/>
      <c r="L266" s="35"/>
      <c r="M266" s="35"/>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row>
    <row r="267" spans="1:42" s="4" customFormat="1" ht="51.75" customHeight="1" x14ac:dyDescent="0.25">
      <c r="A267" s="8" t="s">
        <v>16</v>
      </c>
      <c r="B267" s="8" t="s">
        <v>17</v>
      </c>
      <c r="C267" s="9">
        <v>2019002440074</v>
      </c>
      <c r="D267" s="20" t="s">
        <v>21</v>
      </c>
      <c r="E267" s="8" t="s">
        <v>17</v>
      </c>
      <c r="F267" s="11">
        <v>12965753877</v>
      </c>
      <c r="G267" s="11">
        <v>0</v>
      </c>
      <c r="H267" s="11">
        <v>0</v>
      </c>
      <c r="I267" s="14">
        <f t="shared" si="8"/>
        <v>12965753877</v>
      </c>
      <c r="J267" s="13">
        <v>2019</v>
      </c>
      <c r="K267" s="7"/>
      <c r="L267" s="35"/>
      <c r="M267" s="35"/>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row>
    <row r="268" spans="1:42" ht="63.75" x14ac:dyDescent="0.25">
      <c r="A268" s="13" t="s">
        <v>16</v>
      </c>
      <c r="B268" s="13" t="s">
        <v>93</v>
      </c>
      <c r="C268" s="9">
        <v>2019005810066</v>
      </c>
      <c r="D268" s="20" t="s">
        <v>296</v>
      </c>
      <c r="E268" s="13" t="s">
        <v>93</v>
      </c>
      <c r="F268" s="33">
        <v>1199974575</v>
      </c>
      <c r="G268" s="11">
        <v>0</v>
      </c>
      <c r="H268" s="11">
        <v>0</v>
      </c>
      <c r="I268" s="14">
        <f t="shared" si="8"/>
        <v>1199974575</v>
      </c>
      <c r="J268" s="13">
        <v>2019</v>
      </c>
      <c r="L268" s="35"/>
      <c r="M268" s="35"/>
    </row>
    <row r="269" spans="1:42" ht="51.75" customHeight="1" x14ac:dyDescent="0.25">
      <c r="A269" s="13" t="s">
        <v>340</v>
      </c>
      <c r="B269" s="13" t="s">
        <v>341</v>
      </c>
      <c r="C269" s="30">
        <v>2019130010239</v>
      </c>
      <c r="D269" s="20" t="s">
        <v>342</v>
      </c>
      <c r="E269" s="13" t="s">
        <v>136</v>
      </c>
      <c r="F269" s="11">
        <v>21244401980</v>
      </c>
      <c r="G269" s="11">
        <v>0</v>
      </c>
      <c r="H269" s="11">
        <v>0</v>
      </c>
      <c r="I269" s="14">
        <f t="shared" si="8"/>
        <v>21244401980</v>
      </c>
      <c r="J269" s="13">
        <v>2019</v>
      </c>
      <c r="L269" s="35"/>
      <c r="M269" s="35"/>
    </row>
    <row r="270" spans="1:42" ht="51" x14ac:dyDescent="0.25">
      <c r="A270" s="13" t="s">
        <v>129</v>
      </c>
      <c r="B270" s="13" t="s">
        <v>345</v>
      </c>
      <c r="C270" s="9">
        <v>2019200130022</v>
      </c>
      <c r="D270" s="20" t="s">
        <v>346</v>
      </c>
      <c r="E270" s="13" t="s">
        <v>95</v>
      </c>
      <c r="F270" s="11">
        <v>3846227033</v>
      </c>
      <c r="G270" s="11">
        <v>0</v>
      </c>
      <c r="H270" s="11">
        <v>0</v>
      </c>
      <c r="I270" s="14">
        <f t="shared" si="8"/>
        <v>3846227033</v>
      </c>
      <c r="J270" s="13">
        <v>2019</v>
      </c>
      <c r="L270" s="35"/>
      <c r="M270" s="35"/>
    </row>
    <row r="271" spans="1:42" ht="63.75" x14ac:dyDescent="0.25">
      <c r="A271" s="13" t="s">
        <v>343</v>
      </c>
      <c r="B271" s="13" t="s">
        <v>344</v>
      </c>
      <c r="C271" s="9">
        <v>2019236780017</v>
      </c>
      <c r="D271" s="20" t="s">
        <v>347</v>
      </c>
      <c r="E271" s="8" t="s">
        <v>96</v>
      </c>
      <c r="F271" s="33">
        <v>288051092</v>
      </c>
      <c r="G271" s="11">
        <v>0</v>
      </c>
      <c r="H271" s="11">
        <v>0</v>
      </c>
      <c r="I271" s="14">
        <f t="shared" si="8"/>
        <v>288051092</v>
      </c>
      <c r="J271" s="13">
        <v>2019</v>
      </c>
      <c r="L271" s="35"/>
      <c r="M271" s="35"/>
    </row>
    <row r="272" spans="1:42" ht="51" x14ac:dyDescent="0.25">
      <c r="A272" s="8" t="s">
        <v>129</v>
      </c>
      <c r="B272" s="8" t="s">
        <v>348</v>
      </c>
      <c r="C272" s="9">
        <v>2019238070007</v>
      </c>
      <c r="D272" s="12" t="s">
        <v>299</v>
      </c>
      <c r="E272" s="8" t="s">
        <v>96</v>
      </c>
      <c r="F272" s="11">
        <v>1334950086</v>
      </c>
      <c r="G272" s="11">
        <v>0</v>
      </c>
      <c r="H272" s="11">
        <v>0</v>
      </c>
      <c r="I272" s="14">
        <f t="shared" si="8"/>
        <v>1334950086</v>
      </c>
      <c r="J272" s="13">
        <v>2019</v>
      </c>
      <c r="L272" s="35"/>
      <c r="M272" s="35"/>
    </row>
    <row r="273" spans="1:13" ht="52.5" customHeight="1" x14ac:dyDescent="0.25">
      <c r="A273" s="13" t="s">
        <v>129</v>
      </c>
      <c r="B273" s="13" t="s">
        <v>349</v>
      </c>
      <c r="C273" s="9">
        <v>2019860010008</v>
      </c>
      <c r="D273" s="20" t="s">
        <v>350</v>
      </c>
      <c r="E273" s="13" t="s">
        <v>87</v>
      </c>
      <c r="F273" s="11">
        <v>7158872586</v>
      </c>
      <c r="G273" s="11">
        <v>0</v>
      </c>
      <c r="H273" s="11">
        <v>0</v>
      </c>
      <c r="I273" s="14">
        <f t="shared" si="8"/>
        <v>7158872586</v>
      </c>
      <c r="J273" s="13">
        <v>2019</v>
      </c>
      <c r="L273" s="35"/>
      <c r="M273" s="35"/>
    </row>
    <row r="274" spans="1:13" ht="51" x14ac:dyDescent="0.25">
      <c r="A274" s="13" t="s">
        <v>129</v>
      </c>
      <c r="B274" s="13" t="s">
        <v>349</v>
      </c>
      <c r="C274" s="9">
        <v>2019860010009</v>
      </c>
      <c r="D274" s="20" t="s">
        <v>351</v>
      </c>
      <c r="E274" s="13" t="s">
        <v>87</v>
      </c>
      <c r="F274" s="11">
        <v>5999898108</v>
      </c>
      <c r="G274" s="11">
        <v>0</v>
      </c>
      <c r="H274" s="11">
        <v>0</v>
      </c>
      <c r="I274" s="14">
        <f t="shared" si="8"/>
        <v>5999898108</v>
      </c>
      <c r="J274" s="13">
        <v>2019</v>
      </c>
      <c r="L274" s="35"/>
      <c r="M274" s="35"/>
    </row>
    <row r="275" spans="1:13" ht="38.25" x14ac:dyDescent="0.25">
      <c r="A275" s="8" t="s">
        <v>244</v>
      </c>
      <c r="B275" s="8" t="s">
        <v>244</v>
      </c>
      <c r="C275" s="9">
        <v>20172401060022</v>
      </c>
      <c r="D275" s="10" t="s">
        <v>352</v>
      </c>
      <c r="E275" s="8" t="s">
        <v>100</v>
      </c>
      <c r="F275" s="11">
        <v>3084907873</v>
      </c>
      <c r="G275" s="11">
        <v>0</v>
      </c>
      <c r="H275" s="11">
        <v>0</v>
      </c>
      <c r="I275" s="14">
        <f t="shared" si="8"/>
        <v>3084907873</v>
      </c>
      <c r="J275" s="13">
        <v>2019</v>
      </c>
      <c r="L275" s="35"/>
      <c r="M275" s="35"/>
    </row>
    <row r="276" spans="1:13" ht="63.75" x14ac:dyDescent="0.25">
      <c r="A276" s="8" t="s">
        <v>22</v>
      </c>
      <c r="B276" s="8" t="s">
        <v>5</v>
      </c>
      <c r="C276" s="9">
        <v>20183218000003</v>
      </c>
      <c r="D276" s="23" t="s">
        <v>73</v>
      </c>
      <c r="E276" s="8" t="s">
        <v>17</v>
      </c>
      <c r="F276" s="11">
        <v>381926137</v>
      </c>
      <c r="G276" s="11">
        <v>0</v>
      </c>
      <c r="H276" s="11">
        <v>0</v>
      </c>
      <c r="I276" s="14">
        <f t="shared" si="8"/>
        <v>381926137</v>
      </c>
      <c r="J276" s="13">
        <v>2019</v>
      </c>
      <c r="L276" s="35"/>
      <c r="M276" s="35"/>
    </row>
    <row r="277" spans="1:13" ht="38.25" x14ac:dyDescent="0.25">
      <c r="A277" s="8" t="s">
        <v>22</v>
      </c>
      <c r="B277" s="8" t="s">
        <v>5</v>
      </c>
      <c r="C277" s="9">
        <v>20183218000004</v>
      </c>
      <c r="D277" s="23" t="s">
        <v>74</v>
      </c>
      <c r="E277" s="8" t="s">
        <v>17</v>
      </c>
      <c r="F277" s="11">
        <v>363771100</v>
      </c>
      <c r="G277" s="11">
        <v>0</v>
      </c>
      <c r="H277" s="11">
        <v>0</v>
      </c>
      <c r="I277" s="14">
        <f t="shared" si="8"/>
        <v>363771100</v>
      </c>
      <c r="J277" s="13">
        <v>2019</v>
      </c>
      <c r="L277" s="35"/>
      <c r="M277" s="35"/>
    </row>
    <row r="278" spans="1:13" ht="51" x14ac:dyDescent="0.25">
      <c r="A278" s="8" t="s">
        <v>22</v>
      </c>
      <c r="B278" s="8" t="s">
        <v>5</v>
      </c>
      <c r="C278" s="9">
        <v>20183218000005</v>
      </c>
      <c r="D278" s="12" t="s">
        <v>75</v>
      </c>
      <c r="E278" s="8" t="s">
        <v>17</v>
      </c>
      <c r="F278" s="11">
        <v>2284840718</v>
      </c>
      <c r="G278" s="11">
        <v>0</v>
      </c>
      <c r="H278" s="11">
        <v>0</v>
      </c>
      <c r="I278" s="14">
        <f t="shared" si="8"/>
        <v>2284840718</v>
      </c>
      <c r="J278" s="13">
        <v>2019</v>
      </c>
      <c r="L278" s="35"/>
      <c r="M278" s="35"/>
    </row>
    <row r="279" spans="1:13" ht="51" x14ac:dyDescent="0.25">
      <c r="A279" s="8" t="s">
        <v>22</v>
      </c>
      <c r="B279" s="8" t="s">
        <v>306</v>
      </c>
      <c r="C279" s="9">
        <v>20183219000004</v>
      </c>
      <c r="D279" s="12" t="s">
        <v>285</v>
      </c>
      <c r="E279" s="8" t="s">
        <v>95</v>
      </c>
      <c r="F279" s="11">
        <v>412332826</v>
      </c>
      <c r="G279" s="11">
        <v>0</v>
      </c>
      <c r="H279" s="11">
        <v>133833599</v>
      </c>
      <c r="I279" s="14">
        <f t="shared" si="8"/>
        <v>546166425</v>
      </c>
      <c r="J279" s="13">
        <v>2019</v>
      </c>
      <c r="L279" s="35"/>
      <c r="M279" s="35"/>
    </row>
    <row r="280" spans="1:13" ht="38.25" x14ac:dyDescent="0.25">
      <c r="A280" s="13" t="s">
        <v>22</v>
      </c>
      <c r="B280" s="13" t="s">
        <v>307</v>
      </c>
      <c r="C280" s="9">
        <v>20193208000002</v>
      </c>
      <c r="D280" s="20" t="s">
        <v>353</v>
      </c>
      <c r="E280" s="13" t="s">
        <v>96</v>
      </c>
      <c r="F280" s="11">
        <v>2497115896</v>
      </c>
      <c r="G280" s="11">
        <v>0</v>
      </c>
      <c r="H280" s="11">
        <v>0</v>
      </c>
      <c r="I280" s="14">
        <f t="shared" si="8"/>
        <v>2497115896</v>
      </c>
      <c r="J280" s="13">
        <v>2019</v>
      </c>
      <c r="L280" s="35"/>
      <c r="M280" s="35"/>
    </row>
    <row r="281" spans="1:13" ht="51" x14ac:dyDescent="0.25">
      <c r="A281" s="8" t="s">
        <v>22</v>
      </c>
      <c r="B281" s="13" t="s">
        <v>322</v>
      </c>
      <c r="C281" s="9">
        <v>20193216000001</v>
      </c>
      <c r="D281" s="20" t="s">
        <v>293</v>
      </c>
      <c r="E281" s="8" t="s">
        <v>125</v>
      </c>
      <c r="F281" s="11">
        <v>300100089</v>
      </c>
      <c r="G281" s="11">
        <v>0</v>
      </c>
      <c r="H281" s="11">
        <v>0</v>
      </c>
      <c r="I281" s="14">
        <f t="shared" si="8"/>
        <v>300100089</v>
      </c>
      <c r="J281" s="13">
        <v>2019</v>
      </c>
      <c r="L281" s="35"/>
      <c r="M281" s="35"/>
    </row>
    <row r="282" spans="1:13" ht="38.25" x14ac:dyDescent="0.25">
      <c r="A282" s="8" t="s">
        <v>22</v>
      </c>
      <c r="B282" s="8" t="s">
        <v>354</v>
      </c>
      <c r="C282" s="9">
        <v>20193217000001</v>
      </c>
      <c r="D282" s="31" t="s">
        <v>292</v>
      </c>
      <c r="E282" s="13" t="s">
        <v>159</v>
      </c>
      <c r="F282" s="11">
        <v>1757884205</v>
      </c>
      <c r="G282" s="11">
        <v>0</v>
      </c>
      <c r="H282" s="11">
        <v>0</v>
      </c>
      <c r="I282" s="14">
        <f t="shared" si="8"/>
        <v>1757884205</v>
      </c>
      <c r="J282" s="13">
        <v>2019</v>
      </c>
      <c r="L282" s="35"/>
      <c r="M282" s="35"/>
    </row>
    <row r="283" spans="1:13" ht="51" x14ac:dyDescent="0.25">
      <c r="A283" s="8" t="s">
        <v>22</v>
      </c>
      <c r="B283" s="8" t="s">
        <v>5</v>
      </c>
      <c r="C283" s="9">
        <v>20193218000001</v>
      </c>
      <c r="D283" s="20" t="s">
        <v>76</v>
      </c>
      <c r="E283" s="8" t="s">
        <v>17</v>
      </c>
      <c r="F283" s="11">
        <v>1277843313</v>
      </c>
      <c r="G283" s="11">
        <v>0</v>
      </c>
      <c r="H283" s="11">
        <v>0</v>
      </c>
      <c r="I283" s="14">
        <f t="shared" si="8"/>
        <v>1277843313</v>
      </c>
      <c r="J283" s="13">
        <v>2019</v>
      </c>
      <c r="L283" s="35"/>
      <c r="M283" s="35"/>
    </row>
    <row r="284" spans="1:13" ht="51" x14ac:dyDescent="0.25">
      <c r="A284" s="8" t="s">
        <v>22</v>
      </c>
      <c r="B284" s="13" t="s">
        <v>5</v>
      </c>
      <c r="C284" s="9">
        <v>20193218000002</v>
      </c>
      <c r="D284" s="20" t="s">
        <v>77</v>
      </c>
      <c r="E284" s="8" t="s">
        <v>17</v>
      </c>
      <c r="F284" s="11">
        <v>1007066321</v>
      </c>
      <c r="G284" s="11">
        <v>0</v>
      </c>
      <c r="H284" s="11">
        <v>0</v>
      </c>
      <c r="I284" s="14">
        <f t="shared" si="8"/>
        <v>1007066321</v>
      </c>
      <c r="J284" s="13">
        <v>2019</v>
      </c>
      <c r="L284" s="35"/>
      <c r="M284" s="35"/>
    </row>
    <row r="285" spans="1:13" ht="51" x14ac:dyDescent="0.25">
      <c r="A285" s="8" t="s">
        <v>22</v>
      </c>
      <c r="B285" s="13" t="s">
        <v>5</v>
      </c>
      <c r="C285" s="9">
        <v>20193218000003</v>
      </c>
      <c r="D285" s="32" t="s">
        <v>78</v>
      </c>
      <c r="E285" s="8" t="s">
        <v>17</v>
      </c>
      <c r="F285" s="11">
        <v>449998595</v>
      </c>
      <c r="G285" s="11">
        <v>0</v>
      </c>
      <c r="H285" s="11">
        <v>0</v>
      </c>
      <c r="I285" s="14">
        <f t="shared" si="8"/>
        <v>449998595</v>
      </c>
      <c r="J285" s="13">
        <v>2019</v>
      </c>
      <c r="L285" s="35"/>
      <c r="M285" s="35"/>
    </row>
    <row r="286" spans="1:13" ht="38.25" x14ac:dyDescent="0.25">
      <c r="A286" s="8" t="s">
        <v>22</v>
      </c>
      <c r="B286" s="8" t="s">
        <v>5</v>
      </c>
      <c r="C286" s="9">
        <v>20193218000004</v>
      </c>
      <c r="D286" s="20" t="s">
        <v>79</v>
      </c>
      <c r="E286" s="8" t="s">
        <v>17</v>
      </c>
      <c r="F286" s="11">
        <v>1228135347</v>
      </c>
      <c r="G286" s="11">
        <v>0</v>
      </c>
      <c r="H286" s="11">
        <v>0</v>
      </c>
      <c r="I286" s="14">
        <f t="shared" si="8"/>
        <v>1228135347</v>
      </c>
      <c r="J286" s="13">
        <v>2019</v>
      </c>
      <c r="L286" s="35"/>
      <c r="M286" s="35"/>
    </row>
    <row r="287" spans="1:13" ht="38.25" x14ac:dyDescent="0.25">
      <c r="A287" s="8" t="s">
        <v>22</v>
      </c>
      <c r="B287" s="8" t="s">
        <v>5</v>
      </c>
      <c r="C287" s="9">
        <v>20193218000005</v>
      </c>
      <c r="D287" s="20" t="s">
        <v>80</v>
      </c>
      <c r="E287" s="8" t="s">
        <v>17</v>
      </c>
      <c r="F287" s="11">
        <v>1259327377</v>
      </c>
      <c r="G287" s="11">
        <v>0</v>
      </c>
      <c r="H287" s="11">
        <v>0</v>
      </c>
      <c r="I287" s="14">
        <f t="shared" si="8"/>
        <v>1259327377</v>
      </c>
      <c r="J287" s="13">
        <v>2019</v>
      </c>
      <c r="L287" s="35"/>
      <c r="M287" s="35"/>
    </row>
    <row r="288" spans="1:13" ht="51" x14ac:dyDescent="0.25">
      <c r="A288" s="8" t="s">
        <v>22</v>
      </c>
      <c r="B288" s="8" t="s">
        <v>306</v>
      </c>
      <c r="C288" s="9">
        <v>20193219000001</v>
      </c>
      <c r="D288" s="12" t="s">
        <v>291</v>
      </c>
      <c r="E288" s="8" t="s">
        <v>95</v>
      </c>
      <c r="F288" s="11">
        <v>3544159394</v>
      </c>
      <c r="G288" s="11">
        <v>0</v>
      </c>
      <c r="H288" s="11">
        <v>0</v>
      </c>
      <c r="I288" s="14">
        <f t="shared" si="8"/>
        <v>3544159394</v>
      </c>
      <c r="J288" s="13">
        <v>2019</v>
      </c>
      <c r="L288" s="35"/>
      <c r="M288" s="35"/>
    </row>
    <row r="289" spans="1:13" ht="51" x14ac:dyDescent="0.25">
      <c r="A289" s="8" t="s">
        <v>22</v>
      </c>
      <c r="B289" s="8" t="s">
        <v>306</v>
      </c>
      <c r="C289" s="9">
        <v>20193219000002</v>
      </c>
      <c r="D289" s="12" t="s">
        <v>284</v>
      </c>
      <c r="E289" s="8" t="s">
        <v>95</v>
      </c>
      <c r="F289" s="11">
        <v>1492626489</v>
      </c>
      <c r="G289" s="11">
        <v>0</v>
      </c>
      <c r="H289" s="11">
        <v>0</v>
      </c>
      <c r="I289" s="14">
        <f t="shared" si="8"/>
        <v>1492626489</v>
      </c>
      <c r="J289" s="13">
        <v>2019</v>
      </c>
      <c r="L289" s="35"/>
      <c r="M289" s="35"/>
    </row>
    <row r="290" spans="1:13" ht="52.5" customHeight="1" x14ac:dyDescent="0.25">
      <c r="A290" s="8" t="s">
        <v>22</v>
      </c>
      <c r="B290" s="8" t="s">
        <v>297</v>
      </c>
      <c r="C290" s="9">
        <v>20193223000001</v>
      </c>
      <c r="D290" s="10" t="s">
        <v>298</v>
      </c>
      <c r="E290" s="8" t="s">
        <v>102</v>
      </c>
      <c r="F290" s="11">
        <v>3495446840</v>
      </c>
      <c r="G290" s="11">
        <v>0</v>
      </c>
      <c r="H290" s="11">
        <v>0</v>
      </c>
      <c r="I290" s="14">
        <f t="shared" si="8"/>
        <v>3495446840</v>
      </c>
      <c r="J290" s="13">
        <v>2019</v>
      </c>
      <c r="L290" s="35"/>
      <c r="M290" s="35"/>
    </row>
    <row r="291" spans="1:13" ht="21" customHeight="1" x14ac:dyDescent="0.25">
      <c r="A291" s="15"/>
      <c r="B291" s="15"/>
      <c r="C291" s="15"/>
      <c r="D291" s="16" t="s">
        <v>301</v>
      </c>
      <c r="E291" s="16">
        <f>+COUNT(C248:C290)</f>
        <v>43</v>
      </c>
      <c r="F291" s="17">
        <f>SUM(F248:F290)</f>
        <v>275692907132.73999</v>
      </c>
      <c r="G291" s="17">
        <f>SUM(G248:G290)</f>
        <v>0</v>
      </c>
      <c r="H291" s="17">
        <f>SUM(H248:H290)</f>
        <v>234537398</v>
      </c>
      <c r="I291" s="17">
        <f>SUM(I248:I290)</f>
        <v>275927444530.73999</v>
      </c>
      <c r="J291" s="19"/>
    </row>
    <row r="292" spans="1:13" ht="38.25" x14ac:dyDescent="0.25">
      <c r="A292" s="41" t="s">
        <v>14</v>
      </c>
      <c r="B292" s="41" t="s">
        <v>123</v>
      </c>
      <c r="C292" s="42">
        <v>2019000030178</v>
      </c>
      <c r="D292" s="43" t="s">
        <v>358</v>
      </c>
      <c r="E292" s="41" t="s">
        <v>125</v>
      </c>
      <c r="F292" s="44">
        <v>9839037180.6599998</v>
      </c>
      <c r="G292" s="44">
        <v>0</v>
      </c>
      <c r="H292" s="44">
        <v>0</v>
      </c>
      <c r="I292" s="44">
        <f t="shared" ref="I292" si="9">SUM(F292+G292+H292)</f>
        <v>9839037180.6599998</v>
      </c>
      <c r="J292" s="54">
        <v>2020</v>
      </c>
    </row>
    <row r="293" spans="1:13" ht="51" customHeight="1" x14ac:dyDescent="0.25">
      <c r="A293" s="54" t="s">
        <v>343</v>
      </c>
      <c r="B293" s="54" t="s">
        <v>344</v>
      </c>
      <c r="C293" s="42">
        <v>20191301010243</v>
      </c>
      <c r="D293" s="58" t="s">
        <v>362</v>
      </c>
      <c r="E293" s="41" t="s">
        <v>96</v>
      </c>
      <c r="F293" s="44">
        <v>318138139</v>
      </c>
      <c r="G293" s="44">
        <v>0</v>
      </c>
      <c r="H293" s="44">
        <v>0</v>
      </c>
      <c r="I293" s="44">
        <f t="shared" si="8"/>
        <v>318138139</v>
      </c>
      <c r="J293" s="54">
        <v>2020</v>
      </c>
    </row>
    <row r="294" spans="1:13" ht="16.5" x14ac:dyDescent="0.25">
      <c r="A294" s="55"/>
      <c r="B294" s="55"/>
      <c r="C294" s="56"/>
      <c r="D294" s="16" t="s">
        <v>359</v>
      </c>
      <c r="E294" s="16">
        <f>COUNT(C292:C293)</f>
        <v>2</v>
      </c>
      <c r="F294" s="17">
        <f>SUM(F292:F293)</f>
        <v>10157175319.66</v>
      </c>
      <c r="G294" s="17">
        <f>SUM(G292:G293)</f>
        <v>0</v>
      </c>
      <c r="H294" s="17">
        <f>SUM(H292:H293)</f>
        <v>0</v>
      </c>
      <c r="I294" s="17">
        <f>SUM(I292:I293)</f>
        <v>10157175319.66</v>
      </c>
      <c r="J294" s="57"/>
    </row>
    <row r="295" spans="1:13" ht="21" customHeight="1" x14ac:dyDescent="0.25">
      <c r="A295" s="45"/>
      <c r="B295" s="45"/>
      <c r="C295" s="46"/>
      <c r="D295" s="47"/>
      <c r="E295" s="45"/>
      <c r="F295" s="48"/>
      <c r="G295" s="48"/>
      <c r="H295" s="48"/>
      <c r="I295" s="48"/>
      <c r="J295" s="49"/>
    </row>
    <row r="296" spans="1:13" ht="16.5" x14ac:dyDescent="0.25">
      <c r="A296" s="50"/>
      <c r="B296" s="50"/>
      <c r="C296" s="50"/>
      <c r="D296" s="51" t="s">
        <v>361</v>
      </c>
      <c r="E296" s="51">
        <f>SUM(E12+E57+E89+E129+E140+E181+E247+E291+E294)</f>
        <v>278</v>
      </c>
      <c r="F296" s="52">
        <f>SUM(F12+F57+F89+F129+F140+F181+F247+F291+F294)</f>
        <v>1289538823755.45</v>
      </c>
      <c r="G296" s="52">
        <f>SUM(G12+G57+G89+G129+G140+G181+G247+G291+G294)</f>
        <v>1832510890</v>
      </c>
      <c r="H296" s="52">
        <f>SUM(H12+H57+H89+H129+H140+H181+H247+H291+H294)</f>
        <v>52092594342.599991</v>
      </c>
      <c r="I296" s="52">
        <f>SUM(I12+I57+I89+I129+I140+I181+I247+I291+I294)</f>
        <v>1343463928988.05</v>
      </c>
      <c r="J296" s="53"/>
    </row>
  </sheetData>
  <autoFilter ref="A7:J294"/>
  <mergeCells count="5">
    <mergeCell ref="A5:J5"/>
    <mergeCell ref="A2:J2"/>
    <mergeCell ref="A3:J3"/>
    <mergeCell ref="A4:J4"/>
    <mergeCell ref="A6:J6"/>
  </mergeCells>
  <pageMargins left="0.25" right="0.25" top="0.75" bottom="0.75" header="0.3" footer="0.3"/>
  <pageSetup scale="62" fitToHeight="0" orientation="landscape" r:id="rId1"/>
  <rowBreaks count="1" manualBreakCount="1">
    <brk id="176"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Proyectos</vt:lpstr>
      <vt:lpstr>Proyectos!Área_de_impresión</vt:lpstr>
      <vt:lpstr>Proyectos!Títulos_a_imprimir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Juliana Álvarez Espitia</dc:creator>
  <cp:lastModifiedBy>Laura Juliana Álvare</cp:lastModifiedBy>
  <cp:lastPrinted>2020-03-02T17:42:45Z</cp:lastPrinted>
  <dcterms:created xsi:type="dcterms:W3CDTF">2019-05-08T15:19:59Z</dcterms:created>
  <dcterms:modified xsi:type="dcterms:W3CDTF">2020-05-06T17:13:46Z</dcterms:modified>
</cp:coreProperties>
</file>